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INFORMA\Boletin Fiscal\2017\I Trim\"/>
    </mc:Choice>
  </mc:AlternateContent>
  <bookViews>
    <workbookView xWindow="-15" yWindow="1125" windowWidth="7650" windowHeight="7515" tabRatio="896"/>
  </bookViews>
  <sheets>
    <sheet name="INDICE" sheetId="69" r:id="rId1"/>
    <sheet name="A.1.1" sheetId="111" r:id="rId2"/>
    <sheet name="A.1.2" sheetId="95" r:id="rId3"/>
    <sheet name="A.1.3" sheetId="79" r:id="rId4"/>
    <sheet name="A.1.4" sheetId="6" r:id="rId5"/>
    <sheet name="A.1.5" sheetId="13" r:id="rId6"/>
    <sheet name="A.1.6" sheetId="120" r:id="rId7"/>
    <sheet name="A.1.7" sheetId="101" r:id="rId8"/>
    <sheet name="A.1.8" sheetId="98" r:id="rId9"/>
    <sheet name="A.1.9" sheetId="99" r:id="rId10"/>
    <sheet name="A.1.10" sheetId="100" r:id="rId11"/>
    <sheet name="A.1.11" sheetId="93" r:id="rId12"/>
    <sheet name="A.2.1" sheetId="17" r:id="rId13"/>
    <sheet name="A.2.2" sheetId="121" r:id="rId14"/>
    <sheet name="A.2.3" sheetId="122" r:id="rId15"/>
    <sheet name="A.2.4" sheetId="102" r:id="rId16"/>
    <sheet name="A.3.1" sheetId="103" r:id="rId17"/>
    <sheet name="A.3.2" sheetId="104" r:id="rId18"/>
    <sheet name="A.3.3" sheetId="105" r:id="rId19"/>
    <sheet name="A.3.4" sheetId="106" r:id="rId20"/>
    <sheet name="A.3.5" sheetId="107" r:id="rId21"/>
    <sheet name="A.3.6" sheetId="108" r:id="rId22"/>
    <sheet name="A.3.7" sheetId="109" r:id="rId23"/>
    <sheet name="A.3.8" sheetId="110" r:id="rId24"/>
    <sheet name="A.4.1" sheetId="42" r:id="rId25"/>
    <sheet name="A.4.2" sheetId="46" r:id="rId26"/>
    <sheet name="A.4.3" sheetId="12" r:id="rId27"/>
    <sheet name="A.4.4" sheetId="76" r:id="rId28"/>
    <sheet name="A.4.5" sheetId="116" r:id="rId29"/>
    <sheet name="A.4.6" sheetId="117" r:id="rId30"/>
    <sheet name="A.4.7" sheetId="118"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r" localSheetId="1">#REF!</definedName>
    <definedName name="__r" localSheetId="11">#REF!</definedName>
    <definedName name="__r" localSheetId="2">#REF!</definedName>
    <definedName name="__r" localSheetId="3">#REF!</definedName>
    <definedName name="__r" localSheetId="6">#REF!</definedName>
    <definedName name="__r" localSheetId="13">#REF!</definedName>
    <definedName name="__r" localSheetId="14">#REF!</definedName>
    <definedName name="__r" localSheetId="27">#REF!</definedName>
    <definedName name="__r" localSheetId="30">#REF!</definedName>
    <definedName name="__r">#REF!</definedName>
    <definedName name="_xlnm._FilterDatabase" localSheetId="16" hidden="1">A.3.1!$B$19:$O$21</definedName>
    <definedName name="_r" localSheetId="1">#REF!</definedName>
    <definedName name="_r" localSheetId="11">#REF!</definedName>
    <definedName name="_r" localSheetId="2">#REF!</definedName>
    <definedName name="_r" localSheetId="3">#REF!</definedName>
    <definedName name="_r" localSheetId="6">#REF!</definedName>
    <definedName name="_r" localSheetId="13">#REF!</definedName>
    <definedName name="_r" localSheetId="14">#REF!</definedName>
    <definedName name="_r" localSheetId="27">#REF!</definedName>
    <definedName name="_r" localSheetId="30">#REF!</definedName>
    <definedName name="_r">#REF!</definedName>
    <definedName name="_xlnm.Print_Area" localSheetId="1">A.1.1!$B$2:$D$94</definedName>
    <definedName name="_xlnm.Print_Area" localSheetId="10">A.1.10!$B$2:$H$104</definedName>
    <definedName name="_xlnm.Print_Area" localSheetId="11">A.1.11!$B$2:$G$185</definedName>
    <definedName name="_xlnm.Print_Area" localSheetId="2">A.1.2!$B$2:$C$55</definedName>
    <definedName name="_xlnm.Print_Area" localSheetId="3">A.1.3!$B$2:$D$79</definedName>
    <definedName name="_xlnm.Print_Area" localSheetId="4">A.1.4!$B$2:$E$21</definedName>
    <definedName name="_xlnm.Print_Area" localSheetId="5">A.1.5!$B$2:$H$55</definedName>
    <definedName name="_xlnm.Print_Area" localSheetId="6">A.1.6!$B$2:$C$57</definedName>
    <definedName name="_xlnm.Print_Area" localSheetId="7">A.1.7!$B$2:$C$35</definedName>
    <definedName name="_xlnm.Print_Area" localSheetId="8">A.1.8!$B$2:$H$81</definedName>
    <definedName name="_xlnm.Print_Area" localSheetId="9">A.1.9!$B$2:$H$66</definedName>
    <definedName name="_xlnm.Print_Area" localSheetId="12">A.2.1!$B$2:$G$83</definedName>
    <definedName name="_xlnm.Print_Area" localSheetId="13">A.2.2!$B$91:$E$113,A.2.2!$B$2:$D$82</definedName>
    <definedName name="_xlnm.Print_Area" localSheetId="14">A.2.3!$B$2:$D$82</definedName>
    <definedName name="_xlnm.Print_Area" localSheetId="15">A.2.4!$B$2:$F$74</definedName>
    <definedName name="_xlnm.Print_Area" localSheetId="16">A.3.1!$B$2:$Q$65</definedName>
    <definedName name="_xlnm.Print_Area" localSheetId="17">A.3.2!$B$2:$L$145</definedName>
    <definedName name="_xlnm.Print_Area" localSheetId="18">A.3.3!$B$2:$L$145</definedName>
    <definedName name="_xlnm.Print_Area" localSheetId="19">A.3.4!$B$2:$O$145</definedName>
    <definedName name="_xlnm.Print_Area" localSheetId="20">A.3.5!$B$2:$O$145</definedName>
    <definedName name="_xlnm.Print_Area" localSheetId="21">A.3.6!$B$2:$N$74</definedName>
    <definedName name="_xlnm.Print_Area" localSheetId="22">A.3.7!$B$2:$AJ$147</definedName>
    <definedName name="_xlnm.Print_Area" localSheetId="23">A.3.8!$B$2:$AJ$147</definedName>
    <definedName name="_xlnm.Print_Area" localSheetId="24">A.4.1!$B$2:$F$30</definedName>
    <definedName name="_xlnm.Print_Area" localSheetId="25">A.4.2!$B$2:$E$59</definedName>
    <definedName name="_xlnm.Print_Area" localSheetId="26">A.4.3!$B$2:$C$43</definedName>
    <definedName name="_xlnm.Print_Area" localSheetId="27">A.4.4!$B$2:$AC$39</definedName>
    <definedName name="_xlnm.Print_Area" localSheetId="28">A.4.5!$B$2:$F$95</definedName>
    <definedName name="_xlnm.Print_Area" localSheetId="29">A.4.6!$B$2:$I$31</definedName>
    <definedName name="_xlnm.Print_Area" localSheetId="30">A.4.7!$B$2:$M$65</definedName>
    <definedName name="_xlnm.Print_Area" localSheetId="0">INDICE!$B$2:$C$43</definedName>
    <definedName name="Coef" localSheetId="28">[1]CoefStocks!$A$4:$AT$260</definedName>
    <definedName name="Coef" localSheetId="29">[1]CoefStocks!$A$4:$AT$260</definedName>
    <definedName name="Coef">[1]CoefStocks!$A$4:$AT$260</definedName>
    <definedName name="CVAL">[2]Resumen!$A$2:$AU$262</definedName>
    <definedName name="dieferencias" localSheetId="1">#REF!</definedName>
    <definedName name="dieferencias" localSheetId="11">#REF!</definedName>
    <definedName name="dieferencias" localSheetId="2">#REF!</definedName>
    <definedName name="dieferencias" localSheetId="6">#REF!</definedName>
    <definedName name="dieferencias" localSheetId="13">#REF!</definedName>
    <definedName name="dieferencias" localSheetId="14">#REF!</definedName>
    <definedName name="dieferencias" localSheetId="22">#REF!</definedName>
    <definedName name="dieferencias" localSheetId="27">#REF!</definedName>
    <definedName name="dieferencias" localSheetId="30">#REF!</definedName>
    <definedName name="dieferencias">#REF!</definedName>
    <definedName name="Diferencia" localSheetId="1">#REF!</definedName>
    <definedName name="Diferencia" localSheetId="11">#REF!</definedName>
    <definedName name="Diferencia" localSheetId="2">#REF!</definedName>
    <definedName name="Diferencia" localSheetId="6">#REF!</definedName>
    <definedName name="Diferencia" localSheetId="7">#REF!</definedName>
    <definedName name="Diferencia" localSheetId="13">#REF!</definedName>
    <definedName name="Diferencia" localSheetId="14">#REF!</definedName>
    <definedName name="Diferencia" localSheetId="22">#REF!</definedName>
    <definedName name="Diferencia" localSheetId="27">#REF!</definedName>
    <definedName name="Diferencia" localSheetId="30">#REF!</definedName>
    <definedName name="Diferencia">#REF!</definedName>
    <definedName name="e" localSheetId="1">#REF!</definedName>
    <definedName name="e" localSheetId="11">#REF!</definedName>
    <definedName name="e" localSheetId="2">#REF!</definedName>
    <definedName name="e" localSheetId="6">#REF!</definedName>
    <definedName name="e" localSheetId="13">#REF!</definedName>
    <definedName name="e" localSheetId="14">#REF!</definedName>
    <definedName name="e" localSheetId="27">#REF!</definedName>
    <definedName name="e" localSheetId="30">#REF!</definedName>
    <definedName name="e">#REF!</definedName>
    <definedName name="eee" localSheetId="11">#REF!</definedName>
    <definedName name="eee" localSheetId="2">#REF!</definedName>
    <definedName name="eee" localSheetId="6">#REF!</definedName>
    <definedName name="eee" localSheetId="13">#REF!</definedName>
    <definedName name="eee" localSheetId="14">#REF!</definedName>
    <definedName name="eee" localSheetId="30">#REF!</definedName>
    <definedName name="eee">#REF!</definedName>
    <definedName name="ESTRUCTU_BONOS_PROVINCIALES_List" localSheetId="11">#REF!</definedName>
    <definedName name="ESTRUCTU_BONOS_PROVINCIALES_List" localSheetId="2">#REF!</definedName>
    <definedName name="ESTRUCTU_BONOS_PROVINCIALES_List" localSheetId="6">#REF!</definedName>
    <definedName name="ESTRUCTU_BONOS_PROVINCIALES_List" localSheetId="13">#REF!</definedName>
    <definedName name="ESTRUCTU_BONOS_PROVINCIALES_List" localSheetId="14">#REF!</definedName>
    <definedName name="ESTRUCTU_BONOS_PROVINCIALES_List" localSheetId="30">#REF!</definedName>
    <definedName name="ESTRUCTU_BONOS_PROVINCIALES_List">#REF!</definedName>
    <definedName name="Final">'[3]Amort Títulos'!$K$1</definedName>
    <definedName name="Kanual">'[4]2005 K'!$A$2:$G$399</definedName>
    <definedName name="Kmens2004">'[5]IV 2004 cap'!$A$3:$E$246</definedName>
    <definedName name="kmens2005" localSheetId="28">'[6]KAPITIV 2005'!$A$4:$E$248</definedName>
    <definedName name="kmens2005" localSheetId="29">'[6]KAPITIV 2005'!$A$4:$E$248</definedName>
    <definedName name="kmens2005">'[6]KAPITIV 2005'!$A$4:$E$248</definedName>
    <definedName name="Kmens2006" localSheetId="28">'[6]KAPITA 2006'!$A$4:$N$401</definedName>
    <definedName name="Kmens2006" localSheetId="29">'[6]KAPITA 2006'!$A$4:$N$401</definedName>
    <definedName name="Kmens2006">'[6]KAPITA 2006'!$A$4:$N$401</definedName>
    <definedName name="kmens2007" localSheetId="28">'[7]kap. 2007'!$A$3:$N$363</definedName>
    <definedName name="kmens2007" localSheetId="29">'[7]kap. 2007'!$A$3:$N$363</definedName>
    <definedName name="kmens2007">'[7]kap. 2007'!$A$3:$N$363</definedName>
    <definedName name="Kmens2008" localSheetId="28">'[8]kap 2008'!$A$4:$N$332</definedName>
    <definedName name="Kmens2008" localSheetId="29">'[8]kap 2008'!$A$4:$N$332</definedName>
    <definedName name="Kmens2008">'[8]kap 2008'!$A$4:$N$332</definedName>
    <definedName name="kmens2009">'[9]KAP 2009'!$A$4:$N$305</definedName>
    <definedName name="kmens2010">[9]KAP2010!$A$5:$N$287</definedName>
    <definedName name="Kresto" localSheetId="28">'[6]KAPITAL RESTO'!$A$3:$CH$370</definedName>
    <definedName name="Kresto" localSheetId="29">'[6]KAPITAL RESTO'!$A$3:$CH$370</definedName>
    <definedName name="Kresto">'[6]KAPITAL RESTO'!$A$3:$CH$370</definedName>
    <definedName name="p" localSheetId="1">#REF!</definedName>
    <definedName name="p" localSheetId="11">#REF!</definedName>
    <definedName name="p" localSheetId="2">#REF!</definedName>
    <definedName name="p" localSheetId="6">#REF!</definedName>
    <definedName name="p" localSheetId="13">#REF!</definedName>
    <definedName name="p" localSheetId="14">#REF!</definedName>
    <definedName name="p" localSheetId="22">#REF!</definedName>
    <definedName name="p" localSheetId="27">#REF!</definedName>
    <definedName name="p" localSheetId="30">#REF!</definedName>
    <definedName name="p">#REF!</definedName>
    <definedName name="POPO" localSheetId="1">#REF!</definedName>
    <definedName name="POPO" localSheetId="11">#REF!</definedName>
    <definedName name="POPO" localSheetId="2">#REF!</definedName>
    <definedName name="POPO" localSheetId="6">#REF!</definedName>
    <definedName name="POPO" localSheetId="7">#REF!</definedName>
    <definedName name="POPO" localSheetId="13">#REF!</definedName>
    <definedName name="POPO" localSheetId="14">#REF!</definedName>
    <definedName name="POPO" localSheetId="22">#REF!</definedName>
    <definedName name="POPO" localSheetId="27">#REF!</definedName>
    <definedName name="POPO" localSheetId="30">#REF!</definedName>
    <definedName name="POPO">#REF!</definedName>
    <definedName name="RESIDENTES">[10]!RESIDENTES</definedName>
    <definedName name="rrr" localSheetId="1">#REF!</definedName>
    <definedName name="rrr" localSheetId="11">#REF!</definedName>
    <definedName name="rrr" localSheetId="2">#REF!</definedName>
    <definedName name="rrr" localSheetId="6">#REF!</definedName>
    <definedName name="rrr" localSheetId="13">#REF!</definedName>
    <definedName name="rrr" localSheetId="14">#REF!</definedName>
    <definedName name="rrr" localSheetId="22">#REF!</definedName>
    <definedName name="rrr" localSheetId="27">#REF!</definedName>
    <definedName name="rrr" localSheetId="30">#REF!</definedName>
    <definedName name="rrr">#REF!</definedName>
    <definedName name="SIGADERD" localSheetId="11">[11]!SIGADERED</definedName>
    <definedName name="SIGADERD" localSheetId="14">[11]!SIGADERED</definedName>
    <definedName name="SIGADERD" localSheetId="30">[11]!SIGADERED</definedName>
    <definedName name="SIGADERD">[11]!SIGADERED</definedName>
    <definedName name="TABLE" localSheetId="1">A.1.1!#REF!</definedName>
    <definedName name="TABLE_2" localSheetId="1">A.1.1!#REF!</definedName>
    <definedName name="TABLE_3" localSheetId="1">A.1.1!#REF!</definedName>
    <definedName name="_xlnm.Print_Titles" localSheetId="22">A.3.7!$A:$A,A.3.7!$4:$8</definedName>
    <definedName name="_xlnm.Print_Titles" localSheetId="23">A.3.8!$A:$A,A.3.8!$5:$8</definedName>
    <definedName name="TOTAL" localSheetId="28">[1]SIGADE!$A$2:$AU$306</definedName>
    <definedName name="TOTAL" localSheetId="29">[1]SIGADE!$A$2:$AU$306</definedName>
    <definedName name="TOTAL">[1]SIGADE!$A$2:$AU$306</definedName>
    <definedName name="Z_AE035438_BA58_480D_90AC_43CF75BC256A_.wvu.Cols" localSheetId="5" hidden="1">A.1.5!#REF!</definedName>
    <definedName name="Z_AE035438_BA58_480D_90AC_43CF75BC256A_.wvu.Cols" localSheetId="9" hidden="1">A.1.9!#REF!,A.1.9!#REF!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11" hidden="1">A.1.11!#REF!</definedName>
    <definedName name="Z_AE035438_BA58_480D_90AC_43CF75BC256A_.wvu.PrintArea" localSheetId="3" hidden="1">A.1.3!#REF!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6" hidden="1">A.1.6!#REF!</definedName>
    <definedName name="Z_AE035438_BA58_480D_90AC_43CF75BC256A_.wvu.PrintArea" localSheetId="8" hidden="1">A.1.8!#REF!</definedName>
    <definedName name="Z_AE035438_BA58_480D_90AC_43CF75BC256A_.wvu.PrintArea" localSheetId="9" hidden="1">A.1.9!#REF!</definedName>
    <definedName name="Z_AE035438_BA58_480D_90AC_43CF75BC256A_.wvu.PrintArea" localSheetId="12" hidden="1">A.2.1!#REF!</definedName>
    <definedName name="Z_AE035438_BA58_480D_90AC_43CF75BC256A_.wvu.PrintArea" localSheetId="13" hidden="1">A.2.2!#REF!</definedName>
    <definedName name="Z_AE035438_BA58_480D_90AC_43CF75BC256A_.wvu.PrintArea" localSheetId="14" hidden="1">A.2.3!#REF!</definedName>
    <definedName name="Z_AE035438_BA58_480D_90AC_43CF75BC256A_.wvu.PrintArea" localSheetId="15" hidden="1">A.2.4!#REF!</definedName>
    <definedName name="Z_AE035438_BA58_480D_90AC_43CF75BC256A_.wvu.PrintArea" localSheetId="16" hidden="1">A.3.1!#REF!</definedName>
    <definedName name="Z_AE035438_BA58_480D_90AC_43CF75BC256A_.wvu.PrintArea" localSheetId="21" hidden="1">A.3.6!#REF!</definedName>
    <definedName name="Z_AE035438_BA58_480D_90AC_43CF75BC256A_.wvu.PrintArea" localSheetId="25" hidden="1">A.4.2!#REF!</definedName>
    <definedName name="Z_AE035438_BA58_480D_90AC_43CF75BC256A_.wvu.PrintArea" localSheetId="26" hidden="1">A.4.3!#REF!</definedName>
    <definedName name="Z_AE035438_BA58_480D_90AC_43CF75BC256A_.wvu.PrintArea" localSheetId="28" hidden="1">A.4.5!#REF!</definedName>
    <definedName name="Z_AE035438_BA58_480D_90AC_43CF75BC256A_.wvu.PrintArea" localSheetId="29" hidden="1">A.4.6!#REF!</definedName>
    <definedName name="Z_AE035438_BA58_480D_90AC_43CF75BC256A_.wvu.Rows" localSheetId="11" hidden="1">A.1.11!#REF!,A.1.11!#REF!,A.1.11!#REF!,A.1.11!#REF!,A.1.11!#REF!</definedName>
    <definedName name="Z_AE035438_BA58_480D_90AC_43CF75BC256A_.wvu.Rows" localSheetId="8" hidden="1">A.1.8!#REF!</definedName>
  </definedNames>
  <calcPr calcId="152511"/>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D76" i="122" l="1"/>
  <c r="C76" i="122"/>
  <c r="D66" i="122"/>
  <c r="C66" i="122"/>
  <c r="D60" i="122"/>
  <c r="C60" i="122"/>
  <c r="D53" i="122"/>
  <c r="C53" i="122"/>
  <c r="D45" i="122"/>
  <c r="D72" i="122" s="1"/>
  <c r="D74" i="122" s="1"/>
  <c r="D78" i="122" s="1"/>
  <c r="C45" i="122"/>
  <c r="C72" i="122" s="1"/>
  <c r="C74" i="122" s="1"/>
  <c r="C78" i="122" s="1"/>
  <c r="D32" i="122"/>
  <c r="C32" i="122"/>
  <c r="D19" i="122"/>
  <c r="C19" i="122"/>
  <c r="D15" i="122"/>
  <c r="C15" i="122"/>
  <c r="E109" i="121"/>
  <c r="E107" i="121"/>
  <c r="E106" i="121"/>
  <c r="E105" i="121"/>
  <c r="E104" i="121"/>
  <c r="E103" i="121"/>
  <c r="E102" i="121"/>
  <c r="E101" i="121"/>
  <c r="D76" i="121"/>
  <c r="C76" i="121"/>
  <c r="D66" i="121"/>
  <c r="C66" i="121"/>
  <c r="D60" i="121"/>
  <c r="C60" i="121"/>
  <c r="D53" i="121"/>
  <c r="C53" i="121"/>
  <c r="D45" i="121"/>
  <c r="D72" i="121" s="1"/>
  <c r="D74" i="121" s="1"/>
  <c r="D78" i="121" s="1"/>
  <c r="C45" i="121"/>
  <c r="C72" i="121" s="1"/>
  <c r="C74" i="121" s="1"/>
  <c r="C78" i="121" s="1"/>
  <c r="D32" i="121"/>
  <c r="C32" i="121"/>
  <c r="D19" i="121"/>
  <c r="C19" i="121"/>
  <c r="D15" i="121"/>
  <c r="C15" i="121"/>
  <c r="F18" i="104" l="1"/>
  <c r="D60" i="103"/>
  <c r="E60" i="103"/>
  <c r="F60" i="103"/>
  <c r="G60" i="103"/>
  <c r="H60" i="103"/>
  <c r="I60" i="103"/>
  <c r="J60" i="103"/>
  <c r="K60" i="103"/>
  <c r="L60" i="103"/>
  <c r="D61" i="103"/>
  <c r="E61" i="103"/>
  <c r="F61" i="103"/>
  <c r="G61" i="103"/>
  <c r="H61" i="103"/>
  <c r="I61" i="103"/>
  <c r="J61" i="103"/>
  <c r="K61" i="103"/>
  <c r="L61" i="103"/>
  <c r="F99" i="100" l="1"/>
  <c r="F72" i="98"/>
  <c r="G72" i="98"/>
  <c r="H72" i="98"/>
  <c r="G17" i="13" l="1"/>
  <c r="E17" i="13"/>
  <c r="C17" i="13"/>
  <c r="C25" i="117" l="1"/>
  <c r="C23" i="117"/>
  <c r="C21" i="117"/>
  <c r="C19" i="117"/>
  <c r="C17" i="117"/>
  <c r="C15" i="117"/>
  <c r="C13" i="117"/>
  <c r="F90" i="116"/>
  <c r="F91" i="116"/>
  <c r="C11" i="117" l="1"/>
  <c r="I11" i="117" l="1"/>
  <c r="H11" i="117"/>
  <c r="G11" i="117"/>
  <c r="F11" i="117"/>
  <c r="E11" i="117"/>
  <c r="D11" i="117"/>
  <c r="F89" i="116"/>
  <c r="E89" i="116"/>
  <c r="F88" i="116"/>
  <c r="E88" i="116"/>
  <c r="C84" i="116"/>
  <c r="C83" i="116"/>
  <c r="C82" i="116"/>
  <c r="C81" i="116"/>
  <c r="C80" i="116"/>
  <c r="C79" i="116"/>
  <c r="C78" i="116"/>
  <c r="C77" i="116"/>
  <c r="C76" i="116"/>
  <c r="C75" i="116"/>
  <c r="C74" i="116"/>
  <c r="C73" i="116"/>
  <c r="C72" i="116"/>
  <c r="C71" i="116"/>
  <c r="C70" i="116"/>
  <c r="C69" i="116"/>
  <c r="C68" i="116"/>
  <c r="C67" i="116"/>
  <c r="C66" i="116"/>
  <c r="C65" i="116"/>
  <c r="C64" i="116"/>
  <c r="C63" i="116"/>
  <c r="C62" i="116"/>
  <c r="C61" i="116"/>
  <c r="C60" i="116"/>
  <c r="C59" i="116"/>
  <c r="C58" i="116"/>
  <c r="C57" i="116"/>
  <c r="C56" i="116"/>
  <c r="C55" i="116"/>
  <c r="C54" i="116"/>
  <c r="C53" i="116"/>
  <c r="C52" i="116"/>
  <c r="C51" i="116"/>
  <c r="C50" i="116"/>
  <c r="C49" i="116"/>
  <c r="C48" i="116"/>
  <c r="C47" i="116"/>
  <c r="C46" i="116"/>
  <c r="C45" i="116"/>
  <c r="C44" i="116"/>
  <c r="C43" i="116"/>
  <c r="C42" i="116"/>
  <c r="C41" i="116"/>
  <c r="C40" i="116"/>
  <c r="C39" i="116"/>
  <c r="C38" i="116"/>
  <c r="C37" i="116"/>
  <c r="C36" i="116"/>
  <c r="C35" i="116"/>
  <c r="C34" i="116"/>
  <c r="C33" i="116"/>
  <c r="C32" i="116"/>
  <c r="C30" i="116"/>
  <c r="C29" i="116"/>
  <c r="C28" i="116"/>
  <c r="C27" i="116"/>
  <c r="C26" i="116"/>
  <c r="C25" i="116"/>
  <c r="C24" i="116"/>
  <c r="C23" i="116"/>
  <c r="C22" i="116"/>
  <c r="C21" i="116"/>
  <c r="C20" i="116"/>
  <c r="C19" i="116"/>
  <c r="C18" i="116"/>
  <c r="C17" i="116"/>
  <c r="C16" i="116"/>
  <c r="C15" i="116"/>
  <c r="C14" i="116"/>
  <c r="C13" i="116"/>
  <c r="C12" i="116"/>
  <c r="C11" i="116"/>
  <c r="K136" i="104" l="1"/>
  <c r="J136" i="104"/>
  <c r="I136" i="104"/>
  <c r="H136" i="104"/>
  <c r="G136" i="104"/>
  <c r="F136" i="104"/>
  <c r="E136" i="104"/>
  <c r="D136" i="104"/>
  <c r="C136" i="104"/>
  <c r="K133" i="104"/>
  <c r="J133" i="104"/>
  <c r="I133" i="104"/>
  <c r="H133" i="104"/>
  <c r="G133" i="104"/>
  <c r="F133" i="104"/>
  <c r="E133" i="104"/>
  <c r="D133" i="104"/>
  <c r="K130" i="104"/>
  <c r="J130" i="104"/>
  <c r="J129" i="104" s="1"/>
  <c r="I130" i="104"/>
  <c r="I129" i="104" s="1"/>
  <c r="I128" i="104" s="1"/>
  <c r="H130" i="104"/>
  <c r="G130" i="104"/>
  <c r="F130" i="104"/>
  <c r="F129" i="104" s="1"/>
  <c r="E130" i="104"/>
  <c r="E129" i="104" s="1"/>
  <c r="E128" i="104" s="1"/>
  <c r="D130" i="104"/>
  <c r="K129" i="104"/>
  <c r="K128" i="104" s="1"/>
  <c r="G129" i="104"/>
  <c r="G128" i="104" s="1"/>
  <c r="C133" i="104"/>
  <c r="C130" i="104"/>
  <c r="K125" i="104"/>
  <c r="J125" i="104"/>
  <c r="I125" i="104"/>
  <c r="H125" i="104"/>
  <c r="G125" i="104"/>
  <c r="F125" i="104"/>
  <c r="E125" i="104"/>
  <c r="D125" i="104"/>
  <c r="C125" i="104"/>
  <c r="K79" i="104"/>
  <c r="J79" i="104"/>
  <c r="I79" i="104"/>
  <c r="H79" i="104"/>
  <c r="G79" i="104"/>
  <c r="F79" i="104"/>
  <c r="E79" i="104"/>
  <c r="D79" i="104"/>
  <c r="C79" i="104"/>
  <c r="K76" i="104"/>
  <c r="J76" i="104"/>
  <c r="I76" i="104"/>
  <c r="H76" i="104"/>
  <c r="G76" i="104"/>
  <c r="F76" i="104"/>
  <c r="E76" i="104"/>
  <c r="D76" i="104"/>
  <c r="C76" i="104"/>
  <c r="K73" i="104"/>
  <c r="J73" i="104"/>
  <c r="I73" i="104"/>
  <c r="H73" i="104"/>
  <c r="G73" i="104"/>
  <c r="F73" i="104"/>
  <c r="E73" i="104"/>
  <c r="D73" i="104"/>
  <c r="C73" i="104"/>
  <c r="K70" i="104"/>
  <c r="J70" i="104"/>
  <c r="I70" i="104"/>
  <c r="H70" i="104"/>
  <c r="G70" i="104"/>
  <c r="F70" i="104"/>
  <c r="E70" i="104"/>
  <c r="D70" i="104"/>
  <c r="K69" i="104"/>
  <c r="C70" i="104"/>
  <c r="K66" i="104"/>
  <c r="J66" i="104"/>
  <c r="I66" i="104"/>
  <c r="H66" i="104"/>
  <c r="G66" i="104"/>
  <c r="F66" i="104"/>
  <c r="E66" i="104"/>
  <c r="D66" i="104"/>
  <c r="C66" i="104"/>
  <c r="K62" i="104"/>
  <c r="J62" i="104"/>
  <c r="I62" i="104"/>
  <c r="H62" i="104"/>
  <c r="G62" i="104"/>
  <c r="F62" i="104"/>
  <c r="E62" i="104"/>
  <c r="D62" i="104"/>
  <c r="C62" i="104"/>
  <c r="K59" i="104"/>
  <c r="J59" i="104"/>
  <c r="I59" i="104"/>
  <c r="H59" i="104"/>
  <c r="G59" i="104"/>
  <c r="F59" i="104"/>
  <c r="E59" i="104"/>
  <c r="D59" i="104"/>
  <c r="C59" i="104"/>
  <c r="K56" i="104"/>
  <c r="J56" i="104"/>
  <c r="I56" i="104"/>
  <c r="H56" i="104"/>
  <c r="G56" i="104"/>
  <c r="F56" i="104"/>
  <c r="F52" i="104" s="1"/>
  <c r="E56" i="104"/>
  <c r="D56" i="104"/>
  <c r="C56" i="104"/>
  <c r="K53" i="104"/>
  <c r="J53" i="104"/>
  <c r="I53" i="104"/>
  <c r="H53" i="104"/>
  <c r="G53" i="104"/>
  <c r="G52" i="104" s="1"/>
  <c r="F53" i="104"/>
  <c r="E53" i="104"/>
  <c r="D53" i="104"/>
  <c r="J52" i="104"/>
  <c r="C53" i="104"/>
  <c r="K49" i="104"/>
  <c r="J49" i="104"/>
  <c r="J48" i="104" s="1"/>
  <c r="I49" i="104"/>
  <c r="H49" i="104"/>
  <c r="G49" i="104"/>
  <c r="F49" i="104"/>
  <c r="E49" i="104"/>
  <c r="D49" i="104"/>
  <c r="C49" i="104"/>
  <c r="L142" i="104"/>
  <c r="L141" i="104"/>
  <c r="L140" i="104"/>
  <c r="L138" i="104"/>
  <c r="L137" i="104"/>
  <c r="L135" i="104"/>
  <c r="L134" i="104"/>
  <c r="L132" i="104"/>
  <c r="L131" i="104"/>
  <c r="L127" i="104"/>
  <c r="L126" i="104"/>
  <c r="L124" i="104"/>
  <c r="L123" i="104"/>
  <c r="L122" i="104"/>
  <c r="L121" i="104"/>
  <c r="L120" i="104"/>
  <c r="L119" i="104"/>
  <c r="L118" i="104"/>
  <c r="L117" i="104"/>
  <c r="L116" i="104"/>
  <c r="L115" i="104"/>
  <c r="L114" i="104"/>
  <c r="L113" i="104"/>
  <c r="L112" i="104"/>
  <c r="L111" i="104"/>
  <c r="L110" i="104"/>
  <c r="L109" i="104"/>
  <c r="L108" i="104"/>
  <c r="L107" i="104"/>
  <c r="L106" i="104"/>
  <c r="L105" i="104"/>
  <c r="L104" i="104"/>
  <c r="L103" i="104"/>
  <c r="L102" i="104"/>
  <c r="L101" i="104"/>
  <c r="L100" i="104"/>
  <c r="L99" i="104"/>
  <c r="L98" i="104"/>
  <c r="L97" i="104"/>
  <c r="L96" i="104"/>
  <c r="L95" i="104"/>
  <c r="L94" i="104"/>
  <c r="L93" i="104"/>
  <c r="L92" i="104"/>
  <c r="L91" i="104"/>
  <c r="L90" i="104"/>
  <c r="L89" i="104"/>
  <c r="L88" i="104"/>
  <c r="L87" i="104"/>
  <c r="L86" i="104"/>
  <c r="L85" i="104"/>
  <c r="L84" i="104"/>
  <c r="L83" i="104"/>
  <c r="L82" i="104"/>
  <c r="L81" i="104"/>
  <c r="L80" i="104"/>
  <c r="L78" i="104"/>
  <c r="L77" i="104"/>
  <c r="L75" i="104"/>
  <c r="L74" i="104"/>
  <c r="L72" i="104"/>
  <c r="L71" i="104"/>
  <c r="L68" i="104"/>
  <c r="L67" i="104"/>
  <c r="L64" i="104"/>
  <c r="L63" i="104"/>
  <c r="L61" i="104"/>
  <c r="L60" i="104"/>
  <c r="L58" i="104"/>
  <c r="L57" i="104"/>
  <c r="L55" i="104"/>
  <c r="L54" i="104"/>
  <c r="L51" i="104"/>
  <c r="L50" i="104"/>
  <c r="K41" i="104"/>
  <c r="J41" i="104"/>
  <c r="I41" i="104"/>
  <c r="H41" i="104"/>
  <c r="G41" i="104"/>
  <c r="F41" i="104"/>
  <c r="E41" i="104"/>
  <c r="D41" i="104"/>
  <c r="C41" i="104"/>
  <c r="K39" i="104"/>
  <c r="J39" i="104"/>
  <c r="I39" i="104"/>
  <c r="H39" i="104"/>
  <c r="G39" i="104"/>
  <c r="F39" i="104"/>
  <c r="E39" i="104"/>
  <c r="D39" i="104"/>
  <c r="C39" i="104"/>
  <c r="K36" i="104"/>
  <c r="J36" i="104"/>
  <c r="I36" i="104"/>
  <c r="H36" i="104"/>
  <c r="G36" i="104"/>
  <c r="F36" i="104"/>
  <c r="E36" i="104"/>
  <c r="D36" i="104"/>
  <c r="C36" i="104"/>
  <c r="K34" i="104"/>
  <c r="J34" i="104"/>
  <c r="I34" i="104"/>
  <c r="H34" i="104"/>
  <c r="G34" i="104"/>
  <c r="F34" i="104"/>
  <c r="E34" i="104"/>
  <c r="D34" i="104"/>
  <c r="C34" i="104"/>
  <c r="K29" i="104"/>
  <c r="J29" i="104"/>
  <c r="I29" i="104"/>
  <c r="H29" i="104"/>
  <c r="G29" i="104"/>
  <c r="F29" i="104"/>
  <c r="E29" i="104"/>
  <c r="D29" i="104"/>
  <c r="C29" i="104"/>
  <c r="L125" i="104" l="1"/>
  <c r="L133" i="104"/>
  <c r="G69" i="104"/>
  <c r="G65" i="104" s="1"/>
  <c r="D33" i="104"/>
  <c r="H33" i="104"/>
  <c r="G33" i="104"/>
  <c r="K33" i="104"/>
  <c r="L130" i="104"/>
  <c r="L129" i="104" s="1"/>
  <c r="L128" i="104" s="1"/>
  <c r="L136" i="104"/>
  <c r="J33" i="104"/>
  <c r="D52" i="104"/>
  <c r="D48" i="104" s="1"/>
  <c r="H52" i="104"/>
  <c r="H48" i="104" s="1"/>
  <c r="K52" i="104"/>
  <c r="K48" i="104" s="1"/>
  <c r="E69" i="104"/>
  <c r="F128" i="104"/>
  <c r="J128" i="104"/>
  <c r="E33" i="104"/>
  <c r="I33" i="104"/>
  <c r="F48" i="104"/>
  <c r="E52" i="104"/>
  <c r="E48" i="104" s="1"/>
  <c r="I52" i="104"/>
  <c r="D69" i="104"/>
  <c r="D65" i="104" s="1"/>
  <c r="H69" i="104"/>
  <c r="H65" i="104" s="1"/>
  <c r="I48" i="104"/>
  <c r="L53" i="104"/>
  <c r="L59" i="104"/>
  <c r="L66" i="104"/>
  <c r="L73" i="104"/>
  <c r="L79" i="104"/>
  <c r="J69" i="104"/>
  <c r="J65" i="104" s="1"/>
  <c r="J47" i="104" s="1"/>
  <c r="G48" i="104"/>
  <c r="G47" i="104" s="1"/>
  <c r="F33" i="104"/>
  <c r="L49" i="104"/>
  <c r="L56" i="104"/>
  <c r="L62" i="104"/>
  <c r="L70" i="104"/>
  <c r="L76" i="104"/>
  <c r="I69" i="104"/>
  <c r="I65" i="104" s="1"/>
  <c r="D129" i="104"/>
  <c r="D128" i="104" s="1"/>
  <c r="H129" i="104"/>
  <c r="H128" i="104" s="1"/>
  <c r="L69" i="104"/>
  <c r="I47" i="104"/>
  <c r="E65" i="104"/>
  <c r="K65" i="104"/>
  <c r="C129" i="104"/>
  <c r="C128" i="104" s="1"/>
  <c r="F69" i="104"/>
  <c r="F65" i="104" s="1"/>
  <c r="C69" i="104"/>
  <c r="C52" i="104"/>
  <c r="C33" i="104"/>
  <c r="K27" i="104"/>
  <c r="J27" i="104"/>
  <c r="J25" i="104" s="1"/>
  <c r="I27" i="104"/>
  <c r="H27" i="104"/>
  <c r="G27" i="104"/>
  <c r="F27" i="104"/>
  <c r="E27" i="104"/>
  <c r="D27" i="104"/>
  <c r="C27" i="104"/>
  <c r="C25" i="104" s="1"/>
  <c r="K25" i="104"/>
  <c r="I25" i="104"/>
  <c r="H25" i="104"/>
  <c r="G25" i="104"/>
  <c r="F25" i="104"/>
  <c r="E25" i="104"/>
  <c r="D25" i="104"/>
  <c r="K22" i="104"/>
  <c r="J22" i="104"/>
  <c r="I22" i="104"/>
  <c r="H22" i="104"/>
  <c r="G22" i="104"/>
  <c r="F22" i="104"/>
  <c r="E22" i="104"/>
  <c r="D22" i="104"/>
  <c r="C22" i="104"/>
  <c r="L43" i="104"/>
  <c r="L42" i="104"/>
  <c r="L40" i="104"/>
  <c r="L39" i="104" s="1"/>
  <c r="L38" i="104"/>
  <c r="L37" i="104"/>
  <c r="L35" i="104"/>
  <c r="L34" i="104" s="1"/>
  <c r="L32" i="104"/>
  <c r="L31" i="104"/>
  <c r="L30" i="104"/>
  <c r="L28" i="104"/>
  <c r="L27" i="104" s="1"/>
  <c r="L26" i="104"/>
  <c r="L24" i="104"/>
  <c r="L23" i="104"/>
  <c r="L22" i="104" s="1"/>
  <c r="L21" i="104"/>
  <c r="L20" i="104"/>
  <c r="L19" i="104"/>
  <c r="K18" i="104"/>
  <c r="K17" i="104" s="1"/>
  <c r="J18" i="104"/>
  <c r="I18" i="104"/>
  <c r="H18" i="104"/>
  <c r="G18" i="104"/>
  <c r="G17" i="104" s="1"/>
  <c r="E18" i="104"/>
  <c r="D18" i="104"/>
  <c r="C18" i="104"/>
  <c r="F17" i="104"/>
  <c r="L15" i="104"/>
  <c r="L14" i="104"/>
  <c r="K13" i="104"/>
  <c r="J13" i="104"/>
  <c r="I13" i="104"/>
  <c r="H13" i="104"/>
  <c r="G13" i="104"/>
  <c r="F13" i="104"/>
  <c r="E13" i="104"/>
  <c r="D13" i="104"/>
  <c r="C13" i="104"/>
  <c r="P56" i="103"/>
  <c r="P54" i="103" s="1"/>
  <c r="P55" i="103"/>
  <c r="P51" i="103"/>
  <c r="P49" i="103" s="1"/>
  <c r="P50" i="103"/>
  <c r="P46" i="103"/>
  <c r="P45" i="103"/>
  <c r="P41" i="103"/>
  <c r="P40" i="103"/>
  <c r="P36" i="103"/>
  <c r="P34" i="103" s="1"/>
  <c r="P35" i="103"/>
  <c r="P31" i="103"/>
  <c r="P29" i="103" s="1"/>
  <c r="P30" i="103"/>
  <c r="P26" i="103"/>
  <c r="P25" i="103"/>
  <c r="P21" i="103"/>
  <c r="P20" i="103"/>
  <c r="P16" i="103"/>
  <c r="P15" i="103"/>
  <c r="P19" i="103"/>
  <c r="P39" i="103"/>
  <c r="L56" i="103"/>
  <c r="L55" i="103"/>
  <c r="Q55" i="103" s="1"/>
  <c r="L51" i="103"/>
  <c r="Q51" i="103" s="1"/>
  <c r="L50" i="103"/>
  <c r="Q50" i="103" s="1"/>
  <c r="L46" i="103"/>
  <c r="L45" i="103"/>
  <c r="Q45" i="103" s="1"/>
  <c r="L41" i="103"/>
  <c r="Q41" i="103" s="1"/>
  <c r="L40" i="103"/>
  <c r="Q40" i="103" s="1"/>
  <c r="L36" i="103"/>
  <c r="L35" i="103"/>
  <c r="Q35" i="103" s="1"/>
  <c r="L31" i="103"/>
  <c r="Q31" i="103" s="1"/>
  <c r="L30" i="103"/>
  <c r="Q30" i="103" s="1"/>
  <c r="L26" i="103"/>
  <c r="L25" i="103"/>
  <c r="Q25" i="103" s="1"/>
  <c r="L21" i="103"/>
  <c r="Q21" i="103" s="1"/>
  <c r="L20" i="103"/>
  <c r="Q20" i="103" s="1"/>
  <c r="L16" i="103"/>
  <c r="L15" i="103"/>
  <c r="O61" i="103"/>
  <c r="N61" i="103"/>
  <c r="M61" i="103"/>
  <c r="P60" i="103"/>
  <c r="O60" i="103"/>
  <c r="O59" i="103" s="1"/>
  <c r="N60" i="103"/>
  <c r="M60" i="103"/>
  <c r="M59" i="103" s="1"/>
  <c r="K59" i="103"/>
  <c r="H59" i="103"/>
  <c r="G59" i="103"/>
  <c r="F59" i="103"/>
  <c r="D59" i="103"/>
  <c r="C61" i="103"/>
  <c r="C60" i="103"/>
  <c r="N59" i="103"/>
  <c r="J59" i="103"/>
  <c r="I59" i="103"/>
  <c r="E59" i="103"/>
  <c r="O54" i="103"/>
  <c r="N54" i="103"/>
  <c r="M54" i="103"/>
  <c r="K54" i="103"/>
  <c r="J54" i="103"/>
  <c r="I54" i="103"/>
  <c r="H54" i="103"/>
  <c r="G54" i="103"/>
  <c r="F54" i="103"/>
  <c r="E54" i="103"/>
  <c r="D54" i="103"/>
  <c r="C54" i="103"/>
  <c r="O49" i="103"/>
  <c r="N49" i="103"/>
  <c r="M49" i="103"/>
  <c r="L49" i="103"/>
  <c r="Q49" i="103" s="1"/>
  <c r="K49" i="103"/>
  <c r="J49" i="103"/>
  <c r="I49" i="103"/>
  <c r="H49" i="103"/>
  <c r="G49" i="103"/>
  <c r="F49" i="103"/>
  <c r="E49" i="103"/>
  <c r="D49" i="103"/>
  <c r="C49" i="103"/>
  <c r="O44" i="103"/>
  <c r="N44" i="103"/>
  <c r="M44" i="103"/>
  <c r="K44" i="103"/>
  <c r="J44" i="103"/>
  <c r="I44" i="103"/>
  <c r="H44" i="103"/>
  <c r="G44" i="103"/>
  <c r="F44" i="103"/>
  <c r="E44" i="103"/>
  <c r="D44" i="103"/>
  <c r="C44" i="103"/>
  <c r="O39" i="103"/>
  <c r="N39" i="103"/>
  <c r="M39" i="103"/>
  <c r="K39" i="103"/>
  <c r="J39" i="103"/>
  <c r="I39" i="103"/>
  <c r="H39" i="103"/>
  <c r="G39" i="103"/>
  <c r="F39" i="103"/>
  <c r="E39" i="103"/>
  <c r="D39" i="103"/>
  <c r="C39" i="103"/>
  <c r="O34" i="103"/>
  <c r="N34" i="103"/>
  <c r="M34" i="103"/>
  <c r="K34" i="103"/>
  <c r="J34" i="103"/>
  <c r="I34" i="103"/>
  <c r="H34" i="103"/>
  <c r="G34" i="103"/>
  <c r="F34" i="103"/>
  <c r="E34" i="103"/>
  <c r="D34" i="103"/>
  <c r="C34" i="103"/>
  <c r="O29" i="103"/>
  <c r="N29" i="103"/>
  <c r="M29" i="103"/>
  <c r="L29" i="103"/>
  <c r="Q29" i="103" s="1"/>
  <c r="K29" i="103"/>
  <c r="J29" i="103"/>
  <c r="I29" i="103"/>
  <c r="H29" i="103"/>
  <c r="G29" i="103"/>
  <c r="F29" i="103"/>
  <c r="E29" i="103"/>
  <c r="D29" i="103"/>
  <c r="C29" i="103"/>
  <c r="O24" i="103"/>
  <c r="N24" i="103"/>
  <c r="M24" i="103"/>
  <c r="K24" i="103"/>
  <c r="J24" i="103"/>
  <c r="I24" i="103"/>
  <c r="H24" i="103"/>
  <c r="G24" i="103"/>
  <c r="F24" i="103"/>
  <c r="E24" i="103"/>
  <c r="D24" i="103"/>
  <c r="C24" i="103"/>
  <c r="O19" i="103"/>
  <c r="N19" i="103"/>
  <c r="M19" i="103"/>
  <c r="K19" i="103"/>
  <c r="J19" i="103"/>
  <c r="I19" i="103"/>
  <c r="H19" i="103"/>
  <c r="G19" i="103"/>
  <c r="F19" i="103"/>
  <c r="E19" i="103"/>
  <c r="D19" i="103"/>
  <c r="C19" i="103"/>
  <c r="O14" i="103"/>
  <c r="N14" i="103"/>
  <c r="M14" i="103"/>
  <c r="K14" i="103"/>
  <c r="J14" i="103"/>
  <c r="I14" i="103"/>
  <c r="H14" i="103"/>
  <c r="G14" i="103"/>
  <c r="F14" i="103"/>
  <c r="E14" i="103"/>
  <c r="D14" i="103"/>
  <c r="C14" i="103"/>
  <c r="G71" i="17"/>
  <c r="F71" i="17"/>
  <c r="E71" i="17"/>
  <c r="D71" i="17"/>
  <c r="C71" i="17"/>
  <c r="G63" i="17"/>
  <c r="F63" i="17"/>
  <c r="E63" i="17"/>
  <c r="D63" i="17"/>
  <c r="C63" i="17"/>
  <c r="G58" i="17"/>
  <c r="F58" i="17"/>
  <c r="E58" i="17"/>
  <c r="D58" i="17"/>
  <c r="C58" i="17"/>
  <c r="G52" i="17"/>
  <c r="F52" i="17"/>
  <c r="E52" i="17"/>
  <c r="D52" i="17"/>
  <c r="C52" i="17"/>
  <c r="G32" i="17"/>
  <c r="G28" i="17" s="1"/>
  <c r="F32" i="17"/>
  <c r="F28" i="17" s="1"/>
  <c r="E32" i="17"/>
  <c r="E28" i="17" s="1"/>
  <c r="D32" i="17"/>
  <c r="D28" i="17" s="1"/>
  <c r="C32" i="17"/>
  <c r="C28" i="17" s="1"/>
  <c r="G21" i="17"/>
  <c r="F21" i="17"/>
  <c r="E21" i="17"/>
  <c r="D21" i="17"/>
  <c r="C21" i="17"/>
  <c r="F60" i="93"/>
  <c r="E60" i="93"/>
  <c r="D60" i="93"/>
  <c r="F33" i="93"/>
  <c r="E33" i="93"/>
  <c r="D33" i="93"/>
  <c r="F16" i="93"/>
  <c r="E16" i="93"/>
  <c r="D16" i="93"/>
  <c r="G178" i="93"/>
  <c r="G177" i="93"/>
  <c r="G176" i="93"/>
  <c r="G175" i="93"/>
  <c r="G174" i="93"/>
  <c r="G173" i="93"/>
  <c r="G172" i="93"/>
  <c r="G171" i="93"/>
  <c r="G170" i="93"/>
  <c r="G169" i="93"/>
  <c r="G168" i="93"/>
  <c r="G167" i="93"/>
  <c r="G166" i="93"/>
  <c r="G165" i="93"/>
  <c r="G164" i="93"/>
  <c r="G163" i="93"/>
  <c r="G162" i="93"/>
  <c r="G161" i="93"/>
  <c r="G160" i="93"/>
  <c r="G159" i="93"/>
  <c r="G158" i="93"/>
  <c r="G157" i="93"/>
  <c r="G156" i="93"/>
  <c r="G155" i="93"/>
  <c r="G154" i="93"/>
  <c r="G153" i="93"/>
  <c r="G152" i="93"/>
  <c r="G151" i="93"/>
  <c r="G150" i="93"/>
  <c r="G149" i="93"/>
  <c r="G148" i="93"/>
  <c r="G147" i="93"/>
  <c r="G146" i="93"/>
  <c r="G145" i="93"/>
  <c r="G144" i="93"/>
  <c r="G143" i="93"/>
  <c r="G142" i="93"/>
  <c r="G141" i="93"/>
  <c r="G140" i="93"/>
  <c r="G139" i="93"/>
  <c r="G138" i="93"/>
  <c r="G137" i="93"/>
  <c r="G136" i="93"/>
  <c r="G135" i="93"/>
  <c r="G134" i="93"/>
  <c r="G133" i="93"/>
  <c r="G132" i="93"/>
  <c r="G131" i="93"/>
  <c r="G130" i="93"/>
  <c r="G129" i="93"/>
  <c r="G128" i="93"/>
  <c r="G127" i="93"/>
  <c r="G126" i="93"/>
  <c r="G125" i="93"/>
  <c r="G124" i="93"/>
  <c r="G123" i="93"/>
  <c r="G122" i="93"/>
  <c r="G121" i="93"/>
  <c r="G120" i="93"/>
  <c r="G119" i="93"/>
  <c r="G118" i="93"/>
  <c r="G117" i="93"/>
  <c r="G116" i="93"/>
  <c r="G115" i="93"/>
  <c r="G114" i="93"/>
  <c r="G113" i="93"/>
  <c r="G112" i="93"/>
  <c r="G111" i="93"/>
  <c r="G110" i="93"/>
  <c r="G109" i="93"/>
  <c r="G108" i="93"/>
  <c r="G107" i="93"/>
  <c r="G106" i="93"/>
  <c r="G105" i="93"/>
  <c r="G104" i="93"/>
  <c r="G103" i="93"/>
  <c r="G102" i="93"/>
  <c r="G101" i="93"/>
  <c r="G100" i="93"/>
  <c r="G81" i="93"/>
  <c r="G80" i="93"/>
  <c r="G79" i="93"/>
  <c r="G78" i="93"/>
  <c r="G77" i="93"/>
  <c r="G76" i="93"/>
  <c r="G75" i="93"/>
  <c r="G74" i="93"/>
  <c r="G73" i="93"/>
  <c r="G72" i="93"/>
  <c r="G71" i="93"/>
  <c r="G70" i="93"/>
  <c r="G69" i="93"/>
  <c r="G68" i="93"/>
  <c r="G67" i="93"/>
  <c r="G66" i="93"/>
  <c r="G65" i="93"/>
  <c r="G64" i="93"/>
  <c r="G63" i="93"/>
  <c r="G62" i="93"/>
  <c r="G58" i="93"/>
  <c r="G57" i="93"/>
  <c r="G56" i="93"/>
  <c r="G55" i="93"/>
  <c r="G54" i="93"/>
  <c r="G53" i="93"/>
  <c r="G52" i="93"/>
  <c r="G51" i="93"/>
  <c r="G50" i="93"/>
  <c r="G49" i="93"/>
  <c r="G48" i="93"/>
  <c r="G47" i="93"/>
  <c r="G46" i="93"/>
  <c r="G45" i="93"/>
  <c r="G44" i="93"/>
  <c r="G43" i="93"/>
  <c r="G42" i="93"/>
  <c r="G41" i="93"/>
  <c r="G40" i="93"/>
  <c r="G39" i="93"/>
  <c r="G38" i="93"/>
  <c r="G37" i="93"/>
  <c r="G36" i="93"/>
  <c r="G35" i="93"/>
  <c r="G31" i="93"/>
  <c r="G30" i="93"/>
  <c r="G29" i="93"/>
  <c r="G28" i="93"/>
  <c r="G27" i="93"/>
  <c r="G26" i="93"/>
  <c r="G25" i="93"/>
  <c r="G24" i="93"/>
  <c r="G23" i="93"/>
  <c r="G22" i="93"/>
  <c r="G21" i="93"/>
  <c r="G20" i="93"/>
  <c r="G19" i="93"/>
  <c r="G18" i="93"/>
  <c r="H93" i="100"/>
  <c r="G93" i="100"/>
  <c r="F93" i="100"/>
  <c r="H80" i="100"/>
  <c r="G80" i="100"/>
  <c r="F80" i="100"/>
  <c r="H60" i="100"/>
  <c r="G60" i="100"/>
  <c r="F60" i="100"/>
  <c r="H40" i="100"/>
  <c r="G40" i="100"/>
  <c r="F40" i="100"/>
  <c r="H17" i="100"/>
  <c r="G17" i="100"/>
  <c r="F17" i="100"/>
  <c r="H56" i="99"/>
  <c r="G56" i="99"/>
  <c r="F56" i="99"/>
  <c r="H53" i="99"/>
  <c r="G53" i="99"/>
  <c r="F53" i="99"/>
  <c r="H37" i="99"/>
  <c r="G37" i="99"/>
  <c r="F37" i="99"/>
  <c r="H25" i="99"/>
  <c r="G25" i="99"/>
  <c r="F25" i="99"/>
  <c r="H21" i="99"/>
  <c r="G21" i="99"/>
  <c r="F21" i="99"/>
  <c r="H16" i="99"/>
  <c r="G16" i="99"/>
  <c r="F16" i="99"/>
  <c r="H68" i="98"/>
  <c r="G68" i="98"/>
  <c r="F68" i="98"/>
  <c r="H44" i="98"/>
  <c r="G44" i="98"/>
  <c r="F44" i="98"/>
  <c r="H22" i="98"/>
  <c r="G22" i="98"/>
  <c r="F22" i="98"/>
  <c r="H19" i="98"/>
  <c r="G19" i="98"/>
  <c r="F19" i="98"/>
  <c r="H18" i="13"/>
  <c r="G18" i="13"/>
  <c r="F18" i="13"/>
  <c r="E18" i="13"/>
  <c r="D18" i="13"/>
  <c r="D16" i="13" s="1"/>
  <c r="H23" i="13"/>
  <c r="G23" i="13"/>
  <c r="F23" i="13"/>
  <c r="E23" i="13"/>
  <c r="D23" i="13"/>
  <c r="D29" i="13"/>
  <c r="H32" i="13"/>
  <c r="H29" i="13" s="1"/>
  <c r="G32" i="13"/>
  <c r="G29" i="13" s="1"/>
  <c r="F32" i="13"/>
  <c r="F29" i="13" s="1"/>
  <c r="E32" i="13"/>
  <c r="E29" i="13" s="1"/>
  <c r="D32" i="13"/>
  <c r="D36" i="13"/>
  <c r="H39" i="13"/>
  <c r="H36" i="13" s="1"/>
  <c r="G39" i="13"/>
  <c r="G36" i="13" s="1"/>
  <c r="F39" i="13"/>
  <c r="F36" i="13" s="1"/>
  <c r="E39" i="13"/>
  <c r="E36" i="13" s="1"/>
  <c r="D39" i="13"/>
  <c r="H43" i="13"/>
  <c r="G43" i="13"/>
  <c r="F43" i="13"/>
  <c r="E43" i="13"/>
  <c r="D43" i="13"/>
  <c r="H47" i="13"/>
  <c r="G47" i="13"/>
  <c r="F47" i="13"/>
  <c r="E47" i="13"/>
  <c r="D47" i="13"/>
  <c r="C47" i="13"/>
  <c r="C43" i="13"/>
  <c r="C39" i="13"/>
  <c r="C32" i="13"/>
  <c r="C29" i="13"/>
  <c r="C23" i="13"/>
  <c r="C18" i="13"/>
  <c r="E17" i="6"/>
  <c r="D14" i="6"/>
  <c r="C14" i="6"/>
  <c r="E14" i="6" s="1"/>
  <c r="D70" i="79"/>
  <c r="D65" i="79"/>
  <c r="C70" i="79"/>
  <c r="C65" i="79"/>
  <c r="D57" i="79"/>
  <c r="C57" i="79"/>
  <c r="D53" i="79"/>
  <c r="C53" i="79"/>
  <c r="D46" i="79"/>
  <c r="C46" i="79"/>
  <c r="C39" i="79"/>
  <c r="C35" i="79"/>
  <c r="C27" i="79"/>
  <c r="D39" i="79"/>
  <c r="D35" i="79"/>
  <c r="D27" i="79"/>
  <c r="D16" i="79"/>
  <c r="C46" i="95"/>
  <c r="C38" i="95"/>
  <c r="C33" i="95"/>
  <c r="C28" i="95"/>
  <c r="C17" i="95"/>
  <c r="C44" i="95" l="1"/>
  <c r="C20" i="79"/>
  <c r="E47" i="104"/>
  <c r="K47" i="104"/>
  <c r="D47" i="104"/>
  <c r="L19" i="103"/>
  <c r="Q19" i="103" s="1"/>
  <c r="L39" i="103"/>
  <c r="Q39" i="103" s="1"/>
  <c r="Q16" i="103"/>
  <c r="Q61" i="103" s="1"/>
  <c r="Q26" i="103"/>
  <c r="Q36" i="103"/>
  <c r="Q46" i="103"/>
  <c r="Q56" i="103"/>
  <c r="F27" i="13"/>
  <c r="G16" i="13"/>
  <c r="H35" i="99"/>
  <c r="L24" i="103"/>
  <c r="L44" i="103"/>
  <c r="Q44" i="103" s="1"/>
  <c r="P24" i="103"/>
  <c r="P44" i="103"/>
  <c r="D17" i="104"/>
  <c r="H17" i="104"/>
  <c r="E16" i="13"/>
  <c r="F35" i="99"/>
  <c r="G16" i="93"/>
  <c r="L34" i="103"/>
  <c r="Q34" i="103" s="1"/>
  <c r="L54" i="103"/>
  <c r="Q54" i="103" s="1"/>
  <c r="C59" i="103"/>
  <c r="F47" i="104"/>
  <c r="H47" i="104"/>
  <c r="D19" i="17"/>
  <c r="D16" i="17" s="1"/>
  <c r="F19" i="17"/>
  <c r="G27" i="13"/>
  <c r="G33" i="93"/>
  <c r="G60" i="93"/>
  <c r="L59" i="103"/>
  <c r="Q15" i="103"/>
  <c r="Q60" i="103" s="1"/>
  <c r="L29" i="104"/>
  <c r="L25" i="104" s="1"/>
  <c r="H27" i="13"/>
  <c r="H16" i="13"/>
  <c r="L52" i="104"/>
  <c r="L48" i="104" s="1"/>
  <c r="D27" i="13"/>
  <c r="L14" i="103"/>
  <c r="P61" i="103"/>
  <c r="F16" i="13"/>
  <c r="G35" i="99"/>
  <c r="E19" i="17"/>
  <c r="E16" i="17" s="1"/>
  <c r="L41" i="104"/>
  <c r="E17" i="104"/>
  <c r="I17" i="104"/>
  <c r="C48" i="104"/>
  <c r="L65" i="104"/>
  <c r="L36" i="104"/>
  <c r="L33" i="104" s="1"/>
  <c r="J17" i="104"/>
  <c r="C65" i="104"/>
  <c r="C47" i="104" s="1"/>
  <c r="C17" i="104"/>
  <c r="L18" i="104"/>
  <c r="L13" i="104"/>
  <c r="P14" i="103"/>
  <c r="P59" i="103"/>
  <c r="G19" i="17"/>
  <c r="G16" i="17" s="1"/>
  <c r="G13" i="17" s="1"/>
  <c r="F16" i="17"/>
  <c r="C19" i="17"/>
  <c r="G17" i="98"/>
  <c r="G76" i="98" s="1"/>
  <c r="H17" i="98"/>
  <c r="H76" i="98" s="1"/>
  <c r="F17" i="98"/>
  <c r="F76" i="98" s="1"/>
  <c r="E27" i="13"/>
  <c r="C36" i="13"/>
  <c r="C27" i="13" s="1"/>
  <c r="C16" i="13"/>
  <c r="D63" i="79"/>
  <c r="C63" i="79"/>
  <c r="C22" i="79"/>
  <c r="D44" i="79"/>
  <c r="C44" i="79"/>
  <c r="C18" i="79"/>
  <c r="D25" i="79"/>
  <c r="C15" i="95"/>
  <c r="D75" i="111"/>
  <c r="D70" i="111"/>
  <c r="D65" i="111"/>
  <c r="D58" i="111"/>
  <c r="D52" i="111"/>
  <c r="C75" i="111"/>
  <c r="C70" i="111"/>
  <c r="C65" i="111"/>
  <c r="C58" i="111"/>
  <c r="C52" i="111"/>
  <c r="D32" i="111"/>
  <c r="C32" i="111"/>
  <c r="C28" i="111" s="1"/>
  <c r="D22" i="111"/>
  <c r="C22" i="111"/>
  <c r="D28" i="111" l="1"/>
  <c r="C12" i="95"/>
  <c r="L47" i="104"/>
  <c r="Q59" i="103"/>
  <c r="Q24" i="103"/>
  <c r="L17" i="104"/>
  <c r="D20" i="111"/>
  <c r="Q14" i="103"/>
  <c r="C20" i="111"/>
  <c r="C18" i="111" s="1"/>
  <c r="C16" i="17"/>
  <c r="E13" i="17"/>
  <c r="F13" i="17"/>
  <c r="D13" i="17"/>
  <c r="C14" i="13"/>
  <c r="C16" i="79"/>
  <c r="D63" i="111"/>
  <c r="C63" i="111"/>
  <c r="D18" i="111" l="1"/>
  <c r="C13" i="79"/>
  <c r="C15" i="111"/>
  <c r="C12" i="111" s="1"/>
  <c r="C13" i="17"/>
  <c r="D180" i="93"/>
  <c r="D15" i="111" l="1"/>
  <c r="C86" i="111"/>
  <c r="L45" i="104"/>
  <c r="H60" i="99"/>
  <c r="F60" i="99"/>
  <c r="G60" i="99"/>
  <c r="D86" i="111" l="1"/>
  <c r="D12" i="111"/>
  <c r="G99" i="100"/>
  <c r="H99" i="100"/>
  <c r="B89" i="93" l="1"/>
  <c r="B88" i="93"/>
  <c r="F180" i="93" l="1"/>
  <c r="E180" i="93"/>
  <c r="G180" i="93" l="1"/>
</calcChain>
</file>

<file path=xl/sharedStrings.xml><?xml version="1.0" encoding="utf-8"?>
<sst xmlns="http://schemas.openxmlformats.org/spreadsheetml/2006/main" count="2253" uniqueCount="928">
  <si>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</si>
  <si>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</si>
  <si>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</si>
  <si>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</si>
  <si>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</si>
  <si>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</si>
  <si>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</si>
  <si>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</si>
  <si>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</si>
  <si>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</si>
  <si>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</si>
  <si>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</si>
  <si>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</si>
  <si>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</si>
  <si>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</si>
  <si>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</si>
  <si>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ACTIVOS FINANCIEROS RELACIONADOS CON DEUDA NO PRESENTADA AL CANJE</t>
  </si>
  <si>
    <t xml:space="preserve"> GARANTÍAS PLAN BRADY </t>
  </si>
  <si>
    <t>. BONO CUPÓN CERO DE 30 AÑOS DEL TESORO ESTADOUNIDENSE</t>
  </si>
  <si>
    <t>. GARANTÍA POR INTERESES</t>
  </si>
  <si>
    <t>. BONO CUPÓN CERO DEL KREDITANSTALT FUR WIEDERAUFBAU</t>
  </si>
  <si>
    <t>Par/$+CER/T.Fija/2038</t>
  </si>
  <si>
    <t>Par/U$S/T.Fija/2038</t>
  </si>
  <si>
    <t>Par/EUR/T.Fija/2038</t>
  </si>
  <si>
    <t>Par/JPY/T.Fija/2038</t>
  </si>
  <si>
    <t>Discount/$+CER/5,83%/2033</t>
  </si>
  <si>
    <t>Discount/U$S/8,28%/2033</t>
  </si>
  <si>
    <t>Discount/EUR/7,82%/2033</t>
  </si>
  <si>
    <t>Discount/JPY/4,33%/2033</t>
  </si>
  <si>
    <t>CUASIPAR/$+CER/3,31%/2045</t>
  </si>
  <si>
    <t>BONOS GLOBALES/U$S/8,75%/2017</t>
  </si>
  <si>
    <t>BONAR X /U$S/7%/2017</t>
  </si>
  <si>
    <t>U$S - LEY NY (TVPY-TVYO)</t>
  </si>
  <si>
    <t>CHF</t>
  </si>
  <si>
    <t>(Operaciones valuadas a la fecha de registro)</t>
  </si>
  <si>
    <t>ORGANISMOS</t>
  </si>
  <si>
    <t>FMI</t>
  </si>
  <si>
    <t>DESEMBOLSOS</t>
  </si>
  <si>
    <t>CAPITAL REEMBOLSADO</t>
  </si>
  <si>
    <t>CAPITAL NETO</t>
  </si>
  <si>
    <t>INTERESES PAGADOS</t>
  </si>
  <si>
    <t>FLUJO NETO ANUAL</t>
  </si>
  <si>
    <t>BID</t>
  </si>
  <si>
    <t>BIRF</t>
  </si>
  <si>
    <t>TOTAL INTERESES PAGADOS</t>
  </si>
  <si>
    <t>FLUJO NETO TOTAL</t>
  </si>
  <si>
    <t xml:space="preserve">       Letras del Tesoro</t>
  </si>
  <si>
    <t xml:space="preserve">       Otros préstamos</t>
  </si>
  <si>
    <t>Variación</t>
  </si>
  <si>
    <t>S/Saldos</t>
  </si>
  <si>
    <t>S/Atrasos</t>
  </si>
  <si>
    <t xml:space="preserve">- En años - </t>
  </si>
  <si>
    <t xml:space="preserve"> Total Préstamos </t>
  </si>
  <si>
    <t>Otros</t>
  </si>
  <si>
    <t>Tasa Cero</t>
  </si>
  <si>
    <t>Tipo de Cambio (excluye deudas ajustables por CER)</t>
  </si>
  <si>
    <t>Variación de la deuda ajustable por CER (efectos tipo de cambio y CER)</t>
  </si>
  <si>
    <t>Capitalización de Bonos del Canje, Préstamos Garantizados, Pagaré Banco Nación, Bocones y Otros</t>
  </si>
  <si>
    <t>Deuda pendiente de reestructuración</t>
  </si>
  <si>
    <t>PRÉSTAMOS</t>
  </si>
  <si>
    <t>Dto.1023/7-7-95/RIO NEGRO</t>
  </si>
  <si>
    <t>Otras Operaciones (Registro CCF, amparos y excepciones y otros ajustes)</t>
  </si>
  <si>
    <t>VIDA PROMEDIO TOTAL</t>
  </si>
  <si>
    <t xml:space="preserve"> - Organismos Internacionales</t>
  </si>
  <si>
    <t xml:space="preserve"> - Organismos Oficiales</t>
  </si>
  <si>
    <t xml:space="preserve"> - Préstamos Garantizados (Canje Noviembre 2001)</t>
  </si>
  <si>
    <t>Efecto de las diferencias de cambio del período sobre el stock de deuda</t>
  </si>
  <si>
    <t xml:space="preserve"> - Banca Comercial</t>
  </si>
  <si>
    <t xml:space="preserve"> - Otros Acreedores</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</si>
  <si>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</si>
  <si>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</si>
  <si>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</si>
  <si>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</si>
  <si>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</si>
  <si>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</si>
  <si>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</si>
  <si>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</si>
  <si>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</si>
  <si>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 xml:space="preserve"> . En moneda nacional no ajustable por CER</t>
  </si>
  <si>
    <t>Banca Comercial</t>
  </si>
  <si>
    <t xml:space="preserve"> . En moneda extranjera</t>
  </si>
  <si>
    <t xml:space="preserve">Organismos Oficiales </t>
  </si>
  <si>
    <t xml:space="preserve"> . En moneda nacional</t>
  </si>
  <si>
    <t xml:space="preserve">    TASA PROMEDIO PONDERADA TOTAL</t>
  </si>
  <si>
    <t xml:space="preserve">       Pagaré 2019</t>
  </si>
  <si>
    <t xml:space="preserve">      Adelantos Transitorios BCRA</t>
  </si>
  <si>
    <t xml:space="preserve">     Pagaré 2019</t>
  </si>
  <si>
    <t>PAR</t>
  </si>
  <si>
    <t>DESCUENTO</t>
  </si>
  <si>
    <t>A.2.3</t>
  </si>
  <si>
    <t>A.4.6</t>
  </si>
  <si>
    <t>A.4.7</t>
  </si>
  <si>
    <t>LETRA INTRANSFERIBLE - BCRA</t>
  </si>
  <si>
    <t>En moneda nacional</t>
  </si>
  <si>
    <t>Préstamos Organismos Oficiales</t>
  </si>
  <si>
    <t xml:space="preserve">     · Ajustable por CER</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</si>
  <si>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</si>
  <si>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</si>
  <si>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</si>
  <si>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</si>
  <si>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</si>
  <si>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</si>
  <si>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</si>
  <si>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</si>
  <si>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</si>
  <si>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</si>
  <si>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</si>
  <si>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</si>
  <si>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Bonos de Consolidación</t>
  </si>
  <si>
    <t>Serie de Tipos de Cambio y Coeficiente de Estabilización de Referencia</t>
  </si>
  <si>
    <t>Fecha</t>
  </si>
  <si>
    <t>CER</t>
  </si>
  <si>
    <t>USD / Peso</t>
  </si>
  <si>
    <t>Euro (Ref) / Peso</t>
  </si>
  <si>
    <t xml:space="preserve">     Financiamiento BNA</t>
  </si>
  <si>
    <t xml:space="preserve">     Otros</t>
  </si>
  <si>
    <t xml:space="preserve"> CLASIFICADO POR DEUDA DIRECTA E INDIRECTA</t>
  </si>
  <si>
    <t>BONAR 2018</t>
  </si>
  <si>
    <t>BONAR 2019</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</si>
  <si>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</si>
  <si>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</si>
  <si>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</si>
  <si>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</si>
  <si>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</si>
  <si>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</si>
  <si>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</si>
  <si>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</si>
  <si>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</si>
  <si>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 xml:space="preserve"> - EN SITUACIÓN DE PAGO DIFERIDO</t>
  </si>
  <si>
    <t xml:space="preserve"> TOTAL</t>
  </si>
  <si>
    <t>VALORES NEGOCIABLES VINCULADOS AL PBI</t>
  </si>
  <si>
    <t xml:space="preserve">PAR EN PESOS - DTO. 1735/04 </t>
  </si>
  <si>
    <t>PAR EN PESOS - DTO. 563/10</t>
  </si>
  <si>
    <t>DISCOUNT EN PESOS - DTO. 1735/04</t>
  </si>
  <si>
    <t>DISCOUNT EN PESOS - DTO. 563/10</t>
  </si>
  <si>
    <t>CUASIPAR EN PESOS - DTO. 1735/04</t>
  </si>
  <si>
    <t>PAR EN U$S - DTO. 1735/04 - LEY NY</t>
  </si>
  <si>
    <t>PAR EN U$S - DTO. 1735/04 - LEY ARG</t>
  </si>
  <si>
    <t>PAR EN U$S - DTO. 563/10 - LEY NY</t>
  </si>
  <si>
    <t>PAR EN U$S - DTO. 563/10 - LEY ARG</t>
  </si>
  <si>
    <t>PAR EN EUROS - DTO. 1735/04</t>
  </si>
  <si>
    <t>PAR EN EUROS - DTO. 563/10</t>
  </si>
  <si>
    <t>PAR EN YENES - DTO. 1735/04</t>
  </si>
  <si>
    <t>PAR EN YENES - DTO. 563/10</t>
  </si>
  <si>
    <t>DISCOUNT EN U$S - DTO. 1735/04 - LEY NY</t>
  </si>
  <si>
    <t>DISCOUNT EN U$S - DTO. 1735/04 - LEY ARG</t>
  </si>
  <si>
    <t>DISCOUNT EN U$S - DTO. 563/10 - LEY NY</t>
  </si>
  <si>
    <t>DISCOUNT EN U$S - DTO. 563/10 - LEY ARG</t>
  </si>
  <si>
    <t>DISCOUNT EN EUROS - DTO. 1735/04</t>
  </si>
  <si>
    <t>DISCOUNT EN EUROS - DTO. 563/10</t>
  </si>
  <si>
    <t>DISCOUNT EN YENES - DTO. 1735/04</t>
  </si>
  <si>
    <t>DISCOUNT EN YENES - DTO. 563/10</t>
  </si>
  <si>
    <t>GLOBAL 2017 USD - DTO. 563/10</t>
  </si>
  <si>
    <t>LETRAS ADQUIRIDAS POR EL BCRA</t>
  </si>
  <si>
    <t>Otros Cuadros</t>
  </si>
  <si>
    <t>Valores Negociables Vinculados al PBI</t>
  </si>
  <si>
    <t>A.1.4</t>
  </si>
  <si>
    <t>A.1.5</t>
  </si>
  <si>
    <t>A.1.6</t>
  </si>
  <si>
    <t>A.1.7</t>
  </si>
  <si>
    <t>A.1.8</t>
  </si>
  <si>
    <t>A.1.9</t>
  </si>
  <si>
    <t>A.1.10</t>
  </si>
  <si>
    <t>A.1.11</t>
  </si>
  <si>
    <t>A.3.1</t>
  </si>
  <si>
    <t>A.3.2</t>
  </si>
  <si>
    <t>A.3.3</t>
  </si>
  <si>
    <t>A.3.4</t>
  </si>
  <si>
    <t>A.3.5</t>
  </si>
  <si>
    <t>A.3.6</t>
  </si>
  <si>
    <t>A.3.7</t>
  </si>
  <si>
    <t>A.3.8</t>
  </si>
  <si>
    <t>A.4.1</t>
  </si>
  <si>
    <t>A.4.2</t>
  </si>
  <si>
    <t>A.4.3</t>
  </si>
  <si>
    <t>A.4.4</t>
  </si>
  <si>
    <t>A.4.5</t>
  </si>
  <si>
    <t xml:space="preserve">          · Bocones</t>
  </si>
  <si>
    <t>SECRETARIA DE FINANZAS</t>
  </si>
  <si>
    <t>Marzo</t>
  </si>
  <si>
    <t>Diciembre</t>
  </si>
  <si>
    <t>EUROLETRA/JPY/6%/2005</t>
  </si>
  <si>
    <t>EUROLETRA/JPY/5%/2002</t>
  </si>
  <si>
    <t>EUROLETRA/DEM/7%/2004</t>
  </si>
  <si>
    <t>EUROLETRA/DEM/8%/2009</t>
  </si>
  <si>
    <t>EUROLETRA/EUR/11%-8%/2008</t>
  </si>
  <si>
    <t>EUROLETRA/DEM/7,875%/2005</t>
  </si>
  <si>
    <t>EUROLETRA/DEM/14%-9%/2008</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</si>
  <si>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</si>
  <si>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</si>
  <si>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</si>
  <si>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</si>
  <si>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</si>
  <si>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</si>
  <si>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</si>
  <si>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</si>
  <si>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</si>
  <si>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</si>
  <si>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BONAR X</t>
  </si>
  <si>
    <t>Abril</t>
  </si>
  <si>
    <t>Octubre</t>
  </si>
  <si>
    <t>Noviembre</t>
  </si>
  <si>
    <t>Febrero</t>
  </si>
  <si>
    <t>Mayo</t>
  </si>
  <si>
    <t>A.2.1</t>
  </si>
  <si>
    <t>A.2.2</t>
  </si>
  <si>
    <t>Serie de Tipos de Cambio y Coeficiente de estabilización de referencia</t>
  </si>
  <si>
    <t xml:space="preserve">  ORGANISMOS INTERNACIONALES</t>
  </si>
  <si>
    <t xml:space="preserve">  ADELANTOS TRANSITORIOS BCRA</t>
  </si>
  <si>
    <t xml:space="preserve">  ORGANISMOS OFICIALES</t>
  </si>
  <si>
    <t xml:space="preserve">  BANCA COMERCIAL</t>
  </si>
  <si>
    <t xml:space="preserve">  OTROS ACREEDORES</t>
  </si>
  <si>
    <t>Moneda extranjera</t>
  </si>
  <si>
    <t>(En millones de u$s)</t>
  </si>
  <si>
    <t>ÍNDICE</t>
  </si>
  <si>
    <t>HOJA</t>
  </si>
  <si>
    <t>CONTENIDO</t>
  </si>
  <si>
    <t>A.1.1</t>
  </si>
  <si>
    <t>Activos financieros de la Administración Pública Nacional</t>
  </si>
  <si>
    <t>Títulos públicos y préstamos garantizados emitidos en moneda nacional y ajustables por CER</t>
  </si>
  <si>
    <t>Títulos públicos emitidos en moneda extranjera</t>
  </si>
  <si>
    <t>Moneda de origen</t>
  </si>
  <si>
    <t>EN MONEDA NACIONAL</t>
  </si>
  <si>
    <t>II- ORGANISMOS INTERNACIONALES - FONDO FIDUCIARIO PARA LA RECONSTRUCCIÓN DE EMPRESAS</t>
  </si>
  <si>
    <t>EUROLETRA/$/11,75%/2007</t>
  </si>
  <si>
    <t>EUROLETRA/$/8,75%/2002</t>
  </si>
  <si>
    <t>Dto.1023/7-7-95/CHACO</t>
  </si>
  <si>
    <t>Dto.1023/7-7-95/CHUBUT</t>
  </si>
  <si>
    <t>Dto.1023/7-7-95/SALTA</t>
  </si>
  <si>
    <t>Dto.1023/7-7-95/SANT. ESTERO</t>
  </si>
  <si>
    <t>EN MONEDA NACIONAL AJUSTABLE POR CER</t>
  </si>
  <si>
    <t>EN MONEDA EXTRANJERA</t>
  </si>
  <si>
    <t>EUROLETRA/CHF/7%/2003</t>
  </si>
  <si>
    <t>EUR</t>
  </si>
  <si>
    <t>PAR BONDS/DEM/5,87%/2023</t>
  </si>
  <si>
    <t>EUROLETRA/EUR/8,75%/2003</t>
  </si>
  <si>
    <t>BONO R.A./EUR/10%/2007</t>
  </si>
  <si>
    <t>EUROLETRA/ATS/7%/2004</t>
  </si>
  <si>
    <t>BONO R.A./EUR/9%/2006</t>
  </si>
  <si>
    <t>BONO R.A./EUR/10%/2004</t>
  </si>
  <si>
    <t>BONO R.A./EUR/9,75%/2003</t>
  </si>
  <si>
    <t>EUROLETRA/EUR/10%/2005</t>
  </si>
  <si>
    <t>BONO R.A./EUR/10,25%/2007</t>
  </si>
  <si>
    <t>EUROLETRA/EUR/8,125%/2004</t>
  </si>
  <si>
    <t>EUROLETRA/EUR/9%/2005</t>
  </si>
  <si>
    <t>EUROLETRA/ITL/11%/2003</t>
  </si>
  <si>
    <t>EUROLETRA/ITL/10%/2007</t>
  </si>
  <si>
    <t>EUROLETRA/ITL/LIBOR+1,6%/2004</t>
  </si>
  <si>
    <t>EUROLETRA/ITL/9,25%-7%/2004</t>
  </si>
  <si>
    <t>EUROLETRA/ITL/9%-7%/2004</t>
  </si>
  <si>
    <t>EUROLETRA/DEM/10,25%/2003</t>
  </si>
  <si>
    <t>EUROLETRA/DEM/11,25%/2006</t>
  </si>
  <si>
    <t>EUROLETRA/DEM/11,75%/2011</t>
  </si>
  <si>
    <t>EUROLETRA/DEM/9%/2003</t>
  </si>
  <si>
    <t>EUROLETRA/DEM/11,75%/2026</t>
  </si>
  <si>
    <t>BONO R.A./EUR/10%-8%/2008</t>
  </si>
  <si>
    <t>GLOBAL BOND/EUR/8,125%/2008</t>
  </si>
  <si>
    <t>BONO R.A./EUR/8%/2002</t>
  </si>
  <si>
    <t>BONO R.A./EUR/15%-8%/2008</t>
  </si>
  <si>
    <t>EUROLETRA/ITL/10,375%-8%/2009</t>
  </si>
  <si>
    <t>BONO R.A./EUR/9,50%/2004</t>
  </si>
  <si>
    <t>BONO R.A./EUR/14%-8%/2008</t>
  </si>
  <si>
    <t>Badlar Bancos Privados + 2,50%</t>
  </si>
  <si>
    <t>BONO R.A./EUR/9%/2009</t>
  </si>
  <si>
    <t>EUROLETRA/EUR/7,125%/2002</t>
  </si>
  <si>
    <t>BONO R.A./EUR/EURIBOR+4%/2003</t>
  </si>
  <si>
    <t>BONO R.A./EUR/9,25%/2002</t>
  </si>
  <si>
    <t>EUROLETRA/GBP/10%/2007</t>
  </si>
  <si>
    <t>GBP</t>
  </si>
  <si>
    <t>JPY</t>
  </si>
  <si>
    <t>USD</t>
  </si>
  <si>
    <t>Indice</t>
  </si>
  <si>
    <t>LETRAS DEL TESORO</t>
  </si>
  <si>
    <t>POR TRIMESTRE Y POR INSTRUMENTO</t>
  </si>
  <si>
    <t>En miles de u$s - TC del trimestre</t>
  </si>
  <si>
    <t>INSTRUMENTO</t>
  </si>
  <si>
    <t>AMPAROS</t>
  </si>
  <si>
    <t>A.1.2</t>
  </si>
  <si>
    <t xml:space="preserve">        MEDIANO Y LARGO PLAZO</t>
  </si>
  <si>
    <t>YEN - LEY JAPONESA</t>
  </si>
  <si>
    <t>Libor - 1,00%</t>
  </si>
  <si>
    <t>Badlar Bancos Privados + 3,00%</t>
  </si>
  <si>
    <t>EMITIDOS EN MONEDA NACIONAL AJUSTABLES POR CER</t>
  </si>
  <si>
    <t xml:space="preserve">     Deuda en dólares estadounidenses</t>
  </si>
  <si>
    <t xml:space="preserve">     Deuda en Euros</t>
  </si>
  <si>
    <t xml:space="preserve">     Deuda en Yenes</t>
  </si>
  <si>
    <t>Tasa vigente</t>
  </si>
  <si>
    <t>Badlar Bancos Privados</t>
  </si>
  <si>
    <t>Tasa Vigente</t>
  </si>
  <si>
    <t>Pesos</t>
  </si>
  <si>
    <t>Pesos Ajustados por CER</t>
  </si>
  <si>
    <t xml:space="preserve"> TÍTULOS PÚBLICOS</t>
  </si>
  <si>
    <t xml:space="preserve">  LETRAS DEL TESORO</t>
  </si>
  <si>
    <t>ADELANTOS TRANSITORIOS BCRA</t>
  </si>
  <si>
    <t>Emisión Canje 2005</t>
  </si>
  <si>
    <t>Emisión Canje 2010</t>
  </si>
  <si>
    <t>Leg. Nueva York</t>
  </si>
  <si>
    <t>Leg. Argentina</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</si>
  <si>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</si>
  <si>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</si>
  <si>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</si>
  <si>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</si>
  <si>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</si>
  <si>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</si>
  <si>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</si>
  <si>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</si>
  <si>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</si>
  <si>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</si>
  <si>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</si>
  <si>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</si>
  <si>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BONOS NO PRESENTADOS AL CANJE  (Dtos. 1735/04 y 563/10)</t>
  </si>
  <si>
    <t>Activos financieros con cargo a provincias</t>
  </si>
  <si>
    <t>Indicadores de sostenibilidad de la Deuda Pública.</t>
  </si>
  <si>
    <t>Títulos públicos, letras del tesoro y préstamos garantizados emitidos en moneda nacional</t>
  </si>
  <si>
    <t>Flujos netos anuales con Organismos internacionales</t>
  </si>
  <si>
    <t>U$S - LEY ARG (TVPA)</t>
  </si>
  <si>
    <t>ARP - LEY ARG (TVPP)</t>
  </si>
  <si>
    <t>EUR - LEY INGLESA (TVPE)</t>
  </si>
  <si>
    <t>A.1.3</t>
  </si>
  <si>
    <t xml:space="preserve">    PRÉSTAMOS GARANTIZADOS</t>
  </si>
  <si>
    <t xml:space="preserve">  VARIACIONES</t>
  </si>
  <si>
    <t>Préstamos Organismos Multilaterales</t>
  </si>
  <si>
    <t xml:space="preserve"> 2 - Amortizaciones y Cancelaciones</t>
  </si>
  <si>
    <t>III- CON CARGO A PROVINCIAS</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</si>
  <si>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</si>
  <si>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</si>
  <si>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</si>
  <si>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</si>
  <si>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</si>
  <si>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</si>
  <si>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</si>
  <si>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OTROS ACREEDORES</t>
  </si>
  <si>
    <t xml:space="preserve">    - Moneda nacional</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</si>
  <si>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</si>
  <si>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</si>
  <si>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</si>
  <si>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</si>
  <si>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</si>
  <si>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</si>
  <si>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</si>
  <si>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</si>
  <si>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</si>
  <si>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</si>
  <si>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CAPITAL</t>
  </si>
  <si>
    <t xml:space="preserve">ACTIVOS FINANCIEROS </t>
  </si>
  <si>
    <t xml:space="preserve"> - En miles u$s -</t>
  </si>
  <si>
    <t>Concepto</t>
  </si>
  <si>
    <t>Capital</t>
  </si>
  <si>
    <t>Interés</t>
  </si>
  <si>
    <t>Acumulado</t>
  </si>
  <si>
    <t>. ORGANISMOS INTERNACIONALES</t>
  </si>
  <si>
    <t>TOTAL GENERAL</t>
  </si>
  <si>
    <t>(En miles de u$s)</t>
  </si>
  <si>
    <t>TIPO DE DEUDA</t>
  </si>
  <si>
    <t>Moneda</t>
  </si>
  <si>
    <t>%</t>
  </si>
  <si>
    <t xml:space="preserve"> </t>
  </si>
  <si>
    <t>Denominación</t>
  </si>
  <si>
    <t>Vencimiento</t>
  </si>
  <si>
    <t>Total</t>
  </si>
  <si>
    <t>EMITIDOS EN MONEDA NACIONAL</t>
  </si>
  <si>
    <t>En miles de u$s</t>
  </si>
  <si>
    <t>Fecha de emisión</t>
  </si>
  <si>
    <t>Valor nominal original en circulación</t>
  </si>
  <si>
    <t>BOCONES</t>
  </si>
  <si>
    <t>Bono del Tesoro Consolidado 2089</t>
  </si>
  <si>
    <t>AMPAROS Y EXCEPCIONES</t>
  </si>
  <si>
    <t>PTMO. GAR. TASA FIJA PRO 7 $</t>
  </si>
  <si>
    <t>PR 13</t>
  </si>
  <si>
    <t>(Continuación)</t>
  </si>
  <si>
    <t>TOTALES</t>
  </si>
  <si>
    <t>TIPO DE ACREEDOR</t>
  </si>
  <si>
    <t>Junio</t>
  </si>
  <si>
    <t xml:space="preserve">    LETRAS DEL TESORO</t>
  </si>
  <si>
    <t>Dto.1023/7-7-95/M.C.B.A.</t>
  </si>
  <si>
    <t>TÍTULOS PÚBLICOS</t>
  </si>
  <si>
    <t xml:space="preserve">    INTERÉS</t>
  </si>
  <si>
    <t>TÍTULOS PÚBLICOS Y LETRAS DEL TESORO</t>
  </si>
  <si>
    <t>DEUDA PENDIENTE DE REESTRUCTURACIÓN</t>
  </si>
  <si>
    <t>I- TÍTULOS COLOCADOS</t>
  </si>
  <si>
    <t>TÍTULOS LOCALES</t>
  </si>
  <si>
    <t xml:space="preserve"> 1 - Financiamiento</t>
  </si>
  <si>
    <t xml:space="preserve"> a) Financiamiento, neto de amortizaciones ( 1 - 2 )</t>
  </si>
  <si>
    <t>PTMO. GAR. TASA FIJA GL 18</t>
  </si>
  <si>
    <t>PTMO. GAR. TASA VAR. GL 18</t>
  </si>
  <si>
    <t>PTMO. GAR. TASA FIJA GL19</t>
  </si>
  <si>
    <t>PTMO. GAR. TASA VAR. PRO 8</t>
  </si>
  <si>
    <t>PTMO. GAR. TASA FIJA GL 20</t>
  </si>
  <si>
    <t>PTMO. GAR. TASA VAR. GL 20</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</si>
  <si>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</si>
  <si>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</si>
  <si>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</si>
  <si>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</si>
  <si>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</si>
  <si>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</si>
  <si>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</si>
  <si>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</si>
  <si>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PTMO. GAR. CERT. CAP. B.N.A. 2018</t>
  </si>
  <si>
    <t>PR 15</t>
  </si>
  <si>
    <t>ACTIVOS FINANCIEROS - CON CARGO A LAS PROVINCIAS</t>
  </si>
  <si>
    <t>Provincia</t>
  </si>
  <si>
    <t>Buenos Aires</t>
  </si>
  <si>
    <t>Catamarca</t>
  </si>
  <si>
    <t>Chaco</t>
  </si>
  <si>
    <t>Chubut</t>
  </si>
  <si>
    <t>Córdoba</t>
  </si>
  <si>
    <t>Corrientes</t>
  </si>
  <si>
    <t>Entre Ríos</t>
  </si>
  <si>
    <t>Formosa</t>
  </si>
  <si>
    <t>INTERÉS (1)</t>
  </si>
  <si>
    <t>(1) No incluye intereses Moratorios ni Punitorios.</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</si>
  <si>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</si>
  <si>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</si>
  <si>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</si>
  <si>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</si>
  <si>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</si>
  <si>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</si>
  <si>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</si>
  <si>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</si>
  <si>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 xml:space="preserve">    LETRAS DEL TESORO (1)</t>
  </si>
  <si>
    <t>(1) No incluye las Letras en Garantia</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</si>
  <si>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</si>
  <si>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</si>
  <si>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</si>
  <si>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</si>
  <si>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</si>
  <si>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</si>
  <si>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</si>
  <si>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(1) Comprende solamente Activos Financieros relacionados con operaciones de crédito público, excluyendo aquellos activos vinculados a la deuda no presentada al canje. No incluye deudas de Anses, AFIP, Lotería Nacional y otros organismos públicos por emisión de bocones - Las cifras presentadas se encuentran en proceso de conciliación.</t>
  </si>
  <si>
    <t>Organismos Internacionales - Principal a Cargo de Provincias (1)</t>
  </si>
  <si>
    <t xml:space="preserve">        CORTO PLAZO (2)</t>
  </si>
  <si>
    <t>Pagaré 2019 $</t>
  </si>
  <si>
    <t>PAGARÉS DEL TESORO</t>
  </si>
  <si>
    <t>Pagaré -Cammesa 2021</t>
  </si>
  <si>
    <t>BONAR/$/BADLAR+300pb/23-12-20</t>
  </si>
  <si>
    <t>Letra del Tesoro - FFRE</t>
  </si>
  <si>
    <t>Letra del Tesoro - FFRH</t>
  </si>
  <si>
    <t>Letra del Tesoro - SRT</t>
  </si>
  <si>
    <t>Letra del Tesoro - BNA</t>
  </si>
  <si>
    <t>II- DEUDA DIRECTA</t>
  </si>
  <si>
    <t>III- DEUDA INDIRECTA</t>
  </si>
  <si>
    <t>Letra del Tesoro - PROCREAR</t>
  </si>
  <si>
    <t>(1) Factor de conversión de dólares a pesos aplicable cuando a las obligaciones corresponde pesificarlas a un valor de 1,40 más CER (por ejemplo, depósitos bancarios y deudas del sector público, en dólares, con legislación nacional).</t>
  </si>
  <si>
    <t xml:space="preserve"> b) Emisión Bonos de Consolidación</t>
  </si>
  <si>
    <t xml:space="preserve"> (2) No incluye intereses moratorios ni punitorios.</t>
  </si>
  <si>
    <t xml:space="preserve"> Avales</t>
  </si>
  <si>
    <t xml:space="preserve"> Garantias a las provincias</t>
  </si>
  <si>
    <t xml:space="preserve">    TÍTULOS PÚBLICOS Y LETRAS DEL TESORO</t>
  </si>
  <si>
    <t xml:space="preserve">    ANTICIPO - BCRA</t>
  </si>
  <si>
    <t xml:space="preserve">    AVALES</t>
  </si>
  <si>
    <t xml:space="preserve">    BANCA</t>
  </si>
  <si>
    <t xml:space="preserve">    BILATERALES</t>
  </si>
  <si>
    <t xml:space="preserve">    OTROS</t>
  </si>
  <si>
    <t>(EXCLUIDA DEUDA NO PRESENTADA CANJES DECRETOS 1735/04 Y 563/10)</t>
  </si>
  <si>
    <t>TÍTULOS PÚBLICOS, LETRAS DEL TESORO, PRÉSTAMOS GARANTIZADOS Y PAGARÉS</t>
  </si>
  <si>
    <t>Tasa Badlar</t>
  </si>
  <si>
    <t>TÍTULOS PÚBLICOS, PRÉSTAMOS GARANTIZADOS Y PAGARÉS</t>
  </si>
  <si>
    <t>BONAR 2024</t>
  </si>
  <si>
    <t xml:space="preserve">    BANCA COMERCIAL </t>
  </si>
  <si>
    <t>EXCLUIDA LA DEUDA NO PRESENTADA AL CANJE (Dtos. 1735/04 y 563/10) (1)</t>
  </si>
  <si>
    <t xml:space="preserve"> Títulos Públicos </t>
  </si>
  <si>
    <t>BONAR/U$S/8,75%/2024</t>
  </si>
  <si>
    <t xml:space="preserve">  Como % del total de servicios (2)</t>
  </si>
  <si>
    <t xml:space="preserve">                Tasa Libo</t>
  </si>
  <si>
    <t>Letra del Tesoro - FFSIT</t>
  </si>
  <si>
    <t xml:space="preserve">  PAGARÉS</t>
  </si>
  <si>
    <t>TOTAL DESEMBOLSOS (I)</t>
  </si>
  <si>
    <t>TOTAL CAPITAL REEMBOLSADO (II)</t>
  </si>
  <si>
    <t>CAPITAL NETO (I) + (II)</t>
  </si>
  <si>
    <t>BONAD/U$S/2,40%/18-03-2018</t>
  </si>
  <si>
    <t>Tasa cero</t>
  </si>
  <si>
    <t>LETRA/U$S/FDA/TITULOS/2021</t>
  </si>
  <si>
    <t>LETRA/U$S/FDA/TITULOS/2022</t>
  </si>
  <si>
    <t>LETRA/U$S/FDA/TITULOS/2023</t>
  </si>
  <si>
    <t>LETRA/U$S/FDA/TITULOS/2024</t>
  </si>
  <si>
    <t>LETRA/U$S/FOI/2021</t>
  </si>
  <si>
    <t>LETRA/U$S/FOI/2022</t>
  </si>
  <si>
    <t>LETRA/U$S/FOI/16-08-2023</t>
  </si>
  <si>
    <t>LETRA/U$S/FOI/21-08-2024</t>
  </si>
  <si>
    <t>(1) No incluye estimación del pago eventual por los Valores Negociables Vinculadas al PBI.</t>
  </si>
  <si>
    <t>Pagarés</t>
  </si>
  <si>
    <t>LETRA/U$S/FDA/TITULOS/2025</t>
  </si>
  <si>
    <t>Adelantos Transitorios del BCRA</t>
  </si>
  <si>
    <t>Financiamiento Banco Nación</t>
  </si>
  <si>
    <t>Letras del Tesoro - Organismos Públicos</t>
  </si>
  <si>
    <t>Pagarés del Tesoro</t>
  </si>
  <si>
    <t xml:space="preserve">. CON CARGO AL GOBIERNO DE LA </t>
  </si>
  <si>
    <t xml:space="preserve"> - Pagarés del Tesoro</t>
  </si>
  <si>
    <t>Letra del Tesoro - CMEA</t>
  </si>
  <si>
    <t>BONAD 09 / DLK / 0,75% / 2017</t>
  </si>
  <si>
    <t xml:space="preserve">   PRÉSTAMOS GARANTIZADOS</t>
  </si>
  <si>
    <t xml:space="preserve">     Pagaré 2038 - B.N.A.</t>
  </si>
  <si>
    <t xml:space="preserve">     Pagarés CAMMESA</t>
  </si>
  <si>
    <t>BONAD 06/DLK/0,75%/09-06-2017</t>
  </si>
  <si>
    <t>BONAD 06/DLK/2,50%/04-06-2018</t>
  </si>
  <si>
    <t>BONAR 02/$/BADLAR+300pb/5-2-18</t>
  </si>
  <si>
    <t>BONAR/$/BADLAR+250PB/11-03-19</t>
  </si>
  <si>
    <t>BONAR/$/BADLAR+300PB/10-06-19</t>
  </si>
  <si>
    <t>BONAR/$/BADLAR+300PB/18-08-18</t>
  </si>
  <si>
    <t>BONAR/$/BADLAR+300pb/9-10-2017</t>
  </si>
  <si>
    <t>BONAR/U$S/8%/08-10-2020</t>
  </si>
  <si>
    <t>Letra del Tesoro - FFDP</t>
  </si>
  <si>
    <t>BONAR 2020</t>
  </si>
  <si>
    <t>BONAR 2022</t>
  </si>
  <si>
    <t>BONAR 2025</t>
  </si>
  <si>
    <t>BONAR 2027</t>
  </si>
  <si>
    <t xml:space="preserve">(2) Incluye: Corona Danesa, Corona Sueca, Dólar Canadiense, Dólar Australiano y Dinar Kuwaití. </t>
  </si>
  <si>
    <t xml:space="preserve">    PAGARÉS DEL TESORO</t>
  </si>
  <si>
    <t xml:space="preserve">    Otros</t>
  </si>
  <si>
    <t>Otros Acreedores</t>
  </si>
  <si>
    <t xml:space="preserve"> POR LEGISLACIÓN, INSTRUMENTO Y SITUACIÓN</t>
  </si>
  <si>
    <t>I- LEGISLACIÓN ARGENTINA</t>
  </si>
  <si>
    <t>PRÉSTAMOS GARANTIZADOS</t>
  </si>
  <si>
    <t>BONOS DE CONSOLIDACIÓN</t>
  </si>
  <si>
    <t>BONOS DE LA REESTRUCTURACIÓN - DTO. 1735/04 y 563/10</t>
  </si>
  <si>
    <t>PRÉSTAMOS TASA FIJA 5,00%</t>
  </si>
  <si>
    <t>PRÉSTAMOS TASA FIJA 5,50%</t>
  </si>
  <si>
    <t xml:space="preserve">    PAGARÉS DEL TESORO (2)</t>
  </si>
  <si>
    <t>ADMINISTRACIÓN PÚBLICA NACIONAL (1)</t>
  </si>
  <si>
    <t>BONAR/$/BADLAR+275/01-03-2018</t>
  </si>
  <si>
    <t>BONAR/$/BADLAR+325/01-03-2020</t>
  </si>
  <si>
    <t>Saldo al 31/03/2016</t>
  </si>
  <si>
    <t xml:space="preserve">  Bonos de Consolidación en Moneda Nacional 8va. Serie</t>
  </si>
  <si>
    <r>
      <rPr>
        <sz val="10"/>
        <rFont val="Times New Roman"/>
        <family val="1"/>
      </rPr>
      <t xml:space="preserve"> </t>
    </r>
    <r>
      <rPr>
        <u/>
        <sz val="10"/>
        <rFont val="Times New Roman"/>
        <family val="1"/>
      </rPr>
      <t>CIUDAD AUTÓNOMA DE BUENOS AIRES</t>
    </r>
  </si>
  <si>
    <t xml:space="preserve">  Bonos de Consolidación en Moneda Nacional ajustable por CER  6ta. Serie</t>
  </si>
  <si>
    <t>. CON CARGO AL MERCADO CENTRAL</t>
  </si>
  <si>
    <t>ATRASOS</t>
  </si>
  <si>
    <t xml:space="preserve">  Capital</t>
  </si>
  <si>
    <r>
      <t>CORTO PLAZO</t>
    </r>
    <r>
      <rPr>
        <b/>
        <i/>
        <sz val="10"/>
        <rFont val="Times New Roman"/>
        <family val="1"/>
      </rPr>
      <t xml:space="preserve"> (1)</t>
    </r>
  </si>
  <si>
    <t>DEUDA A VENCER</t>
  </si>
  <si>
    <t>En moneda de origen</t>
  </si>
  <si>
    <t>Denominación (2)</t>
  </si>
  <si>
    <t>Valor Nocional          (en miles)                (3)</t>
  </si>
  <si>
    <t>Valor remanente c/100 de valor nocional                 (4)</t>
  </si>
  <si>
    <t>Valor remanente total (1)</t>
  </si>
  <si>
    <t>En moneda de origen (en miles)</t>
  </si>
  <si>
    <t>En miles de U$S</t>
  </si>
  <si>
    <t>(1) Los pagos correspondientes a las Unidades Vinculadas al PBI son contingentes y se supeditan a la concurrencia de tres condiciones:</t>
  </si>
  <si>
    <t xml:space="preserve">       1- Para el año de referencia, el PBI Real Efectivo supera el Caso Base del PBI.</t>
  </si>
  <si>
    <t xml:space="preserve">       2- Para el año de referencia, el crecimiento anual en el PBI Real Efectivo supera la tasa de crecimiento indicada para ese año en el Caso Base del PBI.</t>
  </si>
  <si>
    <t xml:space="preserve">       3- El total de los pagos efectuados sobre un Valor Negociable Vinculado al PBI no supere a 0,48 medido por unidad de moneda.</t>
  </si>
  <si>
    <t>(2) Entre paréntesis figura - cuando corresponde - el Código MAE (Mercado Abierto Electrónico) asignado a cada Valor Negociable emitido y autorizado a cotizar.</t>
  </si>
  <si>
    <t>(4) Valor remanente total. Es la diferencia entre el máximo a pagar de 48 unidades por cada 100 de valor nocional y la suma de los montos pagados hasta la actualidad, de acuerdo con las condiciones establecidas en las respectivas normas de emisión.</t>
  </si>
  <si>
    <t>U$S-LEY ARG (TVPA)</t>
  </si>
  <si>
    <t>ARG-LEY ARG (TVPP)</t>
  </si>
  <si>
    <t>U$S-LEY NY (TVPY-TVYO)</t>
  </si>
  <si>
    <t>EUR- LEY INGLRESA (TVPE)</t>
  </si>
  <si>
    <t xml:space="preserve">YEN- LEY JAPONESA </t>
  </si>
  <si>
    <t>U$S- LEY NY (TVPY-TVYO)</t>
  </si>
  <si>
    <t>U$S- LEY ARG (TVPA)</t>
  </si>
  <si>
    <t>ARP-LEY ARG (TVPP)</t>
  </si>
  <si>
    <t>EUR-LEY INGLESA (TVPE)</t>
  </si>
  <si>
    <t>YEN- LEY JAPONESA</t>
  </si>
  <si>
    <t>II- TOTAL DEUDA PÚBLICA BRUTA (III + IV + V)</t>
  </si>
  <si>
    <t xml:space="preserve"> - TOTAL DEUDA PÚBLICA BRUTA </t>
  </si>
  <si>
    <t>III- SUB-TOTAL DEUDA A VENCER</t>
  </si>
  <si>
    <t>IV- SUB-TOTAL ATRASOS</t>
  </si>
  <si>
    <t>V- SUB-TOTAL DEUDA NO PRESENTADA AL CANJE  (Dtos. 1735/04 y 563/10)</t>
  </si>
  <si>
    <t>III- MEDIANO Y LARGO PLAZO</t>
  </si>
  <si>
    <t>IV- CORTO PLAZO</t>
  </si>
  <si>
    <t xml:space="preserve">V- ATRASOS </t>
  </si>
  <si>
    <t xml:space="preserve"> - NO PRESENTADA AL CANJE</t>
  </si>
  <si>
    <t xml:space="preserve">     CAPITAL</t>
  </si>
  <si>
    <t xml:space="preserve">     ATRASOS DE INTERÉS</t>
  </si>
  <si>
    <t xml:space="preserve">     INTERESES COMPENSATORIOS (1)</t>
  </si>
  <si>
    <t xml:space="preserve">(2) Valor remanente total. Es la diferencia entre el máximo a pagar de 48 unidades por cada 100 de valor nocional y la suma de los montos pagados hasta la actualidad, de acuerdo con las condiciones establecidas en las respectivas normas de emisión. </t>
  </si>
  <si>
    <t xml:space="preserve">        CAPITAL</t>
  </si>
  <si>
    <t xml:space="preserve">    - Moneda extranjera</t>
  </si>
  <si>
    <t>VI- VALORES NEGOCIABLES VINCULADOS AL PBI (4)</t>
  </si>
  <si>
    <t>VII- ACTIVOS FINANCIEROS (5)</t>
  </si>
  <si>
    <t xml:space="preserve"> (4) Valor remanente total. Es la diferencia entre el máximo a pagar de 48 unidades por cada 100 de valor nocional y la suma de los montos pagados hasta la actualidad, de acuerdo con las condiciones establecidas en las respectivas normas de emisión. </t>
  </si>
  <si>
    <t>COMPOSICIÓN POR MONEDA Y TASA</t>
  </si>
  <si>
    <t>Performing y a Reestructurar</t>
  </si>
  <si>
    <t>No presentada al Canje</t>
  </si>
  <si>
    <t>Total Deuda Pública Bruta</t>
  </si>
  <si>
    <t>Moneda local (1)</t>
  </si>
  <si>
    <t xml:space="preserve">        Tasa cero</t>
  </si>
  <si>
    <t xml:space="preserve">     Deuda en otras monedas extranjeras (2)</t>
  </si>
  <si>
    <t>(1) La deuda emitida en dólares, pero cuyo pago de capital e interés es en pesos, se clasifica como deuda en Moneda Local.</t>
  </si>
  <si>
    <t>(2) Incluye: Libras esterlinas, Franco Suizo, Corona Danesa, Corona Sueca, Dólar Canadiense, Dinar Kuwaiti y Dólar Australiano.</t>
  </si>
  <si>
    <t>A.2.4</t>
  </si>
  <si>
    <t>II- TOTAL DEUDA PÚBLICA BRUTA ( III+IV+V+VI )</t>
  </si>
  <si>
    <t>VI- DEUDA NO PRESENTADA AL  CANJE - Dtos. 1735/04 y 563/10</t>
  </si>
  <si>
    <t>DEUDA NO PRESENTADA AL CANJE</t>
  </si>
  <si>
    <t>I- DEUDA PÚBLICA BRUTA + VALORES NEGOCIABLES VINCULADOS AL PBI ( II + VI )</t>
  </si>
  <si>
    <t>I- TOTAL DEUDA PÚBLICA BRUTA ( II + III )</t>
  </si>
  <si>
    <t>DEUDA PÚBLICA BRUTA + VALORES NEGOCIABLES VINCULADOS AL PBI</t>
  </si>
  <si>
    <t xml:space="preserve"> TOTAL DEUDA PÚBLICA BRUTA</t>
  </si>
  <si>
    <t>I- DEUDA PÚBLICA BRUTA + VALORES NEGOCIABLES VINCULADOS AL PBI ( II+VII )</t>
  </si>
  <si>
    <t xml:space="preserve">  Intereses compensatorios (3)</t>
  </si>
  <si>
    <t>BIRAD 2019</t>
  </si>
  <si>
    <t>BIRAD 2021</t>
  </si>
  <si>
    <t>BIRAD 2026</t>
  </si>
  <si>
    <t>BIRAD 2046</t>
  </si>
  <si>
    <t>LETRA/U$S/FAH/23-06-17</t>
  </si>
  <si>
    <t>LETRA/U$S/FGS/23-06-2017</t>
  </si>
  <si>
    <t>BONAC 05/$/LEBAC/09-05-2017</t>
  </si>
  <si>
    <t>Saldo al 30/06/2016</t>
  </si>
  <si>
    <t xml:space="preserve"> c) Otras emisiones</t>
  </si>
  <si>
    <t xml:space="preserve"> d) Avales netos de cancelaciones</t>
  </si>
  <si>
    <t xml:space="preserve"> e) Ajustes de valuación - Excluyendo la deuda no presentada al canje</t>
  </si>
  <si>
    <t xml:space="preserve"> f) Ajustes de valuación sobre deuda no presentada al canje</t>
  </si>
  <si>
    <t>PERFIL DE VENCIMIENTOS DE LA DEUDA EN SITUACIÓN DE PAGO REGULAR</t>
  </si>
  <si>
    <t>BIRAD/U$S/6,25%/22-04-2019</t>
  </si>
  <si>
    <t>BIRAD/U$S/6,875%/22-04-2021</t>
  </si>
  <si>
    <t>BIRAD/U$S/7,5%/22-04-2026</t>
  </si>
  <si>
    <t>BIRAD/U$S/7,625%/22-04-2046</t>
  </si>
  <si>
    <t>BONAR/$/BADLAR+300/05-02-2018</t>
  </si>
  <si>
    <t>ORGANISMOS INTERNACIONALES - FLUJOS NETOS 1993 - 2016</t>
  </si>
  <si>
    <t>LETRAS DEL TESORO (1)</t>
  </si>
  <si>
    <t xml:space="preserve"> (3) Intereses compensatorios estimados, devengados e impagos con posterioridad a la fecha de vencimiento de cada bono.</t>
  </si>
  <si>
    <t>(1) Intereses compensatorios estimados, devengados e impagos con posterioridad a la fecha de vencimiento de cada título.</t>
  </si>
  <si>
    <t>TASA PROMEDIO PONDERADA (1)</t>
  </si>
  <si>
    <t>(1) Excluye atrasos de capital e intereses, deuda pendiente de reestructuración y deuda no presentada al canje.</t>
  </si>
  <si>
    <t>(2)  Intereses compensatorios estimados, devengados e impagos con posterioridad a la fecha de vencimiento de cada título.</t>
  </si>
  <si>
    <t xml:space="preserve"> (5) Activos Financieros son créditos a favor del Estado Nacional que se originan en operaciones de Crédito Público. Dato provisorio</t>
  </si>
  <si>
    <t>Bonos Internacionales</t>
  </si>
  <si>
    <t>BONAR/U$S/1%/05-08-2023</t>
  </si>
  <si>
    <t>BIRAD/U$S/6,625%/06-07-2028</t>
  </si>
  <si>
    <t>BONAR/U$S/0%/05-08-2019</t>
  </si>
  <si>
    <t>BIRAD/U$S/7,125%/06-07-2036</t>
  </si>
  <si>
    <t>LETES/U$S/08-05-2017</t>
  </si>
  <si>
    <t>LETES/U$S/03-07-2017</t>
  </si>
  <si>
    <t>LETRA/U$S/BCRA/2026</t>
  </si>
  <si>
    <t>BONTE/$/21,20%/19-09-2018</t>
  </si>
  <si>
    <t>BONTE/$/22,75%/05-03-2018</t>
  </si>
  <si>
    <t>BONCER</t>
  </si>
  <si>
    <t>BONCER/$/2,50%+CER/22-07-2021</t>
  </si>
  <si>
    <t>LETES/U$S/15-3-2002(P)</t>
  </si>
  <si>
    <t>LETES/U$S/15-2-2002(P)</t>
  </si>
  <si>
    <t>LETES/U$S/8-3-2002(P)</t>
  </si>
  <si>
    <t>LETES/U$S/22-2-2002(P)</t>
  </si>
  <si>
    <t>LETES/U$S/22-3-2002(P)</t>
  </si>
  <si>
    <t>BONEX/1992(P)</t>
  </si>
  <si>
    <t>FERROBONOS(P)</t>
  </si>
  <si>
    <t>PRE4(P)</t>
  </si>
  <si>
    <t>PRO2(P)</t>
  </si>
  <si>
    <t>PRO4(P)</t>
  </si>
  <si>
    <t>PRO6(P)</t>
  </si>
  <si>
    <t>PRO8(P)</t>
  </si>
  <si>
    <t>PRO10(P)</t>
  </si>
  <si>
    <t>PRE6(P)</t>
  </si>
  <si>
    <t>BONTES/U$S/11,75%/2006(P)</t>
  </si>
  <si>
    <t>BONTES/U$S/12,125%/2005(P)</t>
  </si>
  <si>
    <t>BONTES/U$S/11,75%/2003(P)</t>
  </si>
  <si>
    <t>BONTES/U$S/8,75%/2002(P)</t>
  </si>
  <si>
    <t>BONTES/U$S/ENC.+3,2%/2003(P)</t>
  </si>
  <si>
    <t>BONTES/U$S/11,25%/2004(P)</t>
  </si>
  <si>
    <t>BONO/U$S/ENC.+4%/2002(P)</t>
  </si>
  <si>
    <t>BONO/U$S/ENC.+3,3%/2002(P)</t>
  </si>
  <si>
    <t>BONO/U$S/9,00%/2002(P)</t>
  </si>
  <si>
    <t>BONO/U$S/ENC.+4.35%/2004(P)</t>
  </si>
  <si>
    <t>DISCOUNT/DEM/L.+0,8125%/2023</t>
  </si>
  <si>
    <t>EUROLETRA/EUR/T.FIJA/2010</t>
  </si>
  <si>
    <t>EUROLETRA/EUR/EURIB.+5,1%/2004</t>
  </si>
  <si>
    <t>EUROLETRA/EUR/9,25%/2004</t>
  </si>
  <si>
    <t>EUROLETRA/EUR/10%/2007</t>
  </si>
  <si>
    <t>EURLETRA/ITL/10%-7,625%/2007</t>
  </si>
  <si>
    <t>EUROLETRA/DEM/10,5%/2002</t>
  </si>
  <si>
    <t>EUROLETRA/DEM/8,5%/2005</t>
  </si>
  <si>
    <t>EURO-BONO/ESP/7,5%/2002</t>
  </si>
  <si>
    <t>EUROLETRA/EUR/9,5%/2028</t>
  </si>
  <si>
    <t>EUROLETRA/EUR/8,5%/2010</t>
  </si>
  <si>
    <t>EUROLETRA/ITL/LIBOR+2,5%/2005</t>
  </si>
  <si>
    <t>EUROLETRA/EUR/10,5%-7%/2004</t>
  </si>
  <si>
    <t>BONO R.A./EUR/8,5%/2004</t>
  </si>
  <si>
    <t>EUROLETRA/JPY/7,4%/2006</t>
  </si>
  <si>
    <t>EUROLETRA/JPY/7,4%/2006 II</t>
  </si>
  <si>
    <t>EUROLETRA/JPY/7,4%/2006 III</t>
  </si>
  <si>
    <t>EUROLETRA/JPY/4,4%/2004</t>
  </si>
  <si>
    <t>EUROLETRA/JPY/3,5%/2009</t>
  </si>
  <si>
    <t>BONO R.A./JPY/4,85%/2005</t>
  </si>
  <si>
    <t>PAR/U$S/6%/2023</t>
  </si>
  <si>
    <t>FLOATING RATE/U$S/L+0,8125%/05</t>
  </si>
  <si>
    <t>GLOBAL BOND/U$S/8,375%/2003</t>
  </si>
  <si>
    <t>GLOBAL BOND/U$S/11%/2006</t>
  </si>
  <si>
    <t>GLOBAL BOND/U$S/11,375%/2017</t>
  </si>
  <si>
    <t>GLOBAL BOND/U$S/9,75%/2027</t>
  </si>
  <si>
    <t>SPAN/U$S/T.DIVERSAS/2002</t>
  </si>
  <si>
    <t>FRANS/U$S/T.FLOTANTE/2005</t>
  </si>
  <si>
    <t>GLOBAL BOND/U$S/8,875%/2029</t>
  </si>
  <si>
    <t>GLOBAL BOND/U$S/11%/2005</t>
  </si>
  <si>
    <t>GLOBAL BOND/U$S/12,125%/2019</t>
  </si>
  <si>
    <t>EUROLETRA/U$S/LIBOR+5,75%/2004</t>
  </si>
  <si>
    <t>GLOBAL BOND/U$S/11,75%/2009</t>
  </si>
  <si>
    <t>GLOBAL BOND/U$S/T.CERO/2004</t>
  </si>
  <si>
    <t>GLOBAL BOND/U$S/10,25%/2030</t>
  </si>
  <si>
    <t>GLOBAL BOND/U$S/12,375%/2012</t>
  </si>
  <si>
    <t>EUROLETRA/U$S/BAD.+2,98%/2004</t>
  </si>
  <si>
    <t>EUROLETRA/U$S/ENC.+4,95%/2004</t>
  </si>
  <si>
    <t>BONTES/U$S/ENCUESTA+3,2%/2003</t>
  </si>
  <si>
    <t>GLOBAL BOND/U$S/12%/2020</t>
  </si>
  <si>
    <t>GLOBAL BOND/U$S/11,375%/2010</t>
  </si>
  <si>
    <t>BONO/U$S/ENCUESTA+4%/2002</t>
  </si>
  <si>
    <t>GLOBAL BOND/U$S/11,75%/2015</t>
  </si>
  <si>
    <t>BONO/U$S/ENCUESTA+3,3%/2002</t>
  </si>
  <si>
    <t>BONO/U$S/ENCUESTA+4.35%/2004</t>
  </si>
  <si>
    <t>Saldo al 30/09/2016</t>
  </si>
  <si>
    <t>BONAR/$/BADLAR+300/09-10-2017</t>
  </si>
  <si>
    <t>BONAR/U$S/7,75 %/30-12-2022</t>
  </si>
  <si>
    <t>BONAR/U$S/7,875%/30-12-2025</t>
  </si>
  <si>
    <t>BONAR/U$S/7,875%/30-12-2027</t>
  </si>
  <si>
    <t>BONAR/U$S/9%/2018/29-11-2018</t>
  </si>
  <si>
    <t>BONAR/U$S/9%/2019/15-03-2019</t>
  </si>
  <si>
    <t>BOCON PRE.2ºS./$/C.A./02/PRE3</t>
  </si>
  <si>
    <t>BOCON PRO.1ºS./$/C.A./07/PRO1</t>
  </si>
  <si>
    <t>BOCON PRO.2ºS./$/C.A./10/PRO3</t>
  </si>
  <si>
    <t>BOCON PRO.3ºS./$/C.A./07/PRO5</t>
  </si>
  <si>
    <t>BOCON PRO.5°S./$/C.A./07/PRO9</t>
  </si>
  <si>
    <t>GLOBAL BOND/U$S/7%-15,5%/2008</t>
  </si>
  <si>
    <t>GLOBAL BOND/U$S/12,25%/2018</t>
  </si>
  <si>
    <t>GLOBAL BOND/U$S/12%/2031</t>
  </si>
  <si>
    <t>GLOBAL BOND/$/10%-12%/2008</t>
  </si>
  <si>
    <t>BOCON PRO.1ºS./U$S/L./07/PRO2</t>
  </si>
  <si>
    <t>BOCON PRO.2ºS./U$S/L./10/PRO4</t>
  </si>
  <si>
    <t>BOCON PRO.3ºS./U$S/L./07/PRO6</t>
  </si>
  <si>
    <t>BOCON PRO.5ºS./U$S/L./07/PRO10</t>
  </si>
  <si>
    <t>DISCOUNT/U$S/L.+0,8125%/2023</t>
  </si>
  <si>
    <t>Julio</t>
  </si>
  <si>
    <t>Agosto</t>
  </si>
  <si>
    <t>Septiembre</t>
  </si>
  <si>
    <t xml:space="preserve">  Interés (2)</t>
  </si>
  <si>
    <t xml:space="preserve"> (3) Intereses compensatorios estimados, devengados e impagos con posterioridad a la fecha de vencimiento de cada título.</t>
  </si>
  <si>
    <t>VIII- TOTAL DEUDA PÚBLICA -NETA- ( II - VII )</t>
  </si>
  <si>
    <t>MINISTERIO DE FINANZAS</t>
  </si>
  <si>
    <t>BODEN Y BONAR</t>
  </si>
  <si>
    <t>Letra del Tesoro</t>
  </si>
  <si>
    <t>Tasa Lebac</t>
  </si>
  <si>
    <t>BONTE/$/15,50%/17-10-2026</t>
  </si>
  <si>
    <t>BONTE/$/16,00%/17-10-2023</t>
  </si>
  <si>
    <t>BONTE/$/18,20%/03-10-2021</t>
  </si>
  <si>
    <t>BONCER/$/2,25%+CER/28-04-2020</t>
  </si>
  <si>
    <t>BIRAE/EUR/3,875%/15-01-2022</t>
  </si>
  <si>
    <t>BIRAE/EUR/5,00%/15-01-2027</t>
  </si>
  <si>
    <t>LETES/U$S/03-04-2017</t>
  </si>
  <si>
    <t>Saldo al 31/12/2016</t>
  </si>
  <si>
    <t xml:space="preserve">  PAGARÈS</t>
  </si>
  <si>
    <t>PERIODO PROYECTADO ENERO A DICIEMBRE DE 2017</t>
  </si>
  <si>
    <t xml:space="preserve">  Consolidación en Efectivo</t>
  </si>
  <si>
    <t>2049-2089 (2)</t>
  </si>
  <si>
    <t>(2) A partir del año 2049 el total de servicios corresponde al Bono del Tesoro consolidado 2089.</t>
  </si>
  <si>
    <t>(2) No incluye intereses moratorios ni punitorios.</t>
  </si>
  <si>
    <t>(3)  Intereses compensatorios estimados, devengados e impagos con posterioridad a la fecha de vencimiento de cada título.</t>
  </si>
  <si>
    <t xml:space="preserve">(4) Valor remanente total. Es la diferencia entre el máximo a pagar de 48 unidades por cada 100 de valor nocional y la suma de los montos pagados hasta la actualidad, de acuerdo con las condiciones establecidas en las respectivas normas de emisión. </t>
  </si>
  <si>
    <t xml:space="preserve">    INTERÉS (2)</t>
  </si>
  <si>
    <t xml:space="preserve">    - Intereses Compensatorios (3)</t>
  </si>
  <si>
    <t>(3) A partir del año 2049 el total de servicios corresponde al Bono del Tesoro Consolidado 2089.</t>
  </si>
  <si>
    <t>DEUDA PÚBLICA 1er. TRIMESTRE DE 2017</t>
  </si>
  <si>
    <t>Deuda al 31-03-2017: nivel y composición</t>
  </si>
  <si>
    <t>Vencimientos de capital e interés de la deuda al 31-03-2017 proyectados</t>
  </si>
  <si>
    <t>Datos al 31/03/2017</t>
  </si>
  <si>
    <t>Deuda la Administración Central por instrumento y tipo de plazo</t>
  </si>
  <si>
    <t>Deuda la Administración Central - Clasificado por Deuda Directa o Indirecta</t>
  </si>
  <si>
    <t>Deuda de la Administración Central - Por legislación, situación e instrumento</t>
  </si>
  <si>
    <t>Composición por tipo de moneda y tasa de la deuda de la Administración Central</t>
  </si>
  <si>
    <t>Tasa promedio ponderada de la deuda de la Administración Central por moneda e instrumento</t>
  </si>
  <si>
    <t>Vida promedio de la deuda de la Administración Central por instrumento</t>
  </si>
  <si>
    <t>Deuda de la Administración Central no presentada al canje, desagregada por instrumento</t>
  </si>
  <si>
    <t>Serie de la Deuda de la Administración Central por trimestre - 1er. Trimestre 2016- 1er. Trimestre 2017</t>
  </si>
  <si>
    <t>Flujos y variaciones de la deuda de la Administración Central - 1er. Trimestre 2017</t>
  </si>
  <si>
    <t>Perfil mensual de vencimientos de capital de la deuda de la Administración Central, desagregado por instrumento - 2018</t>
  </si>
  <si>
    <t>Perfil mensual de vencimientos de intereses de la deuda de la Administración Central, desagregado por instrumento - 2018</t>
  </si>
  <si>
    <t>Perfil anual de vencimientos de capital e intereses de la deuda de la Administración Central</t>
  </si>
  <si>
    <t>Perfil anual de vencimientos de capital de la deuda de la Administración Central, desagregado por instrumento</t>
  </si>
  <si>
    <t>Perfil anual de vencimientos de intereses de la deuda de la Administración Central, desagregado por instrumento</t>
  </si>
  <si>
    <t>Deuda de la Administración Central por residencia del tenedor</t>
  </si>
  <si>
    <t xml:space="preserve">Perfil de vencimientos de capital de la deuda externa de la Administración Central </t>
  </si>
  <si>
    <t>DEUDA DE LA ADMINISTRACIÓN CENTRAL</t>
  </si>
  <si>
    <t xml:space="preserve">   - OFID</t>
  </si>
  <si>
    <t xml:space="preserve"> (2) Incluye operaciones de hasta un año de plazo con vencimiento, a partir de Abril de 2017.</t>
  </si>
  <si>
    <t xml:space="preserve"> (1) Incluye operaciones de hasta un año de plazo con vencimiento, a partir de Abril de 2017.</t>
  </si>
  <si>
    <t>AL 31/03/2017</t>
  </si>
  <si>
    <t>tasa politca economica + 0,05%</t>
  </si>
  <si>
    <t>BONTE/$/BADLAR+100/08-08-2019</t>
  </si>
  <si>
    <t>BONAR $ 2019</t>
  </si>
  <si>
    <t>BONAR $ 2018</t>
  </si>
  <si>
    <t>BONAR $ 2020</t>
  </si>
  <si>
    <t>(1) Valor nominal original (VNO) menos amortizaciones vencidas. Surge de multiplicar el VNO por el valor residual al 31-03-2017.</t>
  </si>
  <si>
    <t>(2) Surge de multiplicar el valor nominal residual por el coeficiente de capitalización al 31-03-2017.</t>
  </si>
  <si>
    <t>DATOS AL 31/03/2017</t>
  </si>
  <si>
    <t>BIRAD/U$S/5,625%/26-01-2022</t>
  </si>
  <si>
    <t>BIRAD/U$S/6,875%/26-01-2027</t>
  </si>
  <si>
    <t>LETRA/U$S/FAH/23-06-2017</t>
  </si>
  <si>
    <t>LETRA/U$S/LOTERIA/01-08-2017</t>
  </si>
  <si>
    <t>LETES/U$S/17-04-2017</t>
  </si>
  <si>
    <t>LETES/U$S/17-07-2017</t>
  </si>
  <si>
    <t>LETES/U$S/26-05-2017</t>
  </si>
  <si>
    <t>LETES/U$S/25-08-2017</t>
  </si>
  <si>
    <t>LETRA/U$S/PROV.BSAS/23-05-2017</t>
  </si>
  <si>
    <t>LETES/U$S/15-09-2017</t>
  </si>
  <si>
    <t>LETRA/U$S/CORDOBA/10-08-2017</t>
  </si>
  <si>
    <t>LETES/U$S/16-06-2017</t>
  </si>
  <si>
    <t>LETES/U$S/15-12-2017</t>
  </si>
  <si>
    <t>LETRA/U$S/PROV.BSAS/26-06-2017</t>
  </si>
  <si>
    <t>1er. TRIMESTRE DE 2017</t>
  </si>
  <si>
    <t>Sub Total</t>
  </si>
  <si>
    <t>Enero</t>
  </si>
  <si>
    <t>General</t>
  </si>
  <si>
    <t>(En miles de U$S - Tipo de cambio 31/03/2017)</t>
  </si>
  <si>
    <t>(En millones de U$S - Stock de deuda y tipo de cambio 31/03/17)</t>
  </si>
  <si>
    <t>BONAD 03/U$S/2,40%/18-03-2018</t>
  </si>
  <si>
    <t>BONAD 06/U$S/0,75%/09-06-2017</t>
  </si>
  <si>
    <t>BONAD 06/U$S/2,50%/04-06-2018</t>
  </si>
  <si>
    <t>BONAD 09/U$S/0,75%/21-09-2017</t>
  </si>
  <si>
    <t>EUROLETRA/DEM/12%/2016</t>
  </si>
  <si>
    <t>Saldo al 31/03/2017</t>
  </si>
  <si>
    <t>VII- VALORES NEGOCIABLES VINCULADOS AL PBI (4)</t>
  </si>
  <si>
    <t xml:space="preserve"> g) Acuerdo deuda no presentada al canje</t>
  </si>
  <si>
    <t>I - DEUDA TOTAL EXCLUYENDO NO PRESENTADA AL CANJE, AL 31-12-2016</t>
  </si>
  <si>
    <t>II - DEUDA NO PRESENTADA AL CANJE, AL 31-12-2016</t>
  </si>
  <si>
    <t>III - DEUDA (INCLUIDA LA NO PRESENTADA AL CANJE) AL 31-12-2016 (I + II) (1)</t>
  </si>
  <si>
    <t>V - DEUDA (INCLUIDA LA NO PRESENTADA AL CANJE) AL 31-03-2017 (III + IV) (1)</t>
  </si>
  <si>
    <t>VI - DEUDA NO PRESENTADA AL CANJE, AL 31-03-2017</t>
  </si>
  <si>
    <t>VII - DEUDA TOTAL EXCLUYENDO NO PRESENTADA AL CANJE, AL 31-03-2017 (V - VI)</t>
  </si>
  <si>
    <t xml:space="preserve">2027/89 </t>
  </si>
  <si>
    <t>(2) Como porcentaje del total de los servicios proyectados (capital mas interés) para el período 01/04/2017-31/12/2089.</t>
  </si>
  <si>
    <t>ACUMULADO AL 31 DE MARZO DE 2017</t>
  </si>
  <si>
    <t>Valor actualizado en miles de u$s al 31-03-2017</t>
  </si>
  <si>
    <t>1er Trimestre 2017</t>
  </si>
  <si>
    <t>SERIE DE DEUDA DE LA ADMINISTRACIÓN CENTRAL</t>
  </si>
  <si>
    <t>PERFIL DE VENCIMIENTOS DE CAPITAL E INTERÉS DE LA DEUDA DE LA ADMINISTRACIÓN CENTRAL</t>
  </si>
  <si>
    <t>PERFIL MENSUAL DE VENCIMIENTOS DE CAPITAL DE LA DEUDA DE LA ADMINISTRACIÓN CENTRAL</t>
  </si>
  <si>
    <t>PERFIL MENSUAL DE VENCIMIENTOS DE INTERÉS DE LA DEUDA DE LA ADMINISTRACIÓN CENTRAL</t>
  </si>
  <si>
    <t>PERFIL ANUAL DE VENCIMIENTOS DE CAPITAL E INTERÉS DE LA DEUDA DE LA ADMINISTRACIÓN CENTRAL</t>
  </si>
  <si>
    <t>PERFIL ANUAL DE VENCIMIENTOS DE CAPITAL DE LA DEUDA DE LA ADMINISTRACIÓN CENTRAL</t>
  </si>
  <si>
    <t>PERFIL ANUAL DE VENCIMIENTOS DE INTERÉS DE LA DEUDA DE LA ADMINISTRACIÓN CENTRAL</t>
  </si>
  <si>
    <t xml:space="preserve">        INTERESES COMPENSATORIOS (3)</t>
  </si>
  <si>
    <t>IV - TOTAL VARIACIONES (a+b+c+d+e+f+g)</t>
  </si>
  <si>
    <t xml:space="preserve">   Emisión Canje 2010</t>
  </si>
  <si>
    <t>Flujos y variaciones de la deuda de la Administración Central - Acumulados 2017</t>
  </si>
  <si>
    <t>ACUMULADO ENERO 2017 - MARZO 2017</t>
  </si>
  <si>
    <t>Perfil mensual de vencimientos de capital de la deuda de la Administración Central, desagregado por instrumento - Abril - Diciembre de 2017</t>
  </si>
  <si>
    <t>Perfil mensual de vencimientos de intereses de la deuda de la Administración Central, desagregado por instrumento - Abril - Diciembre de 2017</t>
  </si>
  <si>
    <t>Perfil mensual de vencimientos de capital e intereses de la deuda de la Administración Central - 2do. Trimestre 2017 - 1er. Trimestre 2018</t>
  </si>
  <si>
    <t>POR RESIDENCIA DEL TENEDOR</t>
  </si>
  <si>
    <t>(En miles de millones de u$s)</t>
  </si>
  <si>
    <t>Período</t>
  </si>
  <si>
    <t>Total Deuda</t>
  </si>
  <si>
    <t>Deuda Externa</t>
  </si>
  <si>
    <t>Deuda Interna</t>
  </si>
  <si>
    <t xml:space="preserve">% Deuda Externa </t>
  </si>
  <si>
    <t>n/d</t>
  </si>
  <si>
    <t>2. ORGANISMOS INTERNACIONALES</t>
  </si>
  <si>
    <t>3. ACREEDORES OFICIALES</t>
  </si>
  <si>
    <t>4. BANCOS COMERCIALES</t>
  </si>
  <si>
    <t>2022 y +</t>
  </si>
  <si>
    <t>6. LETRAS DEL TESORO</t>
  </si>
  <si>
    <t>7. PROVEEDORES Y OTROS</t>
  </si>
  <si>
    <t xml:space="preserve">8. ATRASOS </t>
  </si>
  <si>
    <t>(3) Ratio calculado en base al total de la Deuda Bruta, incluyendo la Deuda no presentada al canje.</t>
  </si>
  <si>
    <t>(2) Proceso de reestructuración de la deuda instrumentada en títulos públicos.</t>
  </si>
  <si>
    <t>(*) Indicadores ajustados a partir del año 2004 a raíz de cambio en la metodología del cálculo del PBI publicada por el INDEC.</t>
  </si>
  <si>
    <t>Fuente: Elaboración propia en base a datos de la Dirección Nacional de Cuentas Nacionales (INDEC), Secretaría de Finanzas y Secretaría de Hacienda del Ministerio de Hacienda y Finanzas Públicas.</t>
  </si>
  <si>
    <t>Servicios Totales Pagados</t>
  </si>
  <si>
    <t>Intereses Totales Pagados</t>
  </si>
  <si>
    <t>Como % de los Recursos Tributarios</t>
  </si>
  <si>
    <t>Como % de Exportaciones (*)</t>
  </si>
  <si>
    <t>Como % de Reservas</t>
  </si>
  <si>
    <t>Vida Promedio de la Deuda Bruta</t>
  </si>
  <si>
    <t xml:space="preserve">Servicios de Capital - Vencimientos a 2 años </t>
  </si>
  <si>
    <t>Deuda con Tasa Variable</t>
  </si>
  <si>
    <t>Deuda Ajustable por CER</t>
  </si>
  <si>
    <t>COMO % DE DEUDA BRUTA</t>
  </si>
  <si>
    <t>2016 (1)</t>
  </si>
  <si>
    <t>2015 (1)</t>
  </si>
  <si>
    <t>2014 (1)</t>
  </si>
  <si>
    <t>2013 (1)</t>
  </si>
  <si>
    <t xml:space="preserve">2012 (1) </t>
  </si>
  <si>
    <t xml:space="preserve">2011 (1) </t>
  </si>
  <si>
    <t>2010 (1)</t>
  </si>
  <si>
    <t xml:space="preserve">INDICADORES </t>
  </si>
  <si>
    <t>(2)</t>
  </si>
  <si>
    <t>-</t>
  </si>
  <si>
    <t xml:space="preserve"> 2009 (1) </t>
  </si>
  <si>
    <t>2008 (1)</t>
  </si>
  <si>
    <t>2007 (1)</t>
  </si>
  <si>
    <t>2006 (1)</t>
  </si>
  <si>
    <t>2005 (1)</t>
  </si>
  <si>
    <t>2004 (1)</t>
  </si>
  <si>
    <t>2003 (1)</t>
  </si>
  <si>
    <t>2002 (1)</t>
  </si>
  <si>
    <t xml:space="preserve">INDICADORES DE SOSTENIBILIDAD DE LA DEUDA PÚBLICA </t>
  </si>
  <si>
    <t>I T 2017 (1)</t>
  </si>
  <si>
    <t>Fuente: elaboración propia en base a las estimaciones trimestrales de la Dirección Nacional de Cuentas Internacionales, publicadas por el INDEC.</t>
  </si>
  <si>
    <t>VIDA PROMEDIO DE LA DEUDA DE LA ADMINISTRACIÓN CENTRAL</t>
  </si>
  <si>
    <t>PERFIL DE VENCIMIENTOS DE CAPITAL DE LA DEUDA EXTERNA DE LA ADMINISTRACIÓN CENTRAL EXCLUIDA LA DEUDA NO PRESENTADA AL CANJE - DECRETOS 1735/04 Y 563/10</t>
  </si>
  <si>
    <t>Deuda Performing y a Reestructurar de la Administración Central</t>
  </si>
  <si>
    <t>Deuda Bruta de la Administración Central (3)</t>
  </si>
  <si>
    <t>Deuda Externa de la Administración Central (4)</t>
  </si>
  <si>
    <t xml:space="preserve">Deuda Externa de la Administración Central (4) </t>
  </si>
  <si>
    <t>(1) El cálculo no incluye a la deuda no presentada presentada al canje, a excepción del ratio "Deuda Bruta de la Administración Central" referenciada en (3).</t>
  </si>
  <si>
    <t>(4) Fuente: elaboración propia en base a las estimaciones trimestrales (utilizando el concepto de residencia) de la Dirección Nacional de Cuentas Internacionales, publicadas por el INDEC.</t>
  </si>
  <si>
    <t>Stock al 31/03/2017</t>
  </si>
  <si>
    <t>En millones de u$s - Stock y tipo de cambio al 31/03/2017</t>
  </si>
  <si>
    <t>Letra del Tesoro - ANSES</t>
  </si>
  <si>
    <t>(2) Valor nominal original (VNO) menos amortizaciones vencidas.  Surge de multiplicar el VNO por el valor residual al 31-03-2017.</t>
  </si>
  <si>
    <t>(3) Surge de multiplicar el valor nominal residual por el coeficiente de capitalización y el coeficiente de estabilización de referencia al 31-03-2017.</t>
  </si>
  <si>
    <t>PAGARÉ 2038-BNA</t>
  </si>
  <si>
    <t xml:space="preserve"> TÍTULOS PÚBLICOS, LETRAS DEL TESORO Y PAGARÉS</t>
  </si>
  <si>
    <t xml:space="preserve"> EMITIDOS EN MONEDA EXTRANJERA</t>
  </si>
  <si>
    <t>(1) Valor nominal original (VNO) menos amortizaciones vencidas.  Surge de multiplicar el VNO por el valor residual al 31-03-2017.</t>
  </si>
  <si>
    <t>Intereses Compensatorios (2)</t>
  </si>
  <si>
    <t xml:space="preserve">    - Moneda Nacional</t>
  </si>
  <si>
    <t xml:space="preserve">    - Moneda Extranjera </t>
  </si>
  <si>
    <t>Títulos del Tesoro</t>
  </si>
  <si>
    <t>Intereses Compensatorios</t>
  </si>
  <si>
    <t>(1) No incluye las Letras en Garantía.</t>
  </si>
  <si>
    <t>Atrasos de Interés</t>
  </si>
  <si>
    <t xml:space="preserve">  PRÉSTAMOS GARANTIZADOS</t>
  </si>
  <si>
    <t xml:space="preserve"> TOTAL DEUDA PÚBLICA</t>
  </si>
  <si>
    <t>(3) 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</si>
  <si>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 xml:space="preserve">. CON CARGO AL BANCO CENTRAL DE LA REPÚBLICA ARGENTINA </t>
  </si>
  <si>
    <t>(1) Incluye deuda a vencer y vencimientos pagados por el Tesoro Nacional pendientes de reembolso.</t>
  </si>
  <si>
    <t xml:space="preserve"> PRÉSTAMOS</t>
  </si>
  <si>
    <t>COMO % DEL PIB (*)</t>
  </si>
  <si>
    <t>Deuda en Moneda Extranjera</t>
  </si>
  <si>
    <t>1. BONOS Y TÍTULOS PÚBLICOS</t>
  </si>
  <si>
    <t>5. PRÉSTAMOS GARANTIZADOS</t>
  </si>
  <si>
    <t>DEUDA DE LA ADMINISTRACIÓN CENTRAL                                                                                                           EXCLUIDA LA DEUDA NO PRESENTADA AL CANJE (Dtos. 1735/04 y 563/10)</t>
  </si>
  <si>
    <t xml:space="preserve">        ATRASOS DE INTERÉS</t>
  </si>
  <si>
    <t xml:space="preserve"> Préstamos Garantizados</t>
  </si>
  <si>
    <t xml:space="preserve">  Atrasos de Interés</t>
  </si>
  <si>
    <t xml:space="preserve"> - EN SITUACIÓN DE PAGO NORMAL</t>
  </si>
  <si>
    <t xml:space="preserve">    PAGARÉS</t>
  </si>
  <si>
    <t>II- LEGISLACIÓN EXTRANJERA</t>
  </si>
  <si>
    <t>VALORES NEGOCIABLES VINCULADOS AL PBI (2)</t>
  </si>
  <si>
    <t xml:space="preserve">    - Atrasos de Interés</t>
  </si>
  <si>
    <r>
      <rPr>
        <sz val="10"/>
        <rFont val="Times New Roman"/>
        <family val="1"/>
      </rPr>
      <t xml:space="preserve">(1) </t>
    </r>
    <r>
      <rPr>
        <u/>
        <sz val="10"/>
        <rFont val="Times New Roman"/>
        <family val="1"/>
      </rPr>
      <t>Nota Metodológica:</t>
    </r>
    <r>
      <rPr>
        <sz val="10"/>
        <rFont val="Times New Roman"/>
        <family val="1"/>
      </rPr>
      <t xml:space="preserve"> Cálculo realizado sobre la deuda en situación de pago normal. Se aplican las tasas de referencia vigentes al 31/03/2017, incluyendo la tasa "plena" en aquellos instrumentos que capitalizan parte de los intereses que devengan.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</si>
</sst>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_-;\-* #,##0.00\ _€_-;_-* &quot;-&quot;??\ _€_-;_-@_-"/>
    <numFmt numFmtId="165" formatCode="_(* #,##0_);_(* \(#,##0\);_(* &quot;-&quot;_);_(@_)"/>
    <numFmt numFmtId="166" formatCode="_-* #,##0\ _P_t_a_-;\-* #,##0\ _P_t_a_-;_-* &quot;-&quot;\ _P_t_a_-;_-@_-"/>
    <numFmt numFmtId="167" formatCode="_-* #,##0\ _P_t_s_-;\-* #,##0\ _P_t_s_-;_-* &quot;-&quot;\ _P_t_s_-;_-@_-"/>
    <numFmt numFmtId="168" formatCode="_-* #,##0.00\ _P_t_s_-;\-* #,##0.00\ _P_t_s_-;_-* &quot;-&quot;??\ _P_t_s_-;_-@_-"/>
    <numFmt numFmtId="169" formatCode="_-* #,##0.00\ _$_-;\-* #,##0.00\ _$_-;_-* &quot;-&quot;??\ _$_-;_-@_-"/>
    <numFmt numFmtId="170" formatCode="_-* #,##0.00\ _P_t_s_-;\-* #,##0.00\ _P_t_s_-;_-* &quot;-&quot;\ _P_t_s_-;_-@_-"/>
    <numFmt numFmtId="171" formatCode="_-* #,##0_-;\-* #,##0_-;_-* &quot;-&quot;??_-;_-@_-"/>
    <numFmt numFmtId="172" formatCode="0.00_)"/>
    <numFmt numFmtId="173" formatCode="0.0%"/>
    <numFmt numFmtId="174" formatCode="_-* #,##0.0000\ _P_t_s_-;\-* #,##0.0000\ _P_t_s_-;_-* &quot;-&quot;\ _P_t_s_-;_-@_-"/>
    <numFmt numFmtId="175" formatCode="#,##0,;\-\ #,##0,;&quot;--- &quot;"/>
    <numFmt numFmtId="176" formatCode="#,##0,,;\-\ #,##0,,;&quot;--- &quot;"/>
    <numFmt numFmtId="177" formatCode="#,##0.00_);\(#,##0.00\);&quot; --- &quot;"/>
    <numFmt numFmtId="178" formatCode="_(* #,##0.0000000_);_(* \(#,##0.0000000\);_(* &quot;-&quot;??_);_(@_)"/>
    <numFmt numFmtId="179" formatCode="[$-C0A]d\-mmm\-yy;@"/>
    <numFmt numFmtId="180" formatCode="_-* #,##0\ _€_-;\-* #,##0\ _€_-;_-* &quot;-&quot;??\ _€_-;_-@_-"/>
    <numFmt numFmtId="181" formatCode="#,##0.0"/>
    <numFmt numFmtId="182" formatCode="_-* #,##0.000\ _P_t_s_-;\-* #,##0.000\ _P_t_s_-;_-* &quot;-&quot;\ _P_t_s_-;_-@_-"/>
    <numFmt numFmtId="183" formatCode="#,"/>
    <numFmt numFmtId="184" formatCode="0.0000%"/>
    <numFmt numFmtId="185" formatCode="#,##0.0000"/>
    <numFmt numFmtId="186" formatCode="#,##0.0000000"/>
    <numFmt numFmtId="187" formatCode="#,##0.000"/>
    <numFmt numFmtId="188" formatCode="_-* #,##0\ _$_-;\-* #,##0\ _$_-;_-* &quot;-&quot;\ _$_-;_-@_-"/>
    <numFmt numFmtId="189" formatCode="_-* #,##0\ _D_l_s_-;\-* #,##0\ _D_l_s_-;_-* &quot;-&quot;\ _D_l_s_-;_-@_-"/>
    <numFmt numFmtId="190" formatCode="yyyy"/>
    <numFmt numFmtId="191" formatCode="_-* #,##0.0000\ _P_t_s_-;\-* #,##0.0000\ _P_t_s_-;_-* &quot;-&quot;??\ _P_t_s_-;_-@_-"/>
    <numFmt numFmtId="192" formatCode="_-* #,##0.00000\ _P_t_s_-;\-* #,##0.00000\ _P_t_s_-;_-* &quot;-&quot;??\ _P_t_s_-;_-@_-"/>
    <numFmt numFmtId="193" formatCode="_-* #,##0.00000\ _€_-;\-* #,##0.00000\ _€_-;_-* &quot;-&quot;??\ _€_-;_-@_-"/>
    <numFmt numFmtId="194" formatCode="_-* #,##0.00\ _P_t_a_-;\-* #,##0.00\ _P_t_a_-;_-* &quot;-&quot;??\ _P_t_a_-;_-@_-"/>
    <numFmt numFmtId="195" formatCode="_-* #,##0.0000_-;\-* #,##0.0000_-;_-* &quot;-&quot;??_-;_-@_-"/>
    <numFmt numFmtId="196" formatCode="_-* #,##0.00_-;\-* #,##0.00_-;_-* &quot;-&quot;??_-;_-@_-"/>
    <numFmt numFmtId="197" formatCode="_ * #,##0.0000_ ;_ * \-#,##0.0000_ ;_ * &quot;-&quot;????_ ;_ @_ "/>
    <numFmt numFmtId="198" formatCode="0.0000"/>
    <numFmt numFmtId="199" formatCode="_-* #,##0\ _P_t_s_-;\-* #,##0\ _P_t_s_-;_-* &quot;-&quot;??\ _P_t_s_-;_-@_-"/>
    <numFmt numFmtId="200" formatCode="_(* #,##0.000_);_(* \(#,##0.000\);_(* &quot;-&quot;_);_(@_)"/>
    <numFmt numFmtId="201" formatCode="_-* #,##0.0000000\ _P_t_a_-;\-* #,##0.0000000\ _P_t_a_-;_-* &quot;-&quot;??\ _P_t_a_-;_-@_-"/>
    <numFmt numFmtId="202" formatCode="_-* #,##0.0\ _P_t_a_-;\-* #,##0.0\ _P_t_a_-;_-* &quot;-&quot;??\ _P_t_a_-;_-@_-"/>
    <numFmt numFmtId="203" formatCode="0.00000"/>
  </numFmts>
  <fonts count="135">
    <font>
      <sz val="10"/>
      <name val="Arial"/>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8"/>
      <name val="Times New Roman"/>
      <family val="1"/>
    </font>
    <font>
      <sz val="10"/>
      <name val="Times New Roman"/>
      <family val="1"/>
    </font>
    <font>
      <b/>
      <sz val="10"/>
      <name val="Times New Roman"/>
      <family val="1"/>
    </font>
    <font>
      <b/>
      <sz val="11"/>
      <name val="Times New Roman"/>
      <family val="1"/>
    </font>
    <font>
      <b/>
      <u/>
      <sz val="10"/>
      <name val="Times New Roman"/>
      <family val="1"/>
    </font>
    <font>
      <sz val="9"/>
      <name val="Times New Roman"/>
      <family val="1"/>
    </font>
    <font>
      <b/>
      <u/>
      <sz val="11"/>
      <name val="Times New Roman"/>
      <family val="1"/>
    </font>
    <font>
      <b/>
      <sz val="12"/>
      <name val="Times New Roman"/>
      <family val="1"/>
    </font>
    <font>
      <sz val="10"/>
      <color indexed="8"/>
      <name val="MS Sans Serif"/>
      <family val="2"/>
    </font>
    <font>
      <sz val="11"/>
      <name val="Times New Roman"/>
      <family val="1"/>
    </font>
    <font>
      <b/>
      <sz val="13"/>
      <name val="Times New Roman"/>
      <family val="1"/>
    </font>
    <font>
      <i/>
      <sz val="11"/>
      <name val="Times New Roman"/>
      <family val="1"/>
    </font>
    <font>
      <sz val="13"/>
      <name val="Times New Roman"/>
      <family val="1"/>
    </font>
    <font>
      <sz val="12"/>
      <name val="Times New Roman"/>
      <family val="1"/>
    </font>
    <font>
      <sz val="10"/>
      <color indexed="10"/>
      <name val="Times New Roman"/>
      <family val="1"/>
    </font>
    <font>
      <sz val="10"/>
      <color indexed="22"/>
      <name val="MS Sans Serif"/>
      <family val="2"/>
    </font>
    <font>
      <u/>
      <sz val="10"/>
      <name val="Times New Roman"/>
      <family val="1"/>
    </font>
    <font>
      <sz val="10"/>
      <name val="MS Sans Serif"/>
      <family val="2"/>
    </font>
    <font>
      <sz val="11"/>
      <color indexed="10"/>
      <name val="Times New Roman"/>
      <family val="1"/>
    </font>
    <font>
      <sz val="14"/>
      <name val="Times New Roman"/>
      <family val="1"/>
    </font>
    <font>
      <sz val="8"/>
      <color indexed="8"/>
      <name val="Times New Roman"/>
      <family val="1"/>
    </font>
    <font>
      <b/>
      <sz val="11"/>
      <color indexed="8"/>
      <name val="Times New Roman"/>
      <family val="1"/>
    </font>
    <font>
      <sz val="11"/>
      <color indexed="8"/>
      <name val="Times New Roman"/>
      <family val="1"/>
    </font>
    <font>
      <sz val="8"/>
      <color indexed="10"/>
      <name val="Times New Roman"/>
      <family val="1"/>
    </font>
    <font>
      <b/>
      <sz val="8"/>
      <name val="Times New Roman"/>
      <family val="1"/>
    </font>
    <font>
      <b/>
      <i/>
      <u/>
      <sz val="11"/>
      <name val="Times New Roman"/>
      <family val="1"/>
    </font>
    <font>
      <b/>
      <i/>
      <u/>
      <sz val="10"/>
      <name val="Times New Roman"/>
      <family val="1"/>
    </font>
    <font>
      <i/>
      <sz val="10"/>
      <name val="Times New Roman"/>
      <family val="1"/>
    </font>
    <font>
      <b/>
      <i/>
      <sz val="10"/>
      <name val="Times New Roman"/>
      <family val="1"/>
    </font>
    <font>
      <i/>
      <u/>
      <sz val="12"/>
      <name val="Times New Roman"/>
      <family val="1"/>
    </font>
    <font>
      <i/>
      <u/>
      <sz val="10"/>
      <name val="Times New Roman"/>
      <family val="1"/>
    </font>
    <font>
      <sz val="10"/>
      <color indexed="53"/>
      <name val="Times New Roman"/>
      <family val="1"/>
    </font>
    <font>
      <sz val="8.5"/>
      <name val="Times New Roman"/>
      <family val="1"/>
    </font>
    <font>
      <b/>
      <sz val="13"/>
      <color indexed="8"/>
      <name val="Times New Roman"/>
      <family val="1"/>
    </font>
    <font>
      <b/>
      <sz val="25"/>
      <name val="Times New Roman"/>
      <family val="1"/>
    </font>
    <font>
      <u/>
      <sz val="10"/>
      <color indexed="12"/>
      <name val="Arial"/>
      <family val="2"/>
    </font>
    <font>
      <sz val="8"/>
      <name val="Arial"/>
      <family val="2"/>
    </font>
    <font>
      <sz val="11"/>
      <name val="Arial"/>
      <family val="2"/>
    </font>
    <font>
      <sz val="11"/>
      <name val="Book Antiqua"/>
      <family val="1"/>
    </font>
    <font>
      <u/>
      <sz val="7.5"/>
      <color indexed="12"/>
      <name val="Arial"/>
      <family val="2"/>
    </font>
    <font>
      <sz val="11"/>
      <name val="Times New Roman"/>
      <family val="1"/>
    </font>
    <font>
      <sz val="10"/>
      <color indexed="9"/>
      <name val="Times New Roman"/>
      <family val="1"/>
    </font>
    <font>
      <sz val="1"/>
      <color indexed="8"/>
      <name val="Courier"/>
      <family val="3"/>
    </font>
    <font>
      <b/>
      <sz val="12"/>
      <color indexed="9"/>
      <name val="Times New Roman"/>
      <family val="1"/>
    </font>
    <font>
      <b/>
      <sz val="13"/>
      <color indexed="9"/>
      <name val="Times New Roman"/>
      <family val="1"/>
    </font>
    <font>
      <b/>
      <i/>
      <sz val="13"/>
      <color indexed="9"/>
      <name val="Times New Roman"/>
      <family val="1"/>
    </font>
    <font>
      <b/>
      <sz val="11"/>
      <color indexed="9"/>
      <name val="Times New Roman"/>
      <family val="1"/>
    </font>
    <font>
      <b/>
      <sz val="10"/>
      <color indexed="9"/>
      <name val="Times New Roman"/>
      <family val="1"/>
    </font>
    <font>
      <b/>
      <u/>
      <sz val="11"/>
      <color indexed="9"/>
      <name val="Times New Roman"/>
      <family val="1"/>
    </font>
    <font>
      <sz val="11"/>
      <color indexed="9"/>
      <name val="Times New Roman"/>
      <family val="1"/>
    </font>
    <font>
      <b/>
      <i/>
      <sz val="11"/>
      <color indexed="9"/>
      <name val="Times New Roman"/>
      <family val="1"/>
    </font>
    <font>
      <b/>
      <i/>
      <sz val="10"/>
      <color indexed="9"/>
      <name val="Times New Roman"/>
      <family val="1"/>
    </font>
    <font>
      <b/>
      <i/>
      <sz val="13"/>
      <name val="Times New Roman"/>
      <family val="1"/>
    </font>
    <font>
      <sz val="8"/>
      <name val="Arial"/>
      <family val="2"/>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2"/>
    </font>
    <font>
      <b/>
      <u/>
      <sz val="12"/>
      <color indexed="9"/>
      <name val="Times New Roman"/>
      <family val="1"/>
    </font>
    <font>
      <b/>
      <sz val="10"/>
      <name val="Arial"/>
      <family val="2"/>
    </font>
    <font>
      <i/>
      <sz val="12"/>
      <name val="Times New Roman"/>
      <family val="1"/>
    </font>
    <font>
      <sz val="12"/>
      <color indexed="9"/>
      <name val="Times New Roman"/>
      <family val="1"/>
    </font>
    <font>
      <b/>
      <u/>
      <sz val="15"/>
      <color indexed="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sz val="10"/>
      <color indexed="12"/>
      <name val="Times New Roman"/>
      <family val="1"/>
    </font>
    <font>
      <i/>
      <sz val="10"/>
      <name val="Arial"/>
      <family val="2"/>
    </font>
    <font>
      <sz val="10"/>
      <color indexed="8"/>
      <name val="Arial"/>
      <family val="2"/>
    </font>
    <font>
      <sz val="10"/>
      <color theme="0"/>
      <name val="Times New Roman"/>
      <family val="1"/>
    </font>
    <font>
      <u/>
      <sz val="10"/>
      <color indexed="12"/>
      <name val="Arialç"/>
    </font>
    <font>
      <b/>
      <sz val="10"/>
      <color theme="0"/>
      <name val="Times New Roman"/>
      <family val="1"/>
    </font>
    <font>
      <sz val="10"/>
      <color rgb="FFFF0000"/>
      <name val="Times New Roman"/>
      <family val="1"/>
    </font>
    <font>
      <i/>
      <sz val="12"/>
      <color rgb="FFFF0000"/>
      <name val="Times New Roman"/>
      <family val="1"/>
    </font>
    <font>
      <b/>
      <sz val="12"/>
      <color rgb="FFFF0000"/>
      <name val="Times New Roman"/>
      <family val="1"/>
    </font>
    <font>
      <sz val="11"/>
      <color theme="0"/>
      <name val="Times New Roman"/>
      <family val="1"/>
    </font>
    <font>
      <sz val="10"/>
      <color theme="1"/>
      <name val="Times New Roman"/>
      <family val="1"/>
    </font>
    <font>
      <b/>
      <i/>
      <u/>
      <sz val="12"/>
      <color theme="1"/>
      <name val="Times New Roman"/>
      <family val="1"/>
    </font>
    <font>
      <b/>
      <i/>
      <u/>
      <sz val="10"/>
      <color theme="1"/>
      <name val="Times New Roman"/>
      <family val="1"/>
    </font>
    <font>
      <b/>
      <u/>
      <sz val="10"/>
      <color theme="1"/>
      <name val="Times New Roman"/>
      <family val="1"/>
    </font>
    <font>
      <b/>
      <i/>
      <u/>
      <sz val="11"/>
      <color theme="1"/>
      <name val="Times New Roman"/>
      <family val="1"/>
    </font>
    <font>
      <b/>
      <u/>
      <sz val="11"/>
      <color theme="1"/>
      <name val="Times New Roman"/>
      <family val="1"/>
    </font>
    <font>
      <b/>
      <i/>
      <sz val="11"/>
      <color theme="1"/>
      <name val="Times New Roman"/>
      <family val="1"/>
    </font>
    <font>
      <b/>
      <sz val="11"/>
      <color theme="1"/>
      <name val="Times New Roman"/>
      <family val="1"/>
    </font>
    <font>
      <b/>
      <sz val="10"/>
      <color theme="1"/>
      <name val="Times New Roman"/>
      <family val="1"/>
    </font>
    <font>
      <i/>
      <sz val="11"/>
      <color theme="1"/>
      <name val="Times New Roman"/>
      <family val="1"/>
    </font>
    <font>
      <b/>
      <i/>
      <sz val="10"/>
      <color theme="1"/>
      <name val="Times New Roman"/>
      <family val="1"/>
    </font>
    <font>
      <b/>
      <sz val="12"/>
      <color theme="1"/>
      <name val="Times New Roman"/>
      <family val="1"/>
    </font>
    <font>
      <b/>
      <sz val="12"/>
      <color theme="0"/>
      <name val="Times New Roman"/>
      <family val="1"/>
    </font>
    <font>
      <b/>
      <sz val="11"/>
      <color theme="0"/>
      <name val="Times New Roman"/>
      <family val="1"/>
    </font>
    <font>
      <b/>
      <sz val="10"/>
      <color rgb="FFFF0000"/>
      <name val="Times New Roman"/>
      <family val="1"/>
    </font>
    <font>
      <b/>
      <sz val="10"/>
      <color rgb="FF0070C0"/>
      <name val="Times New Roman"/>
      <family val="1"/>
    </font>
    <font>
      <sz val="17"/>
      <color rgb="FFFF0000"/>
      <name val="Times New Roman"/>
      <family val="1"/>
    </font>
    <font>
      <sz val="10"/>
      <color indexed="8"/>
      <name val="Times New Roman"/>
      <family val="1"/>
    </font>
    <font>
      <sz val="10"/>
      <name val="Calibri"/>
      <family val="2"/>
    </font>
    <font>
      <sz val="10"/>
      <name val="Times NeS"/>
    </font>
    <font>
      <b/>
      <i/>
      <u/>
      <sz val="12"/>
      <color indexed="9"/>
      <name val="Times New Roman"/>
      <family val="1"/>
    </font>
    <font>
      <b/>
      <sz val="10"/>
      <color indexed="10"/>
      <name val="Times New Roman"/>
      <family val="1"/>
    </font>
    <font>
      <b/>
      <u/>
      <sz val="11"/>
      <name val="Times Nes"/>
    </font>
    <font>
      <b/>
      <sz val="11"/>
      <name val="Times Nes"/>
    </font>
    <font>
      <sz val="11"/>
      <name val="Times Nes"/>
    </font>
    <font>
      <b/>
      <i/>
      <sz val="12"/>
      <color theme="0"/>
      <name val="Times New Roman"/>
      <family val="1"/>
    </font>
    <font>
      <b/>
      <i/>
      <sz val="11"/>
      <color theme="0"/>
      <name val="Times New Roman"/>
      <family val="1"/>
    </font>
  </fonts>
  <fills count="3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62"/>
        <bgColor indexed="64"/>
      </patternFill>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rgb="FF333399"/>
        <bgColor indexed="64"/>
      </patternFill>
    </fill>
    <fill>
      <patternFill patternType="solid">
        <fgColor rgb="FFFFFF00"/>
        <bgColor indexed="64"/>
      </patternFill>
    </fill>
    <fill>
      <patternFill patternType="solid">
        <fgColor indexed="9"/>
        <bgColor indexed="8"/>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top/>
      <bottom style="dashed">
        <color indexed="64"/>
      </bottom>
      <diagonal/>
    </border>
    <border>
      <left/>
      <right style="double">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double">
        <color indexed="64"/>
      </right>
      <top style="thin">
        <color indexed="64"/>
      </top>
      <bottom style="thin">
        <color indexed="64"/>
      </bottom>
      <diagonal/>
    </border>
    <border>
      <left/>
      <right style="thin">
        <color indexed="22"/>
      </right>
      <top/>
      <bottom/>
      <diagonal/>
    </border>
    <border>
      <left style="double">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64"/>
      </right>
      <top style="double">
        <color indexed="64"/>
      </top>
      <bottom style="double">
        <color indexed="64"/>
      </bottom>
      <diagonal/>
    </border>
    <border>
      <left style="thick">
        <color auto="1"/>
      </left>
      <right style="thick">
        <color auto="1"/>
      </right>
      <top/>
      <bottom style="thick">
        <color auto="1"/>
      </bottom>
      <diagonal/>
    </border>
    <border>
      <left style="thick">
        <color indexed="64"/>
      </left>
      <right/>
      <top/>
      <bottom style="thick">
        <color indexed="64"/>
      </bottom>
      <diagonal/>
    </border>
    <border>
      <left style="thick">
        <color auto="1"/>
      </left>
      <right style="thick">
        <color auto="1"/>
      </right>
      <top style="thick">
        <color auto="1"/>
      </top>
      <bottom/>
      <diagonal/>
    </border>
    <border>
      <left style="thick">
        <color indexed="64"/>
      </left>
      <right/>
      <top style="thick">
        <color indexed="64"/>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auto="1"/>
      </left>
      <right style="thick">
        <color auto="1"/>
      </right>
      <top/>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s>
  <cellStyleXfs count="38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6" borderId="0" applyNumberFormat="0" applyBorder="0" applyAlignment="0" applyProtection="0"/>
    <xf numFmtId="0" fontId="61" fillId="5"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2" borderId="0" applyNumberFormat="0" applyBorder="0" applyAlignment="0" applyProtection="0"/>
    <xf numFmtId="0" fontId="61" fillId="13" borderId="0" applyNumberFormat="0" applyBorder="0" applyAlignment="0" applyProtection="0"/>
    <xf numFmtId="0" fontId="97" fillId="6" borderId="0" applyNumberFormat="0" applyBorder="0" applyAlignment="0" applyProtection="0"/>
    <xf numFmtId="0" fontId="97" fillId="14" borderId="0" applyNumberFormat="0" applyBorder="0" applyAlignment="0" applyProtection="0"/>
    <xf numFmtId="0" fontId="97" fillId="13" borderId="0" applyNumberFormat="0" applyBorder="0" applyAlignment="0" applyProtection="0"/>
    <xf numFmtId="0" fontId="97" fillId="8" borderId="0" applyNumberFormat="0" applyBorder="0" applyAlignment="0" applyProtection="0"/>
    <xf numFmtId="0" fontId="97" fillId="6" borderId="0" applyNumberFormat="0" applyBorder="0" applyAlignment="0" applyProtection="0"/>
    <xf numFmtId="0" fontId="97" fillId="3" borderId="0" applyNumberFormat="0" applyBorder="0" applyAlignment="0" applyProtection="0"/>
    <xf numFmtId="0" fontId="62" fillId="15" borderId="0" applyNumberFormat="0" applyBorder="0" applyAlignment="0" applyProtection="0"/>
    <xf numFmtId="0" fontId="62" fillId="3" borderId="0" applyNumberFormat="0" applyBorder="0" applyAlignment="0" applyProtection="0"/>
    <xf numFmtId="0" fontId="62" fillId="12"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97" fillId="19" borderId="0" applyNumberFormat="0" applyBorder="0" applyAlignment="0" applyProtection="0"/>
    <xf numFmtId="0" fontId="97" fillId="14" borderId="0" applyNumberFormat="0" applyBorder="0" applyAlignment="0" applyProtection="0"/>
    <xf numFmtId="0" fontId="97" fillId="13" borderId="0" applyNumberFormat="0" applyBorder="0" applyAlignment="0" applyProtection="0"/>
    <xf numFmtId="0" fontId="97" fillId="20" borderId="0" applyNumberFormat="0" applyBorder="0" applyAlignment="0" applyProtection="0"/>
    <xf numFmtId="0" fontId="97" fillId="17" borderId="0" applyNumberFormat="0" applyBorder="0" applyAlignment="0" applyProtection="0"/>
    <xf numFmtId="0" fontId="97" fillId="21" borderId="0" applyNumberFormat="0" applyBorder="0" applyAlignment="0" applyProtection="0"/>
    <xf numFmtId="0" fontId="5" fillId="0" borderId="0" applyNumberFormat="0" applyFill="0" applyBorder="0" applyAlignment="0" applyProtection="0"/>
    <xf numFmtId="0" fontId="89" fillId="10" borderId="0" applyNumberFormat="0" applyBorder="0" applyAlignment="0" applyProtection="0"/>
    <xf numFmtId="0" fontId="63" fillId="9" borderId="0" applyNumberFormat="0" applyBorder="0" applyAlignment="0" applyProtection="0"/>
    <xf numFmtId="0" fontId="92" fillId="22" borderId="1" applyNumberFormat="0" applyAlignment="0" applyProtection="0"/>
    <xf numFmtId="0" fontId="64" fillId="23" borderId="1" applyNumberFormat="0" applyAlignment="0" applyProtection="0"/>
    <xf numFmtId="0" fontId="65" fillId="24" borderId="2" applyNumberFormat="0" applyAlignment="0" applyProtection="0"/>
    <xf numFmtId="0" fontId="66" fillId="0" borderId="3" applyNumberFormat="0" applyFill="0" applyAlignment="0" applyProtection="0"/>
    <xf numFmtId="0" fontId="94" fillId="24" borderId="2" applyNumberFormat="0" applyAlignment="0" applyProtection="0"/>
    <xf numFmtId="165" fontId="5" fillId="0" borderId="0" applyFont="0" applyFill="0" applyBorder="0" applyAlignment="0" applyProtection="0"/>
    <xf numFmtId="3" fontId="21" fillId="0" borderId="0" applyFont="0" applyFill="0" applyBorder="0" applyAlignment="0" applyProtection="0"/>
    <xf numFmtId="178" fontId="5" fillId="0" borderId="0" applyFont="0" applyFill="0" applyBorder="0" applyAlignment="0" applyProtection="0"/>
    <xf numFmtId="175" fontId="44" fillId="0" borderId="0" applyFont="0" applyFill="0" applyBorder="0" applyAlignment="0" applyProtection="0"/>
    <xf numFmtId="176" fontId="44" fillId="0" borderId="0" applyFont="0" applyFill="0" applyBorder="0" applyAlignment="0" applyProtection="0"/>
    <xf numFmtId="0" fontId="67" fillId="0" borderId="0" applyNumberFormat="0" applyFill="0" applyBorder="0" applyAlignment="0" applyProtection="0"/>
    <xf numFmtId="0" fontId="62" fillId="25" borderId="0" applyNumberFormat="0" applyBorder="0" applyAlignment="0" applyProtection="0"/>
    <xf numFmtId="0" fontId="62" fillId="21" borderId="0" applyNumberFormat="0" applyBorder="0" applyAlignment="0" applyProtection="0"/>
    <xf numFmtId="0" fontId="62" fillId="2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4" borderId="0" applyNumberFormat="0" applyBorder="0" applyAlignment="0" applyProtection="0"/>
    <xf numFmtId="0" fontId="68" fillId="5" borderId="1" applyNumberFormat="0" applyAlignment="0" applyProtection="0"/>
    <xf numFmtId="0" fontId="5" fillId="0" borderId="0" applyFont="0" applyFill="0" applyBorder="0" applyAlignment="0" applyProtection="0"/>
    <xf numFmtId="0" fontId="96" fillId="0" borderId="0" applyNumberFormat="0" applyFill="0" applyBorder="0" applyAlignment="0" applyProtection="0"/>
    <xf numFmtId="0" fontId="48" fillId="0" borderId="0">
      <protection locked="0"/>
    </xf>
    <xf numFmtId="0" fontId="48" fillId="0" borderId="0">
      <protection locked="0"/>
    </xf>
    <xf numFmtId="0" fontId="48" fillId="0" borderId="0">
      <protection locked="0"/>
    </xf>
    <xf numFmtId="0" fontId="48" fillId="0" borderId="0">
      <protection locked="0"/>
    </xf>
    <xf numFmtId="0" fontId="48" fillId="0" borderId="0">
      <protection locked="0"/>
    </xf>
    <xf numFmtId="0" fontId="48" fillId="0" borderId="0">
      <protection locked="0"/>
    </xf>
    <xf numFmtId="0" fontId="48" fillId="0" borderId="0">
      <protection locked="0"/>
    </xf>
    <xf numFmtId="0" fontId="23" fillId="0" borderId="0"/>
    <xf numFmtId="0" fontId="88" fillId="6" borderId="0" applyNumberFormat="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41"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69" fillId="8" borderId="0" applyNumberFormat="0" applyBorder="0" applyAlignment="0" applyProtection="0"/>
    <xf numFmtId="0" fontId="90" fillId="11" borderId="1" applyNumberFormat="0" applyAlignment="0" applyProtection="0"/>
    <xf numFmtId="15" fontId="5" fillId="0" borderId="0"/>
    <xf numFmtId="0" fontId="93" fillId="0" borderId="7" applyNumberFormat="0" applyFill="0" applyAlignment="0" applyProtection="0"/>
    <xf numFmtId="168" fontId="5" fillId="0" borderId="0" applyFont="0" applyFill="0" applyBorder="0" applyAlignment="0" applyProtection="0"/>
    <xf numFmtId="167" fontId="5" fillId="0" borderId="0" applyFont="0" applyFill="0" applyBorder="0" applyAlignment="0" applyProtection="0"/>
    <xf numFmtId="4" fontId="46" fillId="0" borderId="0" applyFont="0" applyFill="0" applyBorder="0" applyAlignment="0" applyProtection="0"/>
    <xf numFmtId="0" fontId="70" fillId="11" borderId="0" applyNumberFormat="0" applyBorder="0" applyAlignment="0" applyProtection="0"/>
    <xf numFmtId="0" fontId="14" fillId="0" borderId="0"/>
    <xf numFmtId="0" fontId="5" fillId="0" borderId="0"/>
    <xf numFmtId="0" fontId="5" fillId="0" borderId="0"/>
    <xf numFmtId="0" fontId="61" fillId="4" borderId="8" applyNumberFormat="0" applyFont="0" applyAlignment="0" applyProtection="0"/>
    <xf numFmtId="0" fontId="5" fillId="4" borderId="8" applyNumberFormat="0" applyFont="0" applyAlignment="0" applyProtection="0"/>
    <xf numFmtId="177" fontId="4" fillId="0" borderId="0" applyFont="0" applyFill="0" applyBorder="0" applyAlignment="0" applyProtection="0"/>
    <xf numFmtId="183" fontId="60" fillId="0" borderId="0">
      <protection locked="0"/>
    </xf>
    <xf numFmtId="0" fontId="91" fillId="22" borderId="9" applyNumberFormat="0" applyAlignment="0" applyProtection="0"/>
    <xf numFmtId="9" fontId="5" fillId="0" borderId="0" applyFont="0" applyFill="0" applyBorder="0" applyAlignment="0" applyProtection="0"/>
    <xf numFmtId="0" fontId="71" fillId="23"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0" borderId="11" applyNumberFormat="0" applyFill="0" applyAlignment="0" applyProtection="0"/>
    <xf numFmtId="0" fontId="67" fillId="0" borderId="12" applyNumberFormat="0" applyFill="0" applyAlignment="0" applyProtection="0"/>
    <xf numFmtId="0" fontId="77" fillId="0" borderId="13" applyNumberFormat="0" applyFill="0" applyAlignment="0" applyProtection="0"/>
    <xf numFmtId="0" fontId="23" fillId="0" borderId="0"/>
    <xf numFmtId="0" fontId="95" fillId="0" borderId="0" applyNumberFormat="0" applyFill="0" applyBorder="0" applyAlignment="0" applyProtection="0"/>
    <xf numFmtId="0" fontId="62" fillId="14" borderId="0" applyNumberFormat="0" applyBorder="0" applyAlignment="0" applyProtection="0"/>
    <xf numFmtId="0" fontId="62" fillId="1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62" fillId="3" borderId="0" applyNumberFormat="0" applyBorder="0" applyAlignment="0" applyProtection="0"/>
    <xf numFmtId="0" fontId="62" fillId="6" borderId="0" applyNumberFormat="0" applyBorder="0" applyAlignment="0" applyProtection="0"/>
    <xf numFmtId="0" fontId="62" fillId="8" borderId="0" applyNumberFormat="0" applyBorder="0" applyAlignment="0" applyProtection="0"/>
    <xf numFmtId="0" fontId="62"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62" fillId="6" borderId="0" applyNumberFormat="0" applyBorder="0" applyAlignment="0" applyProtection="0"/>
    <xf numFmtId="0" fontId="62" fillId="14" borderId="0" applyNumberFormat="0" applyBorder="0" applyAlignment="0" applyProtection="0"/>
    <xf numFmtId="0" fontId="62" fillId="13" borderId="0" applyNumberFormat="0" applyBorder="0" applyAlignment="0" applyProtection="0"/>
    <xf numFmtId="0" fontId="62" fillId="8" borderId="0" applyNumberFormat="0" applyBorder="0" applyAlignment="0" applyProtection="0"/>
    <xf numFmtId="0" fontId="62" fillId="6" borderId="0" applyNumberFormat="0" applyBorder="0" applyAlignment="0" applyProtection="0"/>
    <xf numFmtId="0" fontId="62" fillId="3" borderId="0" applyNumberFormat="0" applyBorder="0" applyAlignment="0" applyProtection="0"/>
    <xf numFmtId="0" fontId="62" fillId="15" borderId="0" applyNumberFormat="0" applyBorder="0" applyAlignment="0" applyProtection="0"/>
    <xf numFmtId="0" fontId="62" fillId="3" borderId="0" applyNumberFormat="0" applyBorder="0" applyAlignment="0" applyProtection="0"/>
    <xf numFmtId="0" fontId="62" fillId="12"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4" borderId="0" applyNumberFormat="0" applyBorder="0" applyAlignment="0" applyProtection="0"/>
    <xf numFmtId="0" fontId="62" fillId="13" borderId="0" applyNumberFormat="0" applyBorder="0" applyAlignment="0" applyProtection="0"/>
    <xf numFmtId="0" fontId="62" fillId="20" borderId="0" applyNumberFormat="0" applyBorder="0" applyAlignment="0" applyProtection="0"/>
    <xf numFmtId="0" fontId="62" fillId="17" borderId="0" applyNumberFormat="0" applyBorder="0" applyAlignment="0" applyProtection="0"/>
    <xf numFmtId="0" fontId="62" fillId="21" borderId="0" applyNumberFormat="0" applyBorder="0" applyAlignment="0" applyProtection="0"/>
    <xf numFmtId="0" fontId="62" fillId="14" borderId="0" applyNumberFormat="0" applyBorder="0" applyAlignment="0" applyProtection="0"/>
    <xf numFmtId="0" fontId="69" fillId="10" borderId="0" applyNumberFormat="0" applyBorder="0" applyAlignment="0" applyProtection="0"/>
    <xf numFmtId="0" fontId="63" fillId="9" borderId="0" applyNumberFormat="0" applyBorder="0" applyAlignment="0" applyProtection="0"/>
    <xf numFmtId="0" fontId="62" fillId="6" borderId="0" applyNumberFormat="0" applyBorder="0" applyAlignment="0" applyProtection="0"/>
    <xf numFmtId="0" fontId="64" fillId="23" borderId="1" applyNumberFormat="0" applyAlignment="0" applyProtection="0"/>
    <xf numFmtId="0" fontId="65" fillId="24" borderId="2" applyNumberFormat="0" applyAlignment="0" applyProtection="0"/>
    <xf numFmtId="0" fontId="66" fillId="0" borderId="3" applyNumberFormat="0" applyFill="0" applyAlignment="0" applyProtection="0"/>
    <xf numFmtId="0" fontId="65" fillId="24" borderId="2" applyNumberFormat="0" applyAlignment="0" applyProtection="0"/>
    <xf numFmtId="0" fontId="67" fillId="0" borderId="0" applyNumberFormat="0" applyFill="0" applyBorder="0" applyAlignment="0" applyProtection="0"/>
    <xf numFmtId="0" fontId="62" fillId="25" borderId="0" applyNumberFormat="0" applyBorder="0" applyAlignment="0" applyProtection="0"/>
    <xf numFmtId="0" fontId="62" fillId="21" borderId="0" applyNumberFormat="0" applyBorder="0" applyAlignment="0" applyProtection="0"/>
    <xf numFmtId="0" fontId="62" fillId="2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4" borderId="0" applyNumberFormat="0" applyBorder="0" applyAlignment="0" applyProtection="0"/>
    <xf numFmtId="0" fontId="68" fillId="5" borderId="1" applyNumberFormat="0" applyAlignment="0" applyProtection="0"/>
    <xf numFmtId="0" fontId="73" fillId="0" borderId="0" applyNumberFormat="0" applyFill="0" applyBorder="0" applyAlignment="0" applyProtection="0"/>
    <xf numFmtId="0" fontId="71" fillId="22" borderId="9" applyNumberFormat="0" applyAlignment="0" applyProtection="0"/>
    <xf numFmtId="0" fontId="63" fillId="6" borderId="0" applyNumberFormat="0" applyBorder="0" applyAlignment="0" applyProtection="0"/>
    <xf numFmtId="0" fontId="62" fillId="17" borderId="0" applyNumberFormat="0" applyBorder="0" applyAlignment="0" applyProtection="0"/>
    <xf numFmtId="0" fontId="69" fillId="8" borderId="0" applyNumberFormat="0" applyBorder="0" applyAlignment="0" applyProtection="0"/>
    <xf numFmtId="0" fontId="68" fillId="11" borderId="1" applyNumberFormat="0" applyAlignment="0" applyProtection="0"/>
    <xf numFmtId="0" fontId="62" fillId="14" borderId="0" applyNumberFormat="0" applyBorder="0" applyAlignment="0" applyProtection="0"/>
    <xf numFmtId="0" fontId="72" fillId="0" borderId="7" applyNumberFormat="0" applyFill="0" applyAlignment="0" applyProtection="0"/>
    <xf numFmtId="4" fontId="15" fillId="0" borderId="0" applyFont="0" applyFill="0" applyBorder="0" applyAlignment="0" applyProtection="0"/>
    <xf numFmtId="0" fontId="70" fillId="11" borderId="0" applyNumberFormat="0" applyBorder="0" applyAlignment="0" applyProtection="0"/>
    <xf numFmtId="0" fontId="62" fillId="19" borderId="0" applyNumberFormat="0" applyBorder="0" applyAlignment="0" applyProtection="0"/>
    <xf numFmtId="0" fontId="3" fillId="4" borderId="8" applyNumberFormat="0" applyFont="0" applyAlignment="0" applyProtection="0"/>
    <xf numFmtId="0" fontId="71" fillId="22" borderId="9" applyNumberFormat="0" applyAlignment="0" applyProtection="0"/>
    <xf numFmtId="0" fontId="71" fillId="23"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0" borderId="11" applyNumberFormat="0" applyFill="0" applyAlignment="0" applyProtection="0"/>
    <xf numFmtId="0" fontId="67" fillId="0" borderId="12" applyNumberFormat="0" applyFill="0" applyAlignment="0" applyProtection="0"/>
    <xf numFmtId="0" fontId="77" fillId="0" borderId="13" applyNumberFormat="0" applyFill="0" applyAlignment="0" applyProtection="0"/>
    <xf numFmtId="0" fontId="72" fillId="0" borderId="0" applyNumberFormat="0" applyFill="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4" fillId="23" borderId="1" applyNumberFormat="0" applyAlignment="0" applyProtection="0"/>
    <xf numFmtId="0" fontId="64" fillId="23" borderId="1" applyNumberFormat="0" applyAlignment="0" applyProtection="0"/>
    <xf numFmtId="0" fontId="64" fillId="23" borderId="1" applyNumberFormat="0" applyAlignment="0" applyProtection="0"/>
    <xf numFmtId="0" fontId="65" fillId="24" borderId="2" applyNumberFormat="0" applyAlignment="0" applyProtection="0"/>
    <xf numFmtId="0" fontId="65" fillId="24" borderId="2" applyNumberFormat="0" applyAlignment="0" applyProtection="0"/>
    <xf numFmtId="0" fontId="65" fillId="24" borderId="2" applyNumberFormat="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41"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8" fillId="5" borderId="1" applyNumberFormat="0" applyAlignment="0" applyProtection="0"/>
    <xf numFmtId="0" fontId="68" fillId="5" borderId="1" applyNumberFormat="0" applyAlignment="0" applyProtection="0"/>
    <xf numFmtId="0" fontId="68" fillId="5" borderId="1" applyNumberFormat="0" applyAlignment="0" applyProtection="0"/>
    <xf numFmtId="0" fontId="5" fillId="0" borderId="0" applyNumberFormat="0" applyFill="0" applyBorder="0" applyAlignment="0" applyProtection="0">
      <alignment vertical="top"/>
      <protection locked="0"/>
    </xf>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2" fillId="0" borderId="0"/>
    <xf numFmtId="0" fontId="2" fillId="0" borderId="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177" fontId="99"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71" fillId="23" borderId="9" applyNumberFormat="0" applyAlignment="0" applyProtection="0"/>
    <xf numFmtId="0" fontId="71" fillId="23" borderId="9" applyNumberFormat="0" applyAlignment="0" applyProtection="0"/>
    <xf numFmtId="0" fontId="71" fillId="23" borderId="9"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75" fillId="0" borderId="10" applyNumberFormat="0" applyFill="0" applyAlignment="0" applyProtection="0"/>
    <xf numFmtId="0" fontId="75" fillId="0" borderId="10" applyNumberFormat="0" applyFill="0" applyAlignment="0" applyProtection="0"/>
    <xf numFmtId="0" fontId="76" fillId="0" borderId="11" applyNumberFormat="0" applyFill="0" applyAlignment="0" applyProtection="0"/>
    <xf numFmtId="0" fontId="76" fillId="0" borderId="11" applyNumberFormat="0" applyFill="0" applyAlignment="0" applyProtection="0"/>
    <xf numFmtId="0" fontId="76" fillId="0" borderId="11"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7" fillId="0" borderId="13"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62" fillId="13" borderId="0" applyNumberFormat="0" applyBorder="0" applyAlignment="0" applyProtection="0"/>
    <xf numFmtId="0" fontId="62" fillId="20" borderId="0" applyNumberFormat="0" applyBorder="0" applyAlignment="0" applyProtection="0"/>
    <xf numFmtId="0" fontId="62" fillId="17" borderId="0" applyNumberFormat="0" applyBorder="0" applyAlignment="0" applyProtection="0"/>
    <xf numFmtId="0" fontId="62" fillId="21" borderId="0" applyNumberFormat="0" applyBorder="0" applyAlignment="0" applyProtection="0"/>
    <xf numFmtId="0" fontId="69" fillId="10" borderId="0" applyNumberFormat="0" applyBorder="0" applyAlignment="0" applyProtection="0"/>
    <xf numFmtId="0" fontId="65" fillId="24" borderId="2" applyNumberFormat="0" applyAlignment="0" applyProtection="0"/>
    <xf numFmtId="0" fontId="62" fillId="20" borderId="0" applyNumberFormat="0" applyBorder="0" applyAlignment="0" applyProtection="0"/>
    <xf numFmtId="4" fontId="15"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3" fillId="6" borderId="0" applyNumberFormat="0" applyBorder="0" applyAlignment="0" applyProtection="0"/>
    <xf numFmtId="4" fontId="15" fillId="0" borderId="0" applyFont="0" applyFill="0" applyBorder="0" applyAlignment="0" applyProtection="0"/>
    <xf numFmtId="0" fontId="68" fillId="11" borderId="1" applyNumberFormat="0" applyAlignment="0" applyProtection="0"/>
    <xf numFmtId="0" fontId="72" fillId="0" borderId="7" applyNumberFormat="0" applyFill="0" applyAlignment="0" applyProtection="0"/>
    <xf numFmtId="4" fontId="15" fillId="0" borderId="0" applyFont="0" applyFill="0" applyBorder="0" applyAlignment="0" applyProtection="0"/>
    <xf numFmtId="0" fontId="69" fillId="10" borderId="0" applyNumberFormat="0" applyBorder="0" applyAlignment="0" applyProtection="0"/>
    <xf numFmtId="0" fontId="62" fillId="20" borderId="0" applyNumberFormat="0" applyBorder="0" applyAlignment="0" applyProtection="0"/>
    <xf numFmtId="0" fontId="62" fillId="13" borderId="0" applyNumberFormat="0" applyBorder="0" applyAlignment="0" applyProtection="0"/>
    <xf numFmtId="0" fontId="71" fillId="22" borderId="9" applyNumberFormat="0" applyAlignment="0" applyProtection="0"/>
    <xf numFmtId="0" fontId="62" fillId="6" borderId="0" applyNumberFormat="0" applyBorder="0" applyAlignment="0" applyProtection="0"/>
    <xf numFmtId="0" fontId="62" fillId="6" borderId="0" applyNumberFormat="0" applyBorder="0" applyAlignment="0" applyProtection="0"/>
    <xf numFmtId="0" fontId="72" fillId="0" borderId="0" applyNumberFormat="0" applyFill="0" applyBorder="0" applyAlignment="0" applyProtection="0"/>
    <xf numFmtId="0" fontId="62" fillId="21" borderId="0" applyNumberFormat="0" applyBorder="0" applyAlignment="0" applyProtection="0"/>
    <xf numFmtId="0" fontId="65" fillId="24" borderId="2" applyNumberFormat="0" applyAlignment="0" applyProtection="0"/>
    <xf numFmtId="0" fontId="63" fillId="6" borderId="0" applyNumberFormat="0" applyBorder="0" applyAlignment="0" applyProtection="0"/>
    <xf numFmtId="0" fontId="68" fillId="11" borderId="1" applyNumberFormat="0" applyAlignment="0" applyProtection="0"/>
    <xf numFmtId="0" fontId="72" fillId="0" borderId="7"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71" fillId="22" borderId="9" applyNumberFormat="0" applyAlignment="0" applyProtection="0"/>
    <xf numFmtId="0" fontId="62" fillId="13" borderId="0" applyNumberFormat="0" applyBorder="0" applyAlignment="0" applyProtection="0"/>
    <xf numFmtId="0" fontId="69" fillId="10" borderId="0" applyNumberFormat="0" applyBorder="0" applyAlignment="0" applyProtection="0"/>
    <xf numFmtId="0" fontId="72" fillId="0" borderId="7" applyNumberFormat="0" applyFill="0" applyAlignment="0" applyProtection="0"/>
    <xf numFmtId="0" fontId="68" fillId="11" borderId="1" applyNumberFormat="0" applyAlignment="0" applyProtection="0"/>
    <xf numFmtId="0" fontId="63" fillId="6" borderId="0" applyNumberFormat="0" applyBorder="0" applyAlignment="0" applyProtection="0"/>
    <xf numFmtId="0" fontId="65" fillId="24" borderId="2" applyNumberFormat="0" applyAlignment="0" applyProtection="0"/>
    <xf numFmtId="0" fontId="62" fillId="21" borderId="0" applyNumberFormat="0" applyBorder="0" applyAlignment="0" applyProtection="0"/>
    <xf numFmtId="0" fontId="62" fillId="17"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2" fillId="3" borderId="0" applyNumberFormat="0" applyBorder="0" applyAlignment="0" applyProtection="0"/>
    <xf numFmtId="0" fontId="62" fillId="13" borderId="0" applyNumberFormat="0" applyBorder="0" applyAlignment="0" applyProtection="0"/>
    <xf numFmtId="0" fontId="62" fillId="8" borderId="0" applyNumberFormat="0" applyBorder="0" applyAlignment="0" applyProtection="0"/>
    <xf numFmtId="0" fontId="62" fillId="14" borderId="0" applyNumberFormat="0" applyBorder="0" applyAlignment="0" applyProtection="0"/>
    <xf numFmtId="0" fontId="62" fillId="3" borderId="0" applyNumberFormat="0" applyBorder="0" applyAlignment="0" applyProtection="0"/>
    <xf numFmtId="0" fontId="62" fillId="13" borderId="0" applyNumberFormat="0" applyBorder="0" applyAlignment="0" applyProtection="0"/>
    <xf numFmtId="0" fontId="62" fillId="8" borderId="0" applyNumberFormat="0" applyBorder="0" applyAlignment="0" applyProtection="0"/>
    <xf numFmtId="0" fontId="62" fillId="14" borderId="0" applyNumberFormat="0" applyBorder="0" applyAlignment="0" applyProtection="0"/>
    <xf numFmtId="0" fontId="5" fillId="0" borderId="0" applyNumberForma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194" fontId="5" fillId="0" borderId="0" applyFont="0" applyFill="0" applyBorder="0" applyAlignment="0" applyProtection="0"/>
    <xf numFmtId="0" fontId="14" fillId="0" borderId="0"/>
    <xf numFmtId="197" fontId="5" fillId="0" borderId="0" applyFont="0" applyFill="0" applyBorder="0" applyAlignment="0" applyProtection="0"/>
    <xf numFmtId="0" fontId="5" fillId="0" borderId="0"/>
    <xf numFmtId="0" fontId="5" fillId="0" borderId="0"/>
  </cellStyleXfs>
  <cellXfs count="1426">
    <xf numFmtId="0" fontId="0" fillId="0" borderId="0" xfId="0"/>
    <xf numFmtId="0" fontId="9" fillId="0" borderId="0" xfId="43" applyFont="1" applyFill="1"/>
    <xf numFmtId="0" fontId="54" fillId="27" borderId="15" xfId="43" applyFont="1" applyFill="1" applyBorder="1" applyAlignment="1">
      <alignment vertical="center" wrapText="1"/>
    </xf>
    <xf numFmtId="0" fontId="49" fillId="27" borderId="25" xfId="43" applyFont="1" applyFill="1" applyBorder="1" applyAlignment="1">
      <alignment horizontal="center" vertical="center" wrapText="1"/>
    </xf>
    <xf numFmtId="0" fontId="9" fillId="28" borderId="0" xfId="43" applyFont="1" applyFill="1" applyAlignment="1"/>
    <xf numFmtId="0" fontId="7" fillId="28" borderId="0" xfId="43" applyFont="1" applyFill="1"/>
    <xf numFmtId="0" fontId="19" fillId="28" borderId="0" xfId="43" applyFont="1" applyFill="1"/>
    <xf numFmtId="0" fontId="6" fillId="28" borderId="0" xfId="43" applyFont="1" applyFill="1" applyAlignment="1">
      <alignment horizontal="center"/>
    </xf>
    <xf numFmtId="0" fontId="5" fillId="28" borderId="0" xfId="43" applyFont="1" applyFill="1"/>
    <xf numFmtId="3" fontId="7" fillId="28" borderId="0" xfId="43" applyNumberFormat="1" applyFont="1" applyFill="1"/>
    <xf numFmtId="0" fontId="7" fillId="28" borderId="28" xfId="43" applyFont="1" applyFill="1" applyBorder="1" applyAlignment="1">
      <alignment horizontal="centerContinuous" vertical="center" wrapText="1"/>
    </xf>
    <xf numFmtId="0" fontId="7" fillId="28" borderId="14" xfId="43" applyFont="1" applyFill="1" applyBorder="1" applyAlignment="1">
      <alignment horizontal="centerContinuous" vertical="center" wrapText="1"/>
    </xf>
    <xf numFmtId="0" fontId="7" fillId="28" borderId="14" xfId="43" applyFont="1" applyFill="1" applyBorder="1"/>
    <xf numFmtId="0" fontId="8" fillId="28" borderId="14" xfId="43" applyFont="1" applyFill="1" applyBorder="1"/>
    <xf numFmtId="0" fontId="7" fillId="28" borderId="25" xfId="43" applyFont="1" applyFill="1" applyBorder="1" applyAlignment="1">
      <alignment horizontal="center" vertical="center" wrapText="1"/>
    </xf>
    <xf numFmtId="0" fontId="7" fillId="28" borderId="25" xfId="43" applyFont="1" applyFill="1" applyBorder="1" applyAlignment="1">
      <alignment horizontal="centerContinuous" vertical="center" wrapText="1"/>
    </xf>
    <xf numFmtId="0" fontId="7" fillId="28" borderId="0" xfId="43" applyFont="1" applyFill="1" applyBorder="1"/>
    <xf numFmtId="3" fontId="7" fillId="28" borderId="0" xfId="43" applyNumberFormat="1" applyFont="1" applyFill="1" applyBorder="1"/>
    <xf numFmtId="0" fontId="9" fillId="28" borderId="14" xfId="43" applyFont="1" applyFill="1" applyBorder="1"/>
    <xf numFmtId="0" fontId="11" fillId="28" borderId="14" xfId="43" applyFont="1" applyFill="1" applyBorder="1"/>
    <xf numFmtId="0" fontId="8" fillId="28" borderId="20" xfId="43" applyFont="1" applyFill="1" applyBorder="1" applyAlignment="1">
      <alignment horizontal="center"/>
    </xf>
    <xf numFmtId="0" fontId="41" fillId="0" borderId="0" xfId="79" applyFill="1" applyAlignment="1" applyProtection="1">
      <alignment horizontal="center"/>
    </xf>
    <xf numFmtId="0" fontId="52" fillId="27" borderId="45" xfId="43" applyFont="1" applyFill="1" applyBorder="1" applyAlignment="1">
      <alignment horizontal="left" vertical="center"/>
    </xf>
    <xf numFmtId="3" fontId="52" fillId="27" borderId="46" xfId="43" applyNumberFormat="1" applyFont="1" applyFill="1" applyBorder="1" applyAlignment="1">
      <alignment horizontal="right" vertical="center"/>
    </xf>
    <xf numFmtId="3" fontId="8" fillId="28" borderId="0" xfId="43" applyNumberFormat="1" applyFont="1" applyFill="1" applyAlignment="1">
      <alignment horizontal="right" vertical="center"/>
    </xf>
    <xf numFmtId="0" fontId="8" fillId="28" borderId="46" xfId="43" applyFont="1" applyFill="1" applyBorder="1" applyAlignment="1">
      <alignment horizontal="left" vertical="center"/>
    </xf>
    <xf numFmtId="15" fontId="7" fillId="28" borderId="19" xfId="43" applyNumberFormat="1" applyFont="1" applyFill="1" applyBorder="1" applyAlignment="1">
      <alignment horizontal="center" vertical="center" wrapText="1"/>
    </xf>
    <xf numFmtId="49" fontId="33" fillId="28" borderId="20" xfId="43" applyNumberFormat="1" applyFont="1" applyFill="1" applyBorder="1" applyAlignment="1">
      <alignment horizontal="center" vertical="center" wrapText="1"/>
    </xf>
    <xf numFmtId="168" fontId="7" fillId="28" borderId="0" xfId="85" applyFont="1" applyFill="1" applyAlignment="1">
      <alignment horizontal="right" vertical="center"/>
    </xf>
    <xf numFmtId="168" fontId="0" fillId="0" borderId="0" xfId="85" applyFont="1"/>
    <xf numFmtId="0" fontId="40" fillId="28" borderId="0" xfId="43" applyFont="1" applyFill="1"/>
    <xf numFmtId="170" fontId="19" fillId="28" borderId="0" xfId="86" applyNumberFormat="1" applyFont="1" applyFill="1"/>
    <xf numFmtId="0" fontId="13" fillId="28" borderId="70" xfId="43" applyFont="1" applyFill="1" applyBorder="1" applyAlignment="1">
      <alignment horizontal="center" vertical="center"/>
    </xf>
    <xf numFmtId="0" fontId="41" fillId="28" borderId="71" xfId="79" applyFill="1" applyBorder="1" applyAlignment="1" applyProtection="1">
      <alignment horizontal="center" vertical="center"/>
    </xf>
    <xf numFmtId="0" fontId="19" fillId="28" borderId="72" xfId="43" applyFont="1" applyFill="1" applyBorder="1" applyAlignment="1">
      <alignment vertical="center" wrapText="1"/>
    </xf>
    <xf numFmtId="0" fontId="41" fillId="28" borderId="71" xfId="79" applyFont="1" applyFill="1" applyBorder="1" applyAlignment="1" applyProtection="1">
      <alignment horizontal="center" vertical="center"/>
    </xf>
    <xf numFmtId="0" fontId="19" fillId="28" borderId="73" xfId="43" applyFont="1" applyFill="1" applyBorder="1" applyAlignment="1">
      <alignment horizontal="justify" vertical="top" wrapText="1"/>
    </xf>
    <xf numFmtId="0" fontId="41" fillId="28" borderId="74" xfId="79" applyFill="1" applyBorder="1" applyAlignment="1" applyProtection="1">
      <alignment horizontal="center" vertical="center"/>
    </xf>
    <xf numFmtId="0" fontId="19" fillId="28" borderId="73" xfId="43" applyFont="1" applyFill="1" applyBorder="1" applyAlignment="1">
      <alignment vertical="center" wrapText="1"/>
    </xf>
    <xf numFmtId="0" fontId="41" fillId="0" borderId="71" xfId="79" applyFill="1" applyBorder="1" applyAlignment="1" applyProtection="1">
      <alignment horizontal="center" vertical="center"/>
    </xf>
    <xf numFmtId="0" fontId="15" fillId="28" borderId="0" xfId="43" applyFont="1" applyFill="1" applyAlignment="1">
      <alignment vertical="center" wrapText="1"/>
    </xf>
    <xf numFmtId="168" fontId="19" fillId="28" borderId="0" xfId="85" applyFont="1" applyFill="1"/>
    <xf numFmtId="0" fontId="47" fillId="27" borderId="25" xfId="43" applyFont="1" applyFill="1" applyBorder="1" applyAlignment="1">
      <alignment horizontal="center" vertical="center" wrapText="1"/>
    </xf>
    <xf numFmtId="3" fontId="51" fillId="27" borderId="15" xfId="43" applyNumberFormat="1" applyFont="1" applyFill="1" applyBorder="1" applyAlignment="1">
      <alignment vertical="center"/>
    </xf>
    <xf numFmtId="0" fontId="13" fillId="28" borderId="80" xfId="43" applyFont="1" applyFill="1" applyBorder="1" applyAlignment="1">
      <alignment horizontal="center" vertical="center"/>
    </xf>
    <xf numFmtId="3" fontId="0" fillId="0" borderId="0" xfId="0" applyNumberFormat="1"/>
    <xf numFmtId="3" fontId="49" fillId="27" borderId="15" xfId="43" applyNumberFormat="1" applyFont="1" applyFill="1" applyBorder="1" applyAlignment="1">
      <alignment vertical="center" wrapText="1"/>
    </xf>
    <xf numFmtId="3" fontId="7" fillId="0" borderId="0" xfId="43" applyNumberFormat="1" applyFont="1" applyFill="1" applyBorder="1" applyAlignment="1">
      <alignment horizontal="right" vertical="center"/>
    </xf>
    <xf numFmtId="0" fontId="11" fillId="28" borderId="0" xfId="43" applyFont="1" applyFill="1" applyAlignment="1">
      <alignment horizontal="center"/>
    </xf>
    <xf numFmtId="0" fontId="49" fillId="27" borderId="34" xfId="43" applyFont="1" applyFill="1" applyBorder="1" applyAlignment="1">
      <alignment horizontal="left" vertical="center" wrapText="1"/>
    </xf>
    <xf numFmtId="181" fontId="49" fillId="27" borderId="34" xfId="51" applyNumberFormat="1" applyFont="1" applyFill="1" applyBorder="1" applyAlignment="1">
      <alignment horizontal="center" vertical="center" wrapText="1"/>
    </xf>
    <xf numFmtId="0" fontId="52" fillId="27" borderId="15" xfId="90" applyFont="1" applyFill="1" applyBorder="1" applyAlignment="1">
      <alignment vertical="center"/>
    </xf>
    <xf numFmtId="181" fontId="52" fillId="27" borderId="15" xfId="51" applyNumberFormat="1" applyFont="1" applyFill="1" applyBorder="1" applyAlignment="1">
      <alignment horizontal="center" vertical="center" wrapText="1"/>
    </xf>
    <xf numFmtId="0" fontId="52" fillId="28" borderId="15" xfId="90" applyFont="1" applyFill="1" applyBorder="1" applyAlignment="1">
      <alignment vertical="center"/>
    </xf>
    <xf numFmtId="181" fontId="52" fillId="28" borderId="15" xfId="51" applyNumberFormat="1" applyFont="1" applyFill="1" applyBorder="1" applyAlignment="1">
      <alignment horizontal="center" vertical="center" wrapText="1"/>
    </xf>
    <xf numFmtId="181" fontId="7" fillId="28" borderId="15" xfId="51" applyNumberFormat="1" applyFont="1" applyFill="1" applyBorder="1" applyAlignment="1">
      <alignment horizontal="center" vertical="center" wrapText="1"/>
    </xf>
    <xf numFmtId="3" fontId="7" fillId="0" borderId="27" xfId="43" applyNumberFormat="1" applyFont="1" applyFill="1" applyBorder="1" applyAlignment="1">
      <alignment horizontal="right" vertical="center"/>
    </xf>
    <xf numFmtId="3" fontId="7" fillId="28" borderId="63" xfId="43" applyNumberFormat="1" applyFont="1" applyFill="1" applyBorder="1" applyAlignment="1">
      <alignment horizontal="center" vertical="center" wrapText="1"/>
    </xf>
    <xf numFmtId="171" fontId="9" fillId="28" borderId="15" xfId="85" applyNumberFormat="1" applyFont="1" applyFill="1" applyBorder="1" applyAlignment="1"/>
    <xf numFmtId="168" fontId="7" fillId="28" borderId="0" xfId="85" applyFont="1" applyFill="1"/>
    <xf numFmtId="168" fontId="7" fillId="28" borderId="0" xfId="85" applyFont="1" applyFill="1" applyBorder="1"/>
    <xf numFmtId="168" fontId="8" fillId="28" borderId="15" xfId="85" applyFont="1" applyFill="1" applyBorder="1"/>
    <xf numFmtId="0" fontId="8" fillId="28" borderId="28" xfId="43" applyFont="1" applyFill="1" applyBorder="1" applyAlignment="1">
      <alignment horizontal="center"/>
    </xf>
    <xf numFmtId="3" fontId="7" fillId="28" borderId="20" xfId="86" applyNumberFormat="1" applyFont="1" applyFill="1" applyBorder="1"/>
    <xf numFmtId="3" fontId="7" fillId="0" borderId="48" xfId="43" applyNumberFormat="1" applyFont="1" applyFill="1" applyBorder="1" applyAlignment="1">
      <alignment horizontal="right" vertical="center"/>
    </xf>
    <xf numFmtId="41" fontId="7" fillId="28" borderId="0" xfId="85" applyNumberFormat="1" applyFont="1" applyFill="1"/>
    <xf numFmtId="41" fontId="7" fillId="28" borderId="0" xfId="85" applyNumberFormat="1" applyFont="1" applyFill="1" applyBorder="1"/>
    <xf numFmtId="168" fontId="8" fillId="28" borderId="16" xfId="85" applyFont="1" applyFill="1" applyBorder="1"/>
    <xf numFmtId="171" fontId="8" fillId="28" borderId="15" xfId="85" applyNumberFormat="1" applyFont="1" applyFill="1" applyBorder="1" applyAlignment="1"/>
    <xf numFmtId="171" fontId="11" fillId="28" borderId="15" xfId="85" applyNumberFormat="1" applyFont="1" applyFill="1" applyBorder="1" applyAlignment="1">
      <alignment horizontal="right"/>
    </xf>
    <xf numFmtId="0" fontId="7" fillId="28" borderId="0" xfId="91" applyFont="1" applyFill="1" applyAlignment="1">
      <alignment vertical="center"/>
    </xf>
    <xf numFmtId="171" fontId="7" fillId="28" borderId="15" xfId="85" applyNumberFormat="1" applyFont="1" applyFill="1" applyBorder="1" applyAlignment="1"/>
    <xf numFmtId="171" fontId="8" fillId="28" borderId="16" xfId="85" applyNumberFormat="1" applyFont="1" applyFill="1" applyBorder="1" applyAlignment="1"/>
    <xf numFmtId="3" fontId="8" fillId="28" borderId="29" xfId="43" applyNumberFormat="1" applyFont="1" applyFill="1" applyBorder="1" applyAlignment="1">
      <alignment horizontal="center"/>
    </xf>
    <xf numFmtId="3" fontId="8" fillId="28" borderId="35" xfId="43" applyNumberFormat="1" applyFont="1" applyFill="1" applyBorder="1" applyAlignment="1">
      <alignment horizontal="center"/>
    </xf>
    <xf numFmtId="3" fontId="8" fillId="28" borderId="30" xfId="43" applyNumberFormat="1" applyFont="1" applyFill="1" applyBorder="1" applyAlignment="1">
      <alignment horizontal="center"/>
    </xf>
    <xf numFmtId="3" fontId="7" fillId="28" borderId="14" xfId="86" applyNumberFormat="1" applyFont="1" applyFill="1" applyBorder="1"/>
    <xf numFmtId="3" fontId="7" fillId="28" borderId="21" xfId="86" applyNumberFormat="1" applyFont="1" applyFill="1" applyBorder="1"/>
    <xf numFmtId="3" fontId="7" fillId="28" borderId="58" xfId="85" applyNumberFormat="1" applyFont="1" applyFill="1" applyBorder="1" applyAlignment="1">
      <alignment horizontal="center"/>
    </xf>
    <xf numFmtId="3" fontId="7" fillId="28" borderId="42" xfId="85" applyNumberFormat="1" applyFont="1" applyFill="1" applyBorder="1" applyAlignment="1">
      <alignment horizontal="center"/>
    </xf>
    <xf numFmtId="3" fontId="7" fillId="28" borderId="81" xfId="85" applyNumberFormat="1" applyFont="1" applyFill="1" applyBorder="1" applyAlignment="1">
      <alignment horizontal="center"/>
    </xf>
    <xf numFmtId="0" fontId="7" fillId="28" borderId="28" xfId="43" applyFont="1" applyFill="1" applyBorder="1" applyAlignment="1">
      <alignment horizontal="center" vertical="center" wrapText="1"/>
    </xf>
    <xf numFmtId="189" fontId="105" fillId="28" borderId="15" xfId="86" applyNumberFormat="1" applyFont="1" applyFill="1" applyBorder="1" applyAlignment="1" applyProtection="1">
      <alignment horizontal="center" vertical="center" wrapText="1"/>
    </xf>
    <xf numFmtId="168" fontId="101" fillId="28" borderId="14" xfId="85" applyFont="1" applyFill="1" applyBorder="1"/>
    <xf numFmtId="171" fontId="101" fillId="28" borderId="15" xfId="85" applyNumberFormat="1" applyFont="1" applyFill="1" applyBorder="1"/>
    <xf numFmtId="171" fontId="8" fillId="28" borderId="0" xfId="85" applyNumberFormat="1" applyFont="1" applyFill="1" applyBorder="1" applyAlignment="1">
      <alignment horizontal="center"/>
    </xf>
    <xf numFmtId="41" fontId="8" fillId="28" borderId="0" xfId="85" applyNumberFormat="1" applyFont="1" applyFill="1" applyBorder="1" applyAlignment="1">
      <alignment horizontal="center"/>
    </xf>
    <xf numFmtId="171" fontId="8" fillId="28" borderId="24" xfId="85" applyNumberFormat="1" applyFont="1" applyFill="1" applyBorder="1" applyAlignment="1">
      <alignment horizontal="center"/>
    </xf>
    <xf numFmtId="171" fontId="8" fillId="28" borderId="28" xfId="85" applyNumberFormat="1" applyFont="1" applyFill="1" applyBorder="1" applyAlignment="1">
      <alignment horizontal="center"/>
    </xf>
    <xf numFmtId="41" fontId="8" fillId="28" borderId="34" xfId="85" applyNumberFormat="1" applyFont="1" applyFill="1" applyBorder="1" applyAlignment="1">
      <alignment horizontal="center" vertical="center"/>
    </xf>
    <xf numFmtId="41" fontId="8" fillId="28" borderId="16" xfId="85" applyNumberFormat="1" applyFont="1" applyFill="1" applyBorder="1" applyAlignment="1">
      <alignment horizontal="center" vertical="center"/>
    </xf>
    <xf numFmtId="168" fontId="7" fillId="28" borderId="15" xfId="85" applyFont="1" applyFill="1" applyBorder="1"/>
    <xf numFmtId="168" fontId="7" fillId="28" borderId="16" xfId="85" applyFont="1" applyFill="1" applyBorder="1"/>
    <xf numFmtId="171" fontId="7" fillId="28" borderId="15" xfId="85" applyNumberFormat="1" applyFont="1" applyFill="1" applyBorder="1" applyAlignment="1">
      <alignment horizontal="right"/>
    </xf>
    <xf numFmtId="171" fontId="7" fillId="28" borderId="16" xfId="85" applyNumberFormat="1" applyFont="1" applyFill="1" applyBorder="1" applyAlignment="1">
      <alignment horizontal="right"/>
    </xf>
    <xf numFmtId="171" fontId="8" fillId="30" borderId="15" xfId="85" applyNumberFormat="1" applyFont="1" applyFill="1" applyBorder="1" applyAlignment="1"/>
    <xf numFmtId="0" fontId="34" fillId="0" borderId="14" xfId="43" applyFont="1" applyFill="1" applyBorder="1"/>
    <xf numFmtId="0" fontId="8" fillId="28" borderId="14" xfId="43" applyFont="1" applyFill="1" applyBorder="1" applyAlignment="1">
      <alignment horizontal="center"/>
    </xf>
    <xf numFmtId="0" fontId="8" fillId="28" borderId="16" xfId="43" applyFont="1" applyFill="1" applyBorder="1" applyAlignment="1">
      <alignment horizontal="center"/>
    </xf>
    <xf numFmtId="0" fontId="8" fillId="28" borderId="17" xfId="43" applyFont="1" applyFill="1" applyBorder="1" applyAlignment="1">
      <alignment horizontal="center"/>
    </xf>
    <xf numFmtId="3" fontId="8" fillId="0" borderId="22" xfId="86" applyNumberFormat="1" applyFont="1" applyFill="1" applyBorder="1"/>
    <xf numFmtId="3" fontId="8" fillId="0" borderId="76" xfId="86" applyNumberFormat="1" applyFont="1" applyFill="1" applyBorder="1"/>
    <xf numFmtId="3" fontId="8" fillId="0" borderId="23" xfId="86" applyNumberFormat="1" applyFont="1" applyFill="1" applyBorder="1"/>
    <xf numFmtId="165" fontId="9" fillId="28" borderId="52" xfId="86" applyNumberFormat="1" applyFont="1" applyFill="1" applyBorder="1" applyAlignment="1">
      <alignment horizontal="center" vertical="center"/>
    </xf>
    <xf numFmtId="165" fontId="8" fillId="28" borderId="68" xfId="86" applyNumberFormat="1" applyFont="1" applyFill="1" applyBorder="1" applyAlignment="1">
      <alignment horizontal="center" vertical="center"/>
    </xf>
    <xf numFmtId="165" fontId="9" fillId="28" borderId="65" xfId="86" applyNumberFormat="1" applyFont="1" applyFill="1" applyBorder="1" applyAlignment="1">
      <alignment horizontal="center" vertical="center"/>
    </xf>
    <xf numFmtId="165" fontId="9" fillId="28" borderId="26" xfId="86" applyNumberFormat="1" applyFont="1" applyFill="1" applyBorder="1" applyAlignment="1">
      <alignment horizontal="center" vertical="center"/>
    </xf>
    <xf numFmtId="0" fontId="34" fillId="0" borderId="26" xfId="43" applyFont="1" applyFill="1" applyBorder="1"/>
    <xf numFmtId="171" fontId="34" fillId="0" borderId="26" xfId="85" applyNumberFormat="1" applyFont="1" applyFill="1" applyBorder="1"/>
    <xf numFmtId="0" fontId="47" fillId="27" borderId="24" xfId="43" applyFont="1" applyFill="1" applyBorder="1" applyAlignment="1">
      <alignment horizontal="center" vertical="center" wrapText="1"/>
    </xf>
    <xf numFmtId="0" fontId="47" fillId="27" borderId="78" xfId="43" applyFont="1" applyFill="1" applyBorder="1" applyAlignment="1">
      <alignment horizontal="center" vertical="center" wrapText="1"/>
    </xf>
    <xf numFmtId="1" fontId="7" fillId="28" borderId="67" xfId="43" applyNumberFormat="1" applyFont="1" applyFill="1" applyBorder="1" applyAlignment="1" applyProtection="1">
      <alignment horizontal="center" vertical="center" wrapText="1"/>
    </xf>
    <xf numFmtId="3" fontId="7" fillId="0" borderId="96" xfId="43" applyNumberFormat="1" applyFont="1" applyFill="1" applyBorder="1" applyAlignment="1">
      <alignment horizontal="right" vertical="center"/>
    </xf>
    <xf numFmtId="3" fontId="7" fillId="0" borderId="41" xfId="43" applyNumberFormat="1" applyFont="1" applyFill="1" applyBorder="1" applyAlignment="1">
      <alignment horizontal="right" vertical="center"/>
    </xf>
    <xf numFmtId="3" fontId="7" fillId="0" borderId="95" xfId="43" applyNumberFormat="1" applyFont="1" applyFill="1" applyBorder="1" applyAlignment="1">
      <alignment horizontal="right" vertical="center"/>
    </xf>
    <xf numFmtId="0" fontId="8" fillId="30" borderId="46" xfId="43" applyFont="1" applyFill="1" applyBorder="1" applyAlignment="1">
      <alignment horizontal="left" vertical="center"/>
    </xf>
    <xf numFmtId="171" fontId="9" fillId="28" borderId="15" xfId="85" applyNumberFormat="1" applyFont="1" applyFill="1" applyBorder="1" applyAlignment="1">
      <alignment wrapText="1"/>
    </xf>
    <xf numFmtId="171" fontId="9" fillId="28" borderId="16" xfId="85" applyNumberFormat="1" applyFont="1" applyFill="1" applyBorder="1" applyAlignment="1"/>
    <xf numFmtId="3" fontId="7" fillId="28" borderId="0" xfId="91" applyNumberFormat="1" applyFont="1" applyFill="1" applyAlignment="1">
      <alignment horizontal="center" vertical="center"/>
    </xf>
    <xf numFmtId="3" fontId="8" fillId="0" borderId="46" xfId="43" applyNumberFormat="1" applyFont="1" applyFill="1" applyBorder="1" applyAlignment="1">
      <alignment horizontal="right" vertical="center"/>
    </xf>
    <xf numFmtId="3" fontId="7" fillId="0" borderId="47" xfId="43" applyNumberFormat="1" applyFont="1" applyFill="1" applyBorder="1" applyAlignment="1">
      <alignment horizontal="right" vertical="center"/>
    </xf>
    <xf numFmtId="3" fontId="7" fillId="0" borderId="49" xfId="43" applyNumberFormat="1" applyFont="1" applyFill="1" applyBorder="1" applyAlignment="1">
      <alignment horizontal="right" vertical="center"/>
    </xf>
    <xf numFmtId="3" fontId="8" fillId="0" borderId="27" xfId="43" applyNumberFormat="1" applyFont="1" applyFill="1" applyBorder="1" applyAlignment="1">
      <alignment horizontal="right" vertical="center"/>
    </xf>
    <xf numFmtId="192" fontId="123" fillId="0" borderId="0" xfId="85" applyNumberFormat="1" applyFont="1" applyFill="1" applyAlignment="1">
      <alignment horizontal="center" vertical="center"/>
    </xf>
    <xf numFmtId="0" fontId="19" fillId="28" borderId="99" xfId="43" applyFont="1" applyFill="1" applyBorder="1"/>
    <xf numFmtId="0" fontId="19" fillId="28" borderId="99" xfId="43" applyFont="1" applyFill="1" applyBorder="1" applyAlignment="1">
      <alignment vertical="center" wrapText="1"/>
    </xf>
    <xf numFmtId="165" fontId="8" fillId="28" borderId="43" xfId="86" applyNumberFormat="1" applyFont="1" applyFill="1" applyBorder="1" applyAlignment="1">
      <alignment horizontal="center" vertical="center"/>
    </xf>
    <xf numFmtId="165" fontId="9" fillId="28" borderId="33" xfId="86" applyNumberFormat="1" applyFont="1" applyFill="1" applyBorder="1" applyAlignment="1">
      <alignment horizontal="center" vertical="center"/>
    </xf>
    <xf numFmtId="0" fontId="7" fillId="28" borderId="51" xfId="43" applyFont="1" applyFill="1" applyBorder="1" applyAlignment="1">
      <alignment vertical="center" wrapText="1"/>
    </xf>
    <xf numFmtId="0" fontId="102" fillId="0" borderId="0" xfId="79" applyFont="1" applyFill="1" applyAlignment="1" applyProtection="1">
      <alignment horizontal="center" vertical="center"/>
    </xf>
    <xf numFmtId="0" fontId="98" fillId="0" borderId="0" xfId="79" applyFont="1" applyFill="1" applyAlignment="1" applyProtection="1">
      <alignment horizontal="center" vertical="center"/>
    </xf>
    <xf numFmtId="0" fontId="9" fillId="28" borderId="0" xfId="43" applyFont="1" applyFill="1" applyAlignment="1">
      <alignment vertical="center"/>
    </xf>
    <xf numFmtId="0" fontId="6" fillId="28" borderId="0" xfId="43" applyFont="1" applyFill="1" applyAlignment="1">
      <alignment vertical="center"/>
    </xf>
    <xf numFmtId="0" fontId="7" fillId="28" borderId="0" xfId="43" applyFont="1" applyFill="1" applyAlignment="1">
      <alignment vertical="center"/>
    </xf>
    <xf numFmtId="3" fontId="7" fillId="28" borderId="0" xfId="43" applyNumberFormat="1" applyFont="1" applyFill="1" applyAlignment="1">
      <alignment vertical="center"/>
    </xf>
    <xf numFmtId="0" fontId="6" fillId="28" borderId="0" xfId="43" applyFont="1" applyFill="1" applyAlignment="1">
      <alignment horizontal="center" vertical="center"/>
    </xf>
    <xf numFmtId="0" fontId="7" fillId="0" borderId="0" xfId="43" applyFont="1" applyFill="1" applyAlignment="1">
      <alignment vertical="center"/>
    </xf>
    <xf numFmtId="167" fontId="7" fillId="28" borderId="0" xfId="86" applyFont="1" applyFill="1" applyAlignment="1">
      <alignment vertical="center"/>
    </xf>
    <xf numFmtId="167" fontId="7" fillId="28" borderId="0" xfId="43" applyNumberFormat="1" applyFont="1" applyFill="1" applyAlignment="1">
      <alignment vertical="center"/>
    </xf>
    <xf numFmtId="0" fontId="15" fillId="28" borderId="0" xfId="43" applyFont="1" applyFill="1" applyAlignment="1">
      <alignment vertical="center"/>
    </xf>
    <xf numFmtId="0" fontId="7" fillId="28" borderId="28" xfId="43" applyFont="1" applyFill="1" applyBorder="1" applyAlignment="1">
      <alignment vertical="center"/>
    </xf>
    <xf numFmtId="3" fontId="7" fillId="28" borderId="34" xfId="43" applyNumberFormat="1" applyFont="1" applyFill="1" applyBorder="1" applyAlignment="1">
      <alignment vertical="center"/>
    </xf>
    <xf numFmtId="0" fontId="7" fillId="28" borderId="31" xfId="43" applyFont="1" applyFill="1" applyBorder="1" applyAlignment="1">
      <alignment vertical="center"/>
    </xf>
    <xf numFmtId="0" fontId="7" fillId="28" borderId="26" xfId="43" applyFont="1" applyFill="1" applyBorder="1" applyAlignment="1">
      <alignment vertical="center"/>
    </xf>
    <xf numFmtId="0" fontId="7" fillId="28" borderId="14" xfId="43" applyFont="1" applyFill="1" applyBorder="1" applyAlignment="1">
      <alignment vertical="center"/>
    </xf>
    <xf numFmtId="3" fontId="49" fillId="27" borderId="15" xfId="43" applyNumberFormat="1" applyFont="1" applyFill="1" applyBorder="1" applyAlignment="1">
      <alignment vertical="center"/>
    </xf>
    <xf numFmtId="0" fontId="7" fillId="28" borderId="15" xfId="43" applyFont="1" applyFill="1" applyBorder="1" applyAlignment="1">
      <alignment vertical="center"/>
    </xf>
    <xf numFmtId="3" fontId="52" fillId="27" borderId="15" xfId="43" applyNumberFormat="1" applyFont="1" applyFill="1" applyBorder="1" applyAlignment="1">
      <alignment vertical="center"/>
    </xf>
    <xf numFmtId="167" fontId="8" fillId="28" borderId="14" xfId="86" applyFont="1" applyFill="1" applyBorder="1" applyAlignment="1">
      <alignment vertical="center"/>
    </xf>
    <xf numFmtId="3" fontId="8" fillId="28" borderId="15" xfId="43" applyNumberFormat="1" applyFont="1" applyFill="1" applyBorder="1" applyAlignment="1">
      <alignment vertical="center"/>
    </xf>
    <xf numFmtId="0" fontId="10" fillId="28" borderId="14" xfId="43" applyFont="1" applyFill="1" applyBorder="1" applyAlignment="1">
      <alignment vertical="center"/>
    </xf>
    <xf numFmtId="3" fontId="9" fillId="0" borderId="15" xfId="43" applyNumberFormat="1" applyFont="1" applyFill="1" applyBorder="1" applyAlignment="1">
      <alignment vertical="center"/>
    </xf>
    <xf numFmtId="3" fontId="9" fillId="28" borderId="15" xfId="43" applyNumberFormat="1" applyFont="1" applyFill="1" applyBorder="1" applyAlignment="1">
      <alignment vertical="center"/>
    </xf>
    <xf numFmtId="0" fontId="8" fillId="28" borderId="14" xfId="43" applyFont="1" applyFill="1" applyBorder="1" applyAlignment="1">
      <alignment vertical="center"/>
    </xf>
    <xf numFmtId="3" fontId="7" fillId="28" borderId="15" xfId="43" applyNumberFormat="1" applyFont="1" applyFill="1" applyBorder="1" applyAlignment="1">
      <alignment vertical="center"/>
    </xf>
    <xf numFmtId="0" fontId="7" fillId="0" borderId="14" xfId="43" applyFont="1" applyFill="1" applyBorder="1" applyAlignment="1">
      <alignment vertical="center"/>
    </xf>
    <xf numFmtId="3" fontId="8" fillId="0" borderId="15" xfId="43" applyNumberFormat="1" applyFont="1" applyFill="1" applyBorder="1" applyAlignment="1">
      <alignment vertical="center"/>
    </xf>
    <xf numFmtId="0" fontId="33" fillId="28" borderId="14" xfId="43" applyFont="1" applyFill="1" applyBorder="1" applyAlignment="1">
      <alignment vertical="center"/>
    </xf>
    <xf numFmtId="3" fontId="34" fillId="28" borderId="15" xfId="43" applyNumberFormat="1" applyFont="1" applyFill="1" applyBorder="1" applyAlignment="1">
      <alignment vertical="center"/>
    </xf>
    <xf numFmtId="3" fontId="33" fillId="28" borderId="15" xfId="43" applyNumberFormat="1" applyFont="1" applyFill="1" applyBorder="1" applyAlignment="1">
      <alignment vertical="center"/>
    </xf>
    <xf numFmtId="0" fontId="57" fillId="0" borderId="14" xfId="43" applyFont="1" applyFill="1" applyBorder="1" applyAlignment="1">
      <alignment vertical="center"/>
    </xf>
    <xf numFmtId="3" fontId="52" fillId="0" borderId="15" xfId="43" applyNumberFormat="1" applyFont="1" applyFill="1" applyBorder="1" applyAlignment="1">
      <alignment vertical="center"/>
    </xf>
    <xf numFmtId="3" fontId="8" fillId="28" borderId="14" xfId="43" applyNumberFormat="1" applyFont="1" applyFill="1" applyBorder="1" applyAlignment="1">
      <alignment vertical="center"/>
    </xf>
    <xf numFmtId="3" fontId="49" fillId="30" borderId="15" xfId="43" applyNumberFormat="1" applyFont="1" applyFill="1" applyBorder="1" applyAlignment="1">
      <alignment vertical="center"/>
    </xf>
    <xf numFmtId="3" fontId="8" fillId="28" borderId="26" xfId="43" applyNumberFormat="1" applyFont="1" applyFill="1" applyBorder="1" applyAlignment="1">
      <alignment vertical="center"/>
    </xf>
    <xf numFmtId="0" fontId="52" fillId="27" borderId="14" xfId="43" applyFont="1" applyFill="1" applyBorder="1" applyAlignment="1">
      <alignment vertical="center"/>
    </xf>
    <xf numFmtId="3" fontId="51" fillId="0" borderId="15" xfId="43" applyNumberFormat="1" applyFont="1" applyFill="1" applyBorder="1" applyAlignment="1">
      <alignment vertical="center"/>
    </xf>
    <xf numFmtId="0" fontId="15" fillId="30" borderId="0" xfId="43" applyFont="1" applyFill="1" applyAlignment="1">
      <alignment vertical="center"/>
    </xf>
    <xf numFmtId="3" fontId="15" fillId="30" borderId="0" xfId="43" applyNumberFormat="1" applyFont="1" applyFill="1" applyAlignment="1">
      <alignment vertical="center"/>
    </xf>
    <xf numFmtId="168" fontId="7" fillId="30" borderId="0" xfId="85" applyFont="1" applyFill="1" applyAlignment="1">
      <alignment horizontal="left" vertical="center" wrapText="1"/>
    </xf>
    <xf numFmtId="0" fontId="13" fillId="0" borderId="14" xfId="43" applyFont="1" applyFill="1" applyBorder="1" applyAlignment="1">
      <alignment vertical="center"/>
    </xf>
    <xf numFmtId="0" fontId="121" fillId="30" borderId="31" xfId="43" applyFont="1" applyFill="1" applyBorder="1" applyAlignment="1">
      <alignment vertical="center"/>
    </xf>
    <xf numFmtId="3" fontId="120" fillId="30" borderId="26" xfId="43" applyNumberFormat="1" applyFont="1" applyFill="1" applyBorder="1" applyAlignment="1">
      <alignment vertical="center"/>
    </xf>
    <xf numFmtId="0" fontId="120" fillId="30" borderId="14" xfId="43" applyFont="1" applyFill="1" applyBorder="1" applyAlignment="1">
      <alignment vertical="center"/>
    </xf>
    <xf numFmtId="3" fontId="51" fillId="30" borderId="15" xfId="43" applyNumberFormat="1" applyFont="1" applyFill="1" applyBorder="1" applyAlignment="1">
      <alignment vertical="center"/>
    </xf>
    <xf numFmtId="0" fontId="120" fillId="31" borderId="14" xfId="43" applyFont="1" applyFill="1" applyBorder="1" applyAlignment="1">
      <alignment vertical="center"/>
    </xf>
    <xf numFmtId="0" fontId="121" fillId="31" borderId="14" xfId="43" applyFont="1" applyFill="1" applyBorder="1" applyAlignment="1">
      <alignment vertical="center"/>
    </xf>
    <xf numFmtId="0" fontId="5" fillId="0" borderId="0" xfId="368" applyFont="1"/>
    <xf numFmtId="171" fontId="5" fillId="0" borderId="0" xfId="368" applyNumberFormat="1" applyFont="1"/>
    <xf numFmtId="3" fontId="121" fillId="31" borderId="19" xfId="375" applyNumberFormat="1" applyFont="1" applyFill="1" applyBorder="1" applyAlignment="1" applyProtection="1">
      <alignment horizontal="center" vertical="center"/>
    </xf>
    <xf numFmtId="172" fontId="121" fillId="31" borderId="34" xfId="43" applyNumberFormat="1" applyFont="1" applyFill="1" applyBorder="1" applyAlignment="1" applyProtection="1">
      <alignment horizontal="center" vertical="center"/>
    </xf>
    <xf numFmtId="172" fontId="121" fillId="31" borderId="15" xfId="43" applyNumberFormat="1" applyFont="1" applyFill="1" applyBorder="1" applyAlignment="1" applyProtection="1">
      <alignment horizontal="center" vertical="center"/>
    </xf>
    <xf numFmtId="172" fontId="121" fillId="31" borderId="102" xfId="43" applyNumberFormat="1" applyFont="1" applyFill="1" applyBorder="1" applyAlignment="1" applyProtection="1">
      <alignment horizontal="center" vertical="center"/>
    </xf>
    <xf numFmtId="172" fontId="121" fillId="31" borderId="77" xfId="43" applyNumberFormat="1" applyFont="1" applyFill="1" applyBorder="1" applyAlignment="1" applyProtection="1">
      <alignment horizontal="center" vertical="center"/>
    </xf>
    <xf numFmtId="0" fontId="8" fillId="0" borderId="14" xfId="43" applyFont="1" applyFill="1" applyBorder="1" applyAlignment="1">
      <alignment vertical="center"/>
    </xf>
    <xf numFmtId="3" fontId="8" fillId="0" borderId="14" xfId="43" applyNumberFormat="1" applyFont="1" applyFill="1" applyBorder="1" applyAlignment="1">
      <alignment vertical="center"/>
    </xf>
    <xf numFmtId="0" fontId="5" fillId="28" borderId="0" xfId="43" applyFont="1" applyFill="1" applyAlignment="1">
      <alignment vertical="center" wrapText="1"/>
    </xf>
    <xf numFmtId="0" fontId="104" fillId="0" borderId="0" xfId="368" applyFont="1" applyAlignment="1">
      <alignment vertical="center"/>
    </xf>
    <xf numFmtId="0" fontId="7" fillId="0" borderId="0" xfId="368" applyFont="1" applyAlignment="1">
      <alignment vertical="center"/>
    </xf>
    <xf numFmtId="0" fontId="7" fillId="30" borderId="0" xfId="368" applyFont="1" applyFill="1" applyAlignment="1">
      <alignment vertical="center"/>
    </xf>
    <xf numFmtId="0" fontId="101" fillId="30" borderId="0" xfId="368" applyFont="1" applyFill="1" applyAlignment="1">
      <alignment vertical="center"/>
    </xf>
    <xf numFmtId="195" fontId="5" fillId="0" borderId="0" xfId="368" applyNumberFormat="1" applyFont="1"/>
    <xf numFmtId="0" fontId="0" fillId="0" borderId="0" xfId="0" applyFill="1"/>
    <xf numFmtId="196" fontId="7" fillId="0" borderId="0" xfId="85" applyNumberFormat="1" applyFont="1" applyFill="1" applyAlignment="1">
      <alignment horizontal="left" wrapText="1"/>
    </xf>
    <xf numFmtId="0" fontId="8" fillId="28" borderId="0" xfId="43" applyFont="1" applyFill="1" applyBorder="1" applyAlignment="1">
      <alignment horizontal="center"/>
    </xf>
    <xf numFmtId="0" fontId="34" fillId="0" borderId="0" xfId="43" applyFont="1" applyFill="1" applyBorder="1"/>
    <xf numFmtId="171" fontId="34" fillId="0" borderId="0" xfId="85" applyNumberFormat="1" applyFont="1" applyFill="1" applyBorder="1"/>
    <xf numFmtId="3" fontId="8" fillId="0" borderId="0" xfId="86" applyNumberFormat="1" applyFont="1" applyFill="1" applyBorder="1"/>
    <xf numFmtId="41" fontId="9" fillId="28" borderId="25" xfId="85" applyNumberFormat="1" applyFont="1" applyFill="1" applyBorder="1" applyAlignment="1">
      <alignment horizontal="center" vertical="center"/>
    </xf>
    <xf numFmtId="171" fontId="11" fillId="28" borderId="16" xfId="85" applyNumberFormat="1" applyFont="1" applyFill="1" applyBorder="1" applyAlignment="1">
      <alignment horizontal="right"/>
    </xf>
    <xf numFmtId="198" fontId="5" fillId="0" borderId="0" xfId="368" applyNumberFormat="1" applyFont="1"/>
    <xf numFmtId="0" fontId="7" fillId="0" borderId="0" xfId="91" applyFont="1" applyFill="1" applyAlignment="1">
      <alignment vertical="center"/>
    </xf>
    <xf numFmtId="3" fontId="8" fillId="0" borderId="0" xfId="43" applyNumberFormat="1" applyFont="1" applyFill="1" applyAlignment="1">
      <alignment horizontal="right" vertical="center"/>
    </xf>
    <xf numFmtId="41" fontId="49" fillId="27" borderId="14" xfId="85" applyNumberFormat="1" applyFont="1" applyFill="1" applyBorder="1" applyAlignment="1">
      <alignment vertical="center" wrapText="1"/>
    </xf>
    <xf numFmtId="41" fontId="8" fillId="28" borderId="15" xfId="43" applyNumberFormat="1" applyFont="1" applyFill="1" applyBorder="1" applyAlignment="1">
      <alignment vertical="center"/>
    </xf>
    <xf numFmtId="0" fontId="32" fillId="28" borderId="20" xfId="43" applyFont="1" applyFill="1" applyBorder="1" applyAlignment="1">
      <alignment vertical="center" wrapText="1"/>
    </xf>
    <xf numFmtId="3" fontId="8" fillId="30" borderId="0" xfId="43" applyNumberFormat="1" applyFont="1" applyFill="1" applyAlignment="1">
      <alignment horizontal="right" vertical="center"/>
    </xf>
    <xf numFmtId="3" fontId="7" fillId="0" borderId="0" xfId="43" applyNumberFormat="1" applyFont="1" applyFill="1" applyAlignment="1">
      <alignment horizontal="right" vertical="center"/>
    </xf>
    <xf numFmtId="3" fontId="7" fillId="0" borderId="91" xfId="43" applyNumberFormat="1" applyFont="1" applyFill="1" applyBorder="1" applyAlignment="1">
      <alignment horizontal="right" vertical="center"/>
    </xf>
    <xf numFmtId="3" fontId="7" fillId="0" borderId="94" xfId="43" applyNumberFormat="1" applyFont="1" applyFill="1" applyBorder="1" applyAlignment="1">
      <alignment horizontal="right" vertical="center"/>
    </xf>
    <xf numFmtId="3" fontId="7" fillId="0" borderId="92" xfId="43" applyNumberFormat="1" applyFont="1" applyFill="1" applyBorder="1" applyAlignment="1">
      <alignment horizontal="right" vertical="center"/>
    </xf>
    <xf numFmtId="3" fontId="7" fillId="0" borderId="93" xfId="43" applyNumberFormat="1" applyFont="1" applyFill="1" applyBorder="1" applyAlignment="1">
      <alignment horizontal="right" vertical="center"/>
    </xf>
    <xf numFmtId="0" fontId="8" fillId="28" borderId="45" xfId="43" applyFont="1" applyFill="1" applyBorder="1" applyAlignment="1">
      <alignment horizontal="left" vertical="center"/>
    </xf>
    <xf numFmtId="3" fontId="8" fillId="0" borderId="70" xfId="43" applyNumberFormat="1" applyFont="1" applyFill="1" applyBorder="1" applyAlignment="1">
      <alignment horizontal="right" vertical="center"/>
    </xf>
    <xf numFmtId="0" fontId="8" fillId="0" borderId="46" xfId="43" applyFont="1" applyFill="1" applyBorder="1" applyAlignment="1">
      <alignment horizontal="left" vertical="center"/>
    </xf>
    <xf numFmtId="168" fontId="15" fillId="30" borderId="0" xfId="85" applyFont="1" applyFill="1" applyAlignment="1">
      <alignment vertical="center"/>
    </xf>
    <xf numFmtId="187" fontId="7" fillId="0" borderId="27" xfId="43" applyNumberFormat="1" applyFont="1" applyFill="1" applyBorder="1" applyAlignment="1">
      <alignment horizontal="right" vertical="center"/>
    </xf>
    <xf numFmtId="0" fontId="52" fillId="27" borderId="60" xfId="43" applyFont="1" applyFill="1" applyBorder="1" applyAlignment="1">
      <alignment horizontal="center" vertical="center" wrapText="1"/>
    </xf>
    <xf numFmtId="0" fontId="52" fillId="27" borderId="57" xfId="43" applyFont="1" applyFill="1" applyBorder="1" applyAlignment="1">
      <alignment horizontal="center" vertical="center" wrapText="1"/>
    </xf>
    <xf numFmtId="0" fontId="52" fillId="27" borderId="61" xfId="43" applyFont="1" applyFill="1" applyBorder="1" applyAlignment="1">
      <alignment horizontal="center" vertical="center" wrapText="1"/>
    </xf>
    <xf numFmtId="0" fontId="16" fillId="0" borderId="0" xfId="378" applyFont="1" applyFill="1" applyBorder="1" applyAlignment="1">
      <alignment vertical="center" wrapText="1"/>
    </xf>
    <xf numFmtId="0" fontId="53" fillId="27" borderId="25" xfId="379" quotePrefix="1" applyFont="1" applyFill="1" applyBorder="1" applyAlignment="1">
      <alignment horizontal="center" vertical="center" wrapText="1"/>
    </xf>
    <xf numFmtId="0" fontId="53" fillId="27" borderId="25" xfId="379" applyFont="1" applyFill="1" applyBorder="1" applyAlignment="1">
      <alignment horizontal="center" vertical="center" wrapText="1"/>
    </xf>
    <xf numFmtId="0" fontId="0" fillId="28" borderId="0" xfId="43" applyFont="1" applyFill="1" applyAlignment="1">
      <alignment horizontal="center" vertical="center"/>
    </xf>
    <xf numFmtId="0" fontId="0" fillId="28" borderId="0" xfId="43" applyFont="1" applyFill="1" applyAlignment="1">
      <alignment horizontal="center" vertical="center" wrapText="1"/>
    </xf>
    <xf numFmtId="0" fontId="53" fillId="27" borderId="115" xfId="43" applyFont="1" applyFill="1" applyBorder="1" applyAlignment="1">
      <alignment horizontal="center" vertical="center" wrapText="1"/>
    </xf>
    <xf numFmtId="0" fontId="53" fillId="27" borderId="116" xfId="43" applyFont="1" applyFill="1" applyBorder="1" applyAlignment="1">
      <alignment horizontal="center" vertical="center" wrapText="1"/>
    </xf>
    <xf numFmtId="0" fontId="8" fillId="28" borderId="0" xfId="43" applyFont="1" applyFill="1" applyAlignment="1">
      <alignment vertical="center"/>
    </xf>
    <xf numFmtId="198" fontId="7" fillId="0" borderId="0" xfId="368" applyNumberFormat="1" applyFont="1" applyAlignment="1">
      <alignment vertical="center"/>
    </xf>
    <xf numFmtId="0" fontId="7" fillId="30" borderId="0" xfId="43" applyFont="1" applyFill="1" applyAlignment="1">
      <alignment horizontal="left" vertical="center" wrapText="1"/>
    </xf>
    <xf numFmtId="0" fontId="7" fillId="28" borderId="0" xfId="43" applyFont="1" applyFill="1" applyAlignment="1">
      <alignment horizontal="left" vertical="center"/>
    </xf>
    <xf numFmtId="0" fontId="7" fillId="0" borderId="0" xfId="43" applyFont="1" applyFill="1" applyAlignment="1">
      <alignment horizontal="left" vertical="center" wrapText="1"/>
    </xf>
    <xf numFmtId="3" fontId="119" fillId="27" borderId="49" xfId="43" applyNumberFormat="1" applyFont="1" applyFill="1" applyBorder="1" applyAlignment="1">
      <alignment vertical="center"/>
    </xf>
    <xf numFmtId="3" fontId="119" fillId="30" borderId="18" xfId="43" applyNumberFormat="1" applyFont="1" applyFill="1" applyBorder="1" applyAlignment="1">
      <alignment vertical="center"/>
    </xf>
    <xf numFmtId="3" fontId="119" fillId="27" borderId="53" xfId="43" applyNumberFormat="1" applyFont="1" applyFill="1" applyBorder="1" applyAlignment="1">
      <alignment vertical="center"/>
    </xf>
    <xf numFmtId="3" fontId="120" fillId="27" borderId="54" xfId="43" applyNumberFormat="1" applyFont="1" applyFill="1" applyBorder="1" applyAlignment="1">
      <alignment vertical="center"/>
    </xf>
    <xf numFmtId="3" fontId="119" fillId="27" borderId="54" xfId="43" applyNumberFormat="1" applyFont="1" applyFill="1" applyBorder="1" applyAlignment="1">
      <alignment vertical="center"/>
    </xf>
    <xf numFmtId="3" fontId="119" fillId="30" borderId="22" xfId="43" applyNumberFormat="1" applyFont="1" applyFill="1" applyBorder="1" applyAlignment="1">
      <alignment vertical="center"/>
    </xf>
    <xf numFmtId="3" fontId="120" fillId="30" borderId="76" xfId="43" applyNumberFormat="1" applyFont="1" applyFill="1" applyBorder="1" applyAlignment="1">
      <alignment vertical="center"/>
    </xf>
    <xf numFmtId="3" fontId="119" fillId="30" borderId="76" xfId="43" applyNumberFormat="1" applyFont="1" applyFill="1" applyBorder="1" applyAlignment="1">
      <alignment vertical="center"/>
    </xf>
    <xf numFmtId="15" fontId="9" fillId="28" borderId="19" xfId="43" applyNumberFormat="1" applyFont="1" applyFill="1" applyBorder="1" applyAlignment="1">
      <alignment horizontal="center" vertical="center" wrapText="1"/>
    </xf>
    <xf numFmtId="0" fontId="12" fillId="28" borderId="39" xfId="43" applyFont="1" applyFill="1" applyBorder="1" applyAlignment="1">
      <alignment vertical="center" wrapText="1"/>
    </xf>
    <xf numFmtId="49" fontId="9" fillId="28" borderId="20" xfId="43" applyNumberFormat="1" applyFont="1" applyFill="1" applyBorder="1" applyAlignment="1">
      <alignment horizontal="center" vertical="center" wrapText="1"/>
    </xf>
    <xf numFmtId="1" fontId="9" fillId="28" borderId="67" xfId="43" applyNumberFormat="1" applyFont="1" applyFill="1" applyBorder="1" applyAlignment="1" applyProtection="1">
      <alignment horizontal="center" vertical="center" wrapText="1"/>
    </xf>
    <xf numFmtId="0" fontId="53" fillId="30" borderId="76" xfId="43" applyFont="1" applyFill="1" applyBorder="1" applyAlignment="1">
      <alignment vertical="center" wrapText="1"/>
    </xf>
    <xf numFmtId="0" fontId="53" fillId="30" borderId="23" xfId="43" applyFont="1" applyFill="1" applyBorder="1" applyAlignment="1">
      <alignment vertical="center" wrapText="1"/>
    </xf>
    <xf numFmtId="0" fontId="7" fillId="0" borderId="0" xfId="0" applyFont="1"/>
    <xf numFmtId="0" fontId="15" fillId="0" borderId="0" xfId="0" applyFont="1"/>
    <xf numFmtId="166" fontId="49" fillId="30" borderId="32" xfId="86" applyNumberFormat="1" applyFont="1" applyFill="1" applyBorder="1" applyAlignment="1">
      <alignment horizontal="right" vertical="center" wrapText="1"/>
    </xf>
    <xf numFmtId="166" fontId="49" fillId="30" borderId="65" xfId="86" applyNumberFormat="1" applyFont="1" applyFill="1" applyBorder="1" applyAlignment="1">
      <alignment horizontal="right" vertical="center" wrapText="1"/>
    </xf>
    <xf numFmtId="166" fontId="49" fillId="30" borderId="33" xfId="86" applyNumberFormat="1" applyFont="1" applyFill="1" applyBorder="1" applyAlignment="1">
      <alignment horizontal="right" vertical="center" wrapText="1"/>
    </xf>
    <xf numFmtId="166" fontId="49" fillId="30" borderId="26" xfId="86" applyNumberFormat="1" applyFont="1" applyFill="1" applyBorder="1" applyAlignment="1">
      <alignment horizontal="right" vertical="center" wrapText="1"/>
    </xf>
    <xf numFmtId="166" fontId="49" fillId="27" borderId="102" xfId="86" applyNumberFormat="1" applyFont="1" applyFill="1" applyBorder="1" applyAlignment="1">
      <alignment horizontal="right" vertical="center" wrapText="1"/>
    </xf>
    <xf numFmtId="166" fontId="49" fillId="27" borderId="119" xfId="86" applyNumberFormat="1" applyFont="1" applyFill="1" applyBorder="1" applyAlignment="1">
      <alignment horizontal="right" vertical="center" wrapText="1"/>
    </xf>
    <xf numFmtId="166" fontId="49" fillId="27" borderId="82" xfId="86" applyNumberFormat="1" applyFont="1" applyFill="1" applyBorder="1" applyAlignment="1">
      <alignment horizontal="right" vertical="center" wrapText="1"/>
    </xf>
    <xf numFmtId="166" fontId="49" fillId="27" borderId="62" xfId="86" applyNumberFormat="1" applyFont="1" applyFill="1" applyBorder="1" applyAlignment="1">
      <alignment horizontal="right" vertical="center" wrapText="1"/>
    </xf>
    <xf numFmtId="0" fontId="49" fillId="31" borderId="15" xfId="43" applyFont="1" applyFill="1" applyBorder="1" applyAlignment="1">
      <alignment vertical="center" wrapText="1"/>
    </xf>
    <xf numFmtId="0" fontId="7" fillId="28" borderId="14" xfId="43" applyFont="1" applyFill="1" applyBorder="1" applyAlignment="1">
      <alignment horizontal="left" vertical="center" wrapText="1"/>
    </xf>
    <xf numFmtId="0" fontId="8" fillId="28" borderId="14" xfId="43" applyFont="1" applyFill="1" applyBorder="1" applyAlignment="1">
      <alignment horizontal="left" vertical="center" wrapText="1"/>
    </xf>
    <xf numFmtId="0" fontId="132" fillId="0" borderId="0" xfId="0" applyFont="1"/>
    <xf numFmtId="0" fontId="9" fillId="0" borderId="0" xfId="0" applyFont="1"/>
    <xf numFmtId="0" fontId="52" fillId="27" borderId="25" xfId="43" applyFont="1" applyFill="1" applyBorder="1" applyAlignment="1">
      <alignment horizontal="center" vertical="center" wrapText="1"/>
    </xf>
    <xf numFmtId="4" fontId="55" fillId="27" borderId="37" xfId="43" applyNumberFormat="1" applyFont="1" applyFill="1" applyBorder="1" applyAlignment="1">
      <alignment horizontal="center" vertical="center" wrapText="1"/>
    </xf>
    <xf numFmtId="4" fontId="55" fillId="27" borderId="25" xfId="43" applyNumberFormat="1" applyFont="1" applyFill="1" applyBorder="1" applyAlignment="1">
      <alignment horizontal="center" vertical="center" wrapText="1"/>
    </xf>
    <xf numFmtId="0" fontId="133" fillId="27" borderId="14" xfId="43" applyFont="1" applyFill="1" applyBorder="1" applyAlignment="1">
      <alignment vertical="center"/>
    </xf>
    <xf numFmtId="171" fontId="133" fillId="27" borderId="15" xfId="85" applyNumberFormat="1" applyFont="1" applyFill="1" applyBorder="1" applyAlignment="1">
      <alignment vertical="center"/>
    </xf>
    <xf numFmtId="195" fontId="15" fillId="0" borderId="0" xfId="368" applyNumberFormat="1" applyFont="1"/>
    <xf numFmtId="0" fontId="15" fillId="0" borderId="0" xfId="368" applyFont="1"/>
    <xf numFmtId="195" fontId="43" fillId="0" borderId="0" xfId="368" applyNumberFormat="1" applyFont="1"/>
    <xf numFmtId="0" fontId="43" fillId="0" borderId="0" xfId="368" applyFont="1"/>
    <xf numFmtId="0" fontId="9" fillId="28" borderId="14" xfId="43" applyFont="1" applyFill="1" applyBorder="1" applyAlignment="1">
      <alignment vertical="center"/>
    </xf>
    <xf numFmtId="171" fontId="9" fillId="28" borderId="15" xfId="85" applyNumberFormat="1" applyFont="1" applyFill="1" applyBorder="1" applyAlignment="1">
      <alignment vertical="center"/>
    </xf>
    <xf numFmtId="171" fontId="8" fillId="28" borderId="15" xfId="85" applyNumberFormat="1" applyFont="1" applyFill="1" applyBorder="1" applyAlignment="1">
      <alignment vertical="center"/>
    </xf>
    <xf numFmtId="171" fontId="8" fillId="28" borderId="16" xfId="85" applyNumberFormat="1" applyFont="1" applyFill="1" applyBorder="1" applyAlignment="1">
      <alignment vertical="center"/>
    </xf>
    <xf numFmtId="171" fontId="7" fillId="28" borderId="15" xfId="85" applyNumberFormat="1" applyFont="1" applyFill="1" applyBorder="1" applyAlignment="1">
      <alignment horizontal="right" vertical="center"/>
    </xf>
    <xf numFmtId="171" fontId="7" fillId="28" borderId="16" xfId="85" applyNumberFormat="1" applyFont="1" applyFill="1" applyBorder="1" applyAlignment="1">
      <alignment horizontal="right" vertical="center"/>
    </xf>
    <xf numFmtId="0" fontId="11" fillId="28" borderId="14" xfId="43" applyFont="1" applyFill="1" applyBorder="1" applyAlignment="1">
      <alignment vertical="center"/>
    </xf>
    <xf numFmtId="171" fontId="11" fillId="28" borderId="15" xfId="85" applyNumberFormat="1" applyFont="1" applyFill="1" applyBorder="1" applyAlignment="1">
      <alignment horizontal="right" vertical="center"/>
    </xf>
    <xf numFmtId="171" fontId="7" fillId="28" borderId="15" xfId="85" applyNumberFormat="1" applyFont="1" applyFill="1" applyBorder="1" applyAlignment="1">
      <alignment vertical="center"/>
    </xf>
    <xf numFmtId="171" fontId="7" fillId="28" borderId="16" xfId="85" applyNumberFormat="1" applyFont="1" applyFill="1" applyBorder="1" applyAlignment="1">
      <alignment vertical="center"/>
    </xf>
    <xf numFmtId="171" fontId="9" fillId="28" borderId="16" xfId="85" applyNumberFormat="1" applyFont="1" applyFill="1" applyBorder="1" applyAlignment="1">
      <alignment vertical="center"/>
    </xf>
    <xf numFmtId="195" fontId="43" fillId="0" borderId="0" xfId="368" applyNumberFormat="1" applyFont="1" applyAlignment="1">
      <alignment vertical="center"/>
    </xf>
    <xf numFmtId="0" fontId="43" fillId="0" borderId="0" xfId="368" applyFont="1" applyAlignment="1">
      <alignment vertical="center"/>
    </xf>
    <xf numFmtId="195" fontId="5" fillId="0" borderId="0" xfId="368" applyNumberFormat="1" applyFont="1" applyAlignment="1">
      <alignment vertical="center"/>
    </xf>
    <xf numFmtId="0" fontId="5" fillId="0" borderId="0" xfId="368" applyFont="1" applyAlignment="1">
      <alignment vertical="center"/>
    </xf>
    <xf numFmtId="0" fontId="13" fillId="28" borderId="14" xfId="43" applyFont="1" applyFill="1" applyBorder="1" applyAlignment="1">
      <alignment vertical="center"/>
    </xf>
    <xf numFmtId="0" fontId="7" fillId="28" borderId="14" xfId="43" applyFont="1" applyFill="1" applyBorder="1" applyAlignment="1">
      <alignment horizontal="left" vertical="center" indent="1"/>
    </xf>
    <xf numFmtId="0" fontId="7" fillId="0" borderId="14" xfId="43" applyFont="1" applyFill="1" applyBorder="1" applyAlignment="1">
      <alignment horizontal="left" vertical="center" indent="1"/>
    </xf>
    <xf numFmtId="196" fontId="7" fillId="0" borderId="0" xfId="85" applyNumberFormat="1" applyFont="1" applyFill="1" applyAlignment="1">
      <alignment horizontal="left" vertical="center" wrapText="1"/>
    </xf>
    <xf numFmtId="168" fontId="8" fillId="28" borderId="15" xfId="85" applyFont="1" applyFill="1" applyBorder="1" applyAlignment="1">
      <alignment vertical="center"/>
    </xf>
    <xf numFmtId="168" fontId="8" fillId="28" borderId="16" xfId="85" applyFont="1" applyFill="1" applyBorder="1" applyAlignment="1">
      <alignment vertical="center"/>
    </xf>
    <xf numFmtId="171" fontId="11" fillId="28" borderId="16" xfId="85" applyNumberFormat="1" applyFont="1" applyFill="1" applyBorder="1" applyAlignment="1">
      <alignment horizontal="right" vertical="center"/>
    </xf>
    <xf numFmtId="171" fontId="9" fillId="28" borderId="15" xfId="85" applyNumberFormat="1" applyFont="1" applyFill="1" applyBorder="1" applyAlignment="1">
      <alignment vertical="center" wrapText="1"/>
    </xf>
    <xf numFmtId="171" fontId="8" fillId="30" borderId="15" xfId="85" applyNumberFormat="1" applyFont="1" applyFill="1" applyBorder="1" applyAlignment="1">
      <alignment vertical="center"/>
    </xf>
    <xf numFmtId="0" fontId="34" fillId="0" borderId="14" xfId="43" applyFont="1" applyFill="1" applyBorder="1" applyAlignment="1">
      <alignment vertical="center"/>
    </xf>
    <xf numFmtId="0" fontId="34" fillId="0" borderId="26" xfId="43" applyFont="1" applyFill="1" applyBorder="1" applyAlignment="1">
      <alignment vertical="center"/>
    </xf>
    <xf numFmtId="171" fontId="34" fillId="0" borderId="26" xfId="85" applyNumberFormat="1" applyFont="1" applyFill="1" applyBorder="1" applyAlignment="1">
      <alignment vertical="center"/>
    </xf>
    <xf numFmtId="0" fontId="34" fillId="0" borderId="0" xfId="43" applyFont="1" applyFill="1" applyBorder="1" applyAlignment="1">
      <alignment vertical="center"/>
    </xf>
    <xf numFmtId="171" fontId="34" fillId="0" borderId="0" xfId="85" applyNumberFormat="1" applyFont="1" applyFill="1" applyBorder="1" applyAlignment="1">
      <alignment vertical="center"/>
    </xf>
    <xf numFmtId="0" fontId="133" fillId="31" borderId="14" xfId="43" applyFont="1" applyFill="1" applyBorder="1" applyAlignment="1">
      <alignment vertical="center"/>
    </xf>
    <xf numFmtId="171" fontId="133" fillId="31" borderId="15" xfId="85" applyNumberFormat="1" applyFont="1" applyFill="1" applyBorder="1" applyAlignment="1">
      <alignment horizontal="right" vertical="center"/>
    </xf>
    <xf numFmtId="0" fontId="15" fillId="28" borderId="14" xfId="43" applyFont="1" applyFill="1" applyBorder="1" applyAlignment="1">
      <alignment vertical="center"/>
    </xf>
    <xf numFmtId="14" fontId="7" fillId="28" borderId="15" xfId="43" applyNumberFormat="1" applyFont="1" applyFill="1" applyBorder="1" applyAlignment="1">
      <alignment horizontal="center" vertical="center"/>
    </xf>
    <xf numFmtId="174" fontId="7" fillId="28" borderId="19" xfId="86" applyNumberFormat="1" applyFont="1" applyFill="1" applyBorder="1" applyAlignment="1">
      <alignment horizontal="center" vertical="center"/>
    </xf>
    <xf numFmtId="174" fontId="7" fillId="28" borderId="15" xfId="86" applyNumberFormat="1" applyFont="1" applyFill="1" applyBorder="1" applyAlignment="1">
      <alignment horizontal="center" vertical="center"/>
    </xf>
    <xf numFmtId="14" fontId="7" fillId="28" borderId="14" xfId="43" applyNumberFormat="1" applyFont="1" applyFill="1" applyBorder="1" applyAlignment="1">
      <alignment horizontal="center" vertical="center"/>
    </xf>
    <xf numFmtId="174" fontId="7" fillId="28" borderId="14" xfId="86" applyNumberFormat="1" applyFont="1" applyFill="1" applyBorder="1" applyAlignment="1">
      <alignment horizontal="center" vertical="center"/>
    </xf>
    <xf numFmtId="174" fontId="7" fillId="28" borderId="0" xfId="86" applyNumberFormat="1" applyFont="1" applyFill="1" applyBorder="1" applyAlignment="1">
      <alignment horizontal="center" vertical="center"/>
    </xf>
    <xf numFmtId="174" fontId="7" fillId="28" borderId="16" xfId="86" applyNumberFormat="1" applyFont="1" applyFill="1" applyBorder="1" applyAlignment="1">
      <alignment horizontal="center" vertical="center"/>
    </xf>
    <xf numFmtId="14" fontId="7" fillId="28" borderId="26" xfId="43" applyNumberFormat="1" applyFont="1" applyFill="1" applyBorder="1" applyAlignment="1">
      <alignment horizontal="center" vertical="center"/>
    </xf>
    <xf numFmtId="174" fontId="7" fillId="28" borderId="26" xfId="86" applyNumberFormat="1" applyFont="1" applyFill="1" applyBorder="1" applyAlignment="1">
      <alignment horizontal="center" vertical="center"/>
    </xf>
    <xf numFmtId="0" fontId="15" fillId="28" borderId="15" xfId="43" applyNumberFormat="1" applyFont="1" applyFill="1" applyBorder="1" applyAlignment="1" applyProtection="1">
      <alignment vertical="center"/>
    </xf>
    <xf numFmtId="199" fontId="15" fillId="28" borderId="0" xfId="85" applyNumberFormat="1" applyFont="1" applyFill="1" applyBorder="1" applyAlignment="1">
      <alignment horizontal="right" vertical="center"/>
    </xf>
    <xf numFmtId="166" fontId="19" fillId="0" borderId="0" xfId="43" applyNumberFormat="1" applyFont="1" applyFill="1" applyAlignment="1">
      <alignment vertical="center"/>
    </xf>
    <xf numFmtId="0" fontId="19" fillId="0" borderId="0" xfId="43" applyFont="1" applyFill="1" applyAlignment="1">
      <alignment vertical="center"/>
    </xf>
    <xf numFmtId="0" fontId="28" fillId="28" borderId="15" xfId="43" applyNumberFormat="1" applyFont="1" applyFill="1" applyBorder="1" applyAlignment="1" applyProtection="1">
      <alignment vertical="center"/>
    </xf>
    <xf numFmtId="0" fontId="28" fillId="0" borderId="15" xfId="43" applyNumberFormat="1" applyFont="1" applyFill="1" applyBorder="1" applyAlignment="1" applyProtection="1">
      <alignment vertical="center"/>
    </xf>
    <xf numFmtId="0" fontId="28" fillId="28" borderId="15" xfId="43" applyNumberFormat="1" applyFont="1" applyFill="1" applyBorder="1" applyAlignment="1" applyProtection="1">
      <alignment horizontal="left" vertical="center"/>
    </xf>
    <xf numFmtId="0" fontId="28" fillId="30" borderId="15" xfId="43" applyNumberFormat="1" applyFont="1" applyFill="1" applyBorder="1" applyAlignment="1" applyProtection="1">
      <alignment horizontal="left" vertical="center"/>
    </xf>
    <xf numFmtId="0" fontId="28" fillId="30" borderId="15" xfId="43" applyNumberFormat="1" applyFont="1" applyFill="1" applyBorder="1" applyAlignment="1" applyProtection="1">
      <alignment vertical="center"/>
    </xf>
    <xf numFmtId="166" fontId="9" fillId="28" borderId="15" xfId="43" applyNumberFormat="1" applyFont="1" applyFill="1" applyBorder="1" applyAlignment="1">
      <alignment horizontal="center" vertical="center"/>
    </xf>
    <xf numFmtId="0" fontId="52" fillId="27" borderId="15" xfId="43" applyNumberFormat="1" applyFont="1" applyFill="1" applyBorder="1" applyAlignment="1" applyProtection="1">
      <alignment vertical="center"/>
    </xf>
    <xf numFmtId="166" fontId="52" fillId="27" borderId="15" xfId="43" applyNumberFormat="1" applyFont="1" applyFill="1" applyBorder="1" applyAlignment="1">
      <alignment horizontal="center" vertical="center"/>
    </xf>
    <xf numFmtId="0" fontId="0" fillId="0" borderId="0" xfId="0" applyAlignment="1">
      <alignment vertical="center"/>
    </xf>
    <xf numFmtId="180" fontId="15" fillId="28" borderId="15" xfId="85" applyNumberFormat="1" applyFont="1" applyFill="1" applyBorder="1" applyAlignment="1">
      <alignment vertical="center"/>
    </xf>
    <xf numFmtId="193" fontId="15" fillId="28" borderId="15" xfId="85" applyNumberFormat="1" applyFont="1" applyFill="1" applyBorder="1" applyAlignment="1">
      <alignment vertical="center"/>
    </xf>
    <xf numFmtId="180" fontId="0" fillId="0" borderId="0" xfId="0" applyNumberFormat="1" applyAlignment="1">
      <alignment vertical="center"/>
    </xf>
    <xf numFmtId="0" fontId="9" fillId="0" borderId="0" xfId="43" applyFont="1" applyFill="1" applyAlignment="1">
      <alignment vertical="center"/>
    </xf>
    <xf numFmtId="0" fontId="7" fillId="28" borderId="0" xfId="43" applyFont="1" applyFill="1" applyBorder="1" applyAlignment="1">
      <alignment horizontal="left" vertical="center"/>
    </xf>
    <xf numFmtId="0" fontId="80" fillId="30" borderId="0" xfId="0" applyFont="1" applyFill="1" applyAlignment="1">
      <alignment vertical="center"/>
    </xf>
    <xf numFmtId="0" fontId="6" fillId="28" borderId="0" xfId="43" applyNumberFormat="1" applyFont="1" applyFill="1" applyBorder="1" applyAlignment="1" applyProtection="1">
      <alignment vertical="center"/>
    </xf>
    <xf numFmtId="0" fontId="7" fillId="28" borderId="0" xfId="43" applyNumberFormat="1" applyFont="1" applyFill="1" applyBorder="1" applyAlignment="1" applyProtection="1">
      <alignment horizontal="center" vertical="center"/>
    </xf>
    <xf numFmtId="0" fontId="6" fillId="28" borderId="0" xfId="43" applyFont="1" applyFill="1" applyAlignment="1">
      <alignment horizontal="left" vertical="center"/>
    </xf>
    <xf numFmtId="0" fontId="7" fillId="22" borderId="0" xfId="43" applyFont="1" applyFill="1" applyAlignment="1">
      <alignment vertical="center"/>
    </xf>
    <xf numFmtId="0" fontId="7" fillId="28" borderId="0" xfId="43" applyFont="1" applyFill="1" applyAlignment="1">
      <alignment horizontal="center" vertical="center"/>
    </xf>
    <xf numFmtId="0" fontId="47" fillId="27" borderId="34" xfId="43" applyFont="1" applyFill="1" applyBorder="1" applyAlignment="1">
      <alignment vertical="center"/>
    </xf>
    <xf numFmtId="0" fontId="47" fillId="27" borderId="29" xfId="43" applyFont="1" applyFill="1" applyBorder="1" applyAlignment="1">
      <alignment vertical="center"/>
    </xf>
    <xf numFmtId="0" fontId="47" fillId="27" borderId="66" xfId="43" applyFont="1" applyFill="1" applyBorder="1" applyAlignment="1">
      <alignment vertical="center"/>
    </xf>
    <xf numFmtId="0" fontId="82" fillId="27" borderId="15" xfId="43" applyFont="1" applyFill="1" applyBorder="1" applyAlignment="1">
      <alignment horizontal="center" vertical="center"/>
    </xf>
    <xf numFmtId="0" fontId="82" fillId="27" borderId="19" xfId="43" applyFont="1" applyFill="1" applyBorder="1" applyAlignment="1">
      <alignment horizontal="center" vertical="center"/>
    </xf>
    <xf numFmtId="0" fontId="82" fillId="27" borderId="67" xfId="43" applyFont="1" applyFill="1" applyBorder="1" applyAlignment="1">
      <alignment horizontal="center" vertical="center"/>
    </xf>
    <xf numFmtId="0" fontId="55" fillId="27" borderId="26" xfId="43" applyFont="1" applyFill="1" applyBorder="1" applyAlignment="1">
      <alignment vertical="center"/>
    </xf>
    <xf numFmtId="0" fontId="55" fillId="27" borderId="32" xfId="43" applyFont="1" applyFill="1" applyBorder="1" applyAlignment="1">
      <alignment vertical="center"/>
    </xf>
    <xf numFmtId="0" fontId="55" fillId="27" borderId="65" xfId="43" applyFont="1" applyFill="1" applyBorder="1" applyAlignment="1">
      <alignment vertical="center"/>
    </xf>
    <xf numFmtId="0" fontId="55" fillId="27" borderId="26" xfId="43" applyFont="1" applyFill="1" applyBorder="1" applyAlignment="1">
      <alignment horizontal="center" vertical="center"/>
    </xf>
    <xf numFmtId="0" fontId="7" fillId="28" borderId="34" xfId="43" applyFont="1" applyFill="1" applyBorder="1" applyAlignment="1">
      <alignment vertical="center"/>
    </xf>
    <xf numFmtId="3" fontId="7" fillId="28" borderId="29" xfId="43" applyNumberFormat="1" applyFont="1" applyFill="1" applyBorder="1" applyAlignment="1">
      <alignment vertical="center"/>
    </xf>
    <xf numFmtId="3" fontId="20" fillId="28" borderId="66" xfId="43" applyNumberFormat="1" applyFont="1" applyFill="1" applyBorder="1" applyAlignment="1">
      <alignment vertical="center"/>
    </xf>
    <xf numFmtId="3" fontId="20" fillId="28" borderId="34" xfId="43" applyNumberFormat="1" applyFont="1" applyFill="1" applyBorder="1" applyAlignment="1">
      <alignment vertical="center"/>
    </xf>
    <xf numFmtId="0" fontId="54" fillId="27" borderId="15" xfId="43" applyFont="1" applyFill="1" applyBorder="1" applyAlignment="1">
      <alignment vertical="center"/>
    </xf>
    <xf numFmtId="3" fontId="49" fillId="27" borderId="14" xfId="43" applyNumberFormat="1" applyFont="1" applyFill="1" applyBorder="1" applyAlignment="1">
      <alignment vertical="center"/>
    </xf>
    <xf numFmtId="41" fontId="49" fillId="27" borderId="14" xfId="85" applyNumberFormat="1" applyFont="1" applyFill="1" applyBorder="1" applyAlignment="1">
      <alignment vertical="center"/>
    </xf>
    <xf numFmtId="3" fontId="7" fillId="28" borderId="14" xfId="43" applyNumberFormat="1" applyFont="1" applyFill="1" applyBorder="1" applyAlignment="1">
      <alignment vertical="center"/>
    </xf>
    <xf numFmtId="41" fontId="7" fillId="28" borderId="14" xfId="85" applyNumberFormat="1" applyFont="1" applyFill="1" applyBorder="1" applyAlignment="1">
      <alignment vertical="center"/>
    </xf>
    <xf numFmtId="0" fontId="22" fillId="28" borderId="15" xfId="43" applyFont="1" applyFill="1" applyBorder="1" applyAlignment="1">
      <alignment vertical="center"/>
    </xf>
    <xf numFmtId="3" fontId="15" fillId="22" borderId="0" xfId="43" applyNumberFormat="1" applyFont="1" applyFill="1" applyBorder="1" applyAlignment="1">
      <alignment vertical="center"/>
    </xf>
    <xf numFmtId="41" fontId="15" fillId="22" borderId="14" xfId="85" applyNumberFormat="1" applyFont="1" applyFill="1" applyBorder="1" applyAlignment="1">
      <alignment vertical="center"/>
    </xf>
    <xf numFmtId="3" fontId="15" fillId="28" borderId="15" xfId="43" applyNumberFormat="1" applyFont="1" applyFill="1" applyBorder="1" applyAlignment="1">
      <alignment vertical="center"/>
    </xf>
    <xf numFmtId="3" fontId="7" fillId="22" borderId="0" xfId="43" applyNumberFormat="1" applyFont="1" applyFill="1" applyBorder="1" applyAlignment="1">
      <alignment vertical="center"/>
    </xf>
    <xf numFmtId="41" fontId="7" fillId="22" borderId="14" xfId="85" applyNumberFormat="1" applyFont="1" applyFill="1" applyBorder="1" applyAlignment="1">
      <alignment vertical="center"/>
    </xf>
    <xf numFmtId="3" fontId="7" fillId="0" borderId="14" xfId="43" applyNumberFormat="1" applyFont="1" applyFill="1" applyBorder="1" applyAlignment="1" applyProtection="1">
      <alignment vertical="center"/>
      <protection locked="0"/>
    </xf>
    <xf numFmtId="3" fontId="20" fillId="28" borderId="15" xfId="43" applyNumberFormat="1" applyFont="1" applyFill="1" applyBorder="1" applyAlignment="1">
      <alignment vertical="center"/>
    </xf>
    <xf numFmtId="3" fontId="15" fillId="28" borderId="14" xfId="43" applyNumberFormat="1" applyFont="1" applyFill="1" applyBorder="1" applyAlignment="1">
      <alignment vertical="center"/>
    </xf>
    <xf numFmtId="41" fontId="15" fillId="28" borderId="14" xfId="85" applyNumberFormat="1" applyFont="1" applyFill="1" applyBorder="1" applyAlignment="1">
      <alignment vertical="center"/>
    </xf>
    <xf numFmtId="0" fontId="7" fillId="0" borderId="15" xfId="43" applyFont="1" applyFill="1" applyBorder="1" applyAlignment="1">
      <alignment vertical="center"/>
    </xf>
    <xf numFmtId="3" fontId="15" fillId="0" borderId="14" xfId="43" applyNumberFormat="1" applyFont="1" applyFill="1" applyBorder="1" applyAlignment="1">
      <alignment vertical="center"/>
    </xf>
    <xf numFmtId="41" fontId="15" fillId="0" borderId="14" xfId="85" applyNumberFormat="1" applyFont="1" applyFill="1" applyBorder="1" applyAlignment="1">
      <alignment vertical="center"/>
    </xf>
    <xf numFmtId="3" fontId="15" fillId="0" borderId="15" xfId="43" applyNumberFormat="1" applyFont="1" applyFill="1" applyBorder="1" applyAlignment="1">
      <alignment vertical="center"/>
    </xf>
    <xf numFmtId="41" fontId="22" fillId="28" borderId="14" xfId="85" applyNumberFormat="1" applyFont="1" applyFill="1" applyBorder="1" applyAlignment="1">
      <alignment vertical="center"/>
    </xf>
    <xf numFmtId="0" fontId="12" fillId="28" borderId="15" xfId="43" applyFont="1" applyFill="1" applyBorder="1" applyAlignment="1">
      <alignment vertical="center"/>
    </xf>
    <xf numFmtId="3" fontId="13" fillId="28" borderId="14" xfId="43" applyNumberFormat="1" applyFont="1" applyFill="1" applyBorder="1" applyAlignment="1">
      <alignment vertical="center"/>
    </xf>
    <xf numFmtId="41" fontId="13" fillId="28" borderId="14" xfId="85" applyNumberFormat="1" applyFont="1" applyFill="1" applyBorder="1" applyAlignment="1">
      <alignment vertical="center"/>
    </xf>
    <xf numFmtId="3" fontId="13" fillId="28" borderId="15" xfId="43" applyNumberFormat="1" applyFont="1" applyFill="1" applyBorder="1" applyAlignment="1">
      <alignment vertical="center"/>
    </xf>
    <xf numFmtId="41" fontId="120" fillId="27" borderId="14" xfId="85" applyNumberFormat="1" applyFont="1" applyFill="1" applyBorder="1" applyAlignment="1">
      <alignment vertical="center"/>
    </xf>
    <xf numFmtId="3" fontId="15" fillId="28" borderId="15" xfId="43" applyNumberFormat="1" applyFont="1" applyFill="1" applyBorder="1" applyAlignment="1" applyProtection="1">
      <alignment vertical="center"/>
      <protection locked="0"/>
    </xf>
    <xf numFmtId="41" fontId="15" fillId="28" borderId="14" xfId="85" applyNumberFormat="1" applyFont="1" applyFill="1" applyBorder="1" applyAlignment="1" applyProtection="1">
      <alignment vertical="center"/>
      <protection locked="0"/>
    </xf>
    <xf numFmtId="0" fontId="22" fillId="28" borderId="14" xfId="43" applyFont="1" applyFill="1" applyBorder="1" applyAlignment="1">
      <alignment vertical="center"/>
    </xf>
    <xf numFmtId="3" fontId="15" fillId="28" borderId="14" xfId="43" applyNumberFormat="1" applyFont="1" applyFill="1" applyBorder="1" applyAlignment="1" applyProtection="1">
      <alignment vertical="center"/>
      <protection locked="0"/>
    </xf>
    <xf numFmtId="0" fontId="49" fillId="27" borderId="15" xfId="43" applyFont="1" applyFill="1" applyBorder="1" applyAlignment="1">
      <alignment horizontal="left" vertical="center"/>
    </xf>
    <xf numFmtId="0" fontId="7" fillId="22" borderId="26" xfId="43" applyFont="1" applyFill="1" applyBorder="1" applyAlignment="1">
      <alignment vertical="center"/>
    </xf>
    <xf numFmtId="3" fontId="7" fillId="22" borderId="31" xfId="43" applyNumberFormat="1" applyFont="1" applyFill="1" applyBorder="1" applyAlignment="1">
      <alignment vertical="center"/>
    </xf>
    <xf numFmtId="41" fontId="7" fillId="22" borderId="31" xfId="85" applyNumberFormat="1" applyFont="1" applyFill="1" applyBorder="1" applyAlignment="1">
      <alignment vertical="center"/>
    </xf>
    <xf numFmtId="3" fontId="7" fillId="22" borderId="26" xfId="43" applyNumberFormat="1" applyFont="1" applyFill="1" applyBorder="1" applyAlignment="1">
      <alignment vertical="center"/>
    </xf>
    <xf numFmtId="167" fontId="8" fillId="28" borderId="0" xfId="86" applyFont="1" applyFill="1" applyBorder="1" applyAlignment="1">
      <alignment vertical="center"/>
    </xf>
    <xf numFmtId="0" fontId="47" fillId="27" borderId="35" xfId="43" applyFont="1" applyFill="1" applyBorder="1" applyAlignment="1">
      <alignment vertical="center"/>
    </xf>
    <xf numFmtId="0" fontId="47" fillId="27" borderId="30" xfId="43" applyFont="1" applyFill="1" applyBorder="1" applyAlignment="1">
      <alignment vertical="center"/>
    </xf>
    <xf numFmtId="0" fontId="49" fillId="27" borderId="15" xfId="43" applyFont="1" applyFill="1" applyBorder="1" applyAlignment="1">
      <alignment horizontal="center" vertical="center"/>
    </xf>
    <xf numFmtId="0" fontId="82" fillId="27" borderId="20" xfId="43" applyFont="1" applyFill="1" applyBorder="1" applyAlignment="1">
      <alignment horizontal="center" vertical="center"/>
    </xf>
    <xf numFmtId="0" fontId="82" fillId="27" borderId="21" xfId="43" applyFont="1" applyFill="1" applyBorder="1" applyAlignment="1">
      <alignment horizontal="center" vertical="center"/>
    </xf>
    <xf numFmtId="0" fontId="55" fillId="27" borderId="36" xfId="43" applyFont="1" applyFill="1" applyBorder="1" applyAlignment="1">
      <alignment vertical="center"/>
    </xf>
    <xf numFmtId="0" fontId="55" fillId="27" borderId="33" xfId="43" applyFont="1" applyFill="1" applyBorder="1" applyAlignment="1">
      <alignment horizontal="center" vertical="center"/>
    </xf>
    <xf numFmtId="0" fontId="20" fillId="28" borderId="28" xfId="43" applyFont="1" applyFill="1" applyBorder="1" applyAlignment="1">
      <alignment vertical="center"/>
    </xf>
    <xf numFmtId="0" fontId="20" fillId="28" borderId="35" xfId="43" applyFont="1" applyFill="1" applyBorder="1" applyAlignment="1">
      <alignment vertical="center"/>
    </xf>
    <xf numFmtId="0" fontId="20" fillId="28" borderId="44" xfId="43" applyFont="1" applyFill="1" applyBorder="1" applyAlignment="1">
      <alignment vertical="center"/>
    </xf>
    <xf numFmtId="0" fontId="54" fillId="27" borderId="14" xfId="43" applyFont="1" applyFill="1" applyBorder="1" applyAlignment="1">
      <alignment vertical="center"/>
    </xf>
    <xf numFmtId="3" fontId="49" fillId="27" borderId="14" xfId="52" applyNumberFormat="1" applyFont="1" applyFill="1" applyBorder="1" applyAlignment="1">
      <alignment vertical="center"/>
    </xf>
    <xf numFmtId="41" fontId="49" fillId="27" borderId="20" xfId="52" applyNumberFormat="1" applyFont="1" applyFill="1" applyBorder="1" applyAlignment="1">
      <alignment vertical="center"/>
    </xf>
    <xf numFmtId="3" fontId="49" fillId="27" borderId="16" xfId="43" applyNumberFormat="1" applyFont="1" applyFill="1" applyBorder="1" applyAlignment="1">
      <alignment vertical="center"/>
    </xf>
    <xf numFmtId="41" fontId="7" fillId="28" borderId="20" xfId="43" applyNumberFormat="1" applyFont="1" applyFill="1" applyBorder="1" applyAlignment="1">
      <alignment vertical="center"/>
    </xf>
    <xf numFmtId="3" fontId="7" fillId="28" borderId="16" xfId="43" applyNumberFormat="1" applyFont="1" applyFill="1" applyBorder="1" applyAlignment="1">
      <alignment vertical="center"/>
    </xf>
    <xf numFmtId="0" fontId="22" fillId="0" borderId="14" xfId="43" applyFont="1" applyFill="1" applyBorder="1" applyAlignment="1">
      <alignment vertical="center"/>
    </xf>
    <xf numFmtId="3" fontId="15" fillId="0" borderId="14" xfId="43" applyNumberFormat="1" applyFont="1" applyFill="1" applyBorder="1" applyAlignment="1" applyProtection="1">
      <alignment vertical="center"/>
      <protection locked="0"/>
    </xf>
    <xf numFmtId="41" fontId="23" fillId="0" borderId="20" xfId="43" applyNumberFormat="1" applyFont="1" applyFill="1" applyBorder="1" applyAlignment="1">
      <alignment vertical="center"/>
    </xf>
    <xf numFmtId="3" fontId="15" fillId="0" borderId="16" xfId="43" applyNumberFormat="1" applyFont="1" applyFill="1" applyBorder="1" applyAlignment="1">
      <alignment vertical="center"/>
    </xf>
    <xf numFmtId="41" fontId="15" fillId="0" borderId="20" xfId="43" applyNumberFormat="1" applyFont="1" applyFill="1" applyBorder="1" applyAlignment="1" applyProtection="1">
      <alignment vertical="center"/>
      <protection locked="0"/>
    </xf>
    <xf numFmtId="0" fontId="7" fillId="28" borderId="36" xfId="43" applyFont="1" applyFill="1" applyBorder="1" applyAlignment="1">
      <alignment vertical="center"/>
    </xf>
    <xf numFmtId="0" fontId="7" fillId="28" borderId="37" xfId="43" applyFont="1" applyFill="1" applyBorder="1" applyAlignment="1">
      <alignment vertical="center"/>
    </xf>
    <xf numFmtId="168" fontId="0" fillId="0" borderId="0" xfId="85" applyFont="1" applyAlignment="1">
      <alignment vertical="center"/>
    </xf>
    <xf numFmtId="0" fontId="15" fillId="28" borderId="19" xfId="85" applyNumberFormat="1" applyFont="1" applyFill="1" applyBorder="1" applyAlignment="1">
      <alignment horizontal="left" vertical="center"/>
    </xf>
    <xf numFmtId="0" fontId="7" fillId="0" borderId="0" xfId="43" applyFont="1" applyFill="1" applyBorder="1" applyAlignment="1">
      <alignment vertical="center"/>
    </xf>
    <xf numFmtId="0" fontId="7" fillId="30" borderId="0" xfId="43" applyFont="1" applyFill="1" applyAlignment="1">
      <alignment vertical="center"/>
    </xf>
    <xf numFmtId="0" fontId="8" fillId="30" borderId="0" xfId="43" applyFont="1" applyFill="1" applyAlignment="1">
      <alignment horizontal="right" vertical="center"/>
    </xf>
    <xf numFmtId="0" fontId="9" fillId="30" borderId="0" xfId="43" applyFont="1" applyFill="1" applyAlignment="1">
      <alignment vertical="center"/>
    </xf>
    <xf numFmtId="0" fontId="16" fillId="28" borderId="0" xfId="43" applyFont="1" applyFill="1" applyAlignment="1">
      <alignment vertical="center"/>
    </xf>
    <xf numFmtId="0" fontId="34" fillId="0" borderId="0" xfId="43" applyFont="1" applyFill="1" applyAlignment="1">
      <alignment vertical="center"/>
    </xf>
    <xf numFmtId="0" fontId="11" fillId="30" borderId="0" xfId="43" applyFont="1" applyFill="1" applyAlignment="1">
      <alignment vertical="center"/>
    </xf>
    <xf numFmtId="0" fontId="7" fillId="28" borderId="35" xfId="43" applyFont="1" applyFill="1" applyBorder="1" applyAlignment="1">
      <alignment vertical="center"/>
    </xf>
    <xf numFmtId="165" fontId="7" fillId="28" borderId="35" xfId="86" applyNumberFormat="1" applyFont="1" applyFill="1" applyBorder="1" applyAlignment="1">
      <alignment vertical="center"/>
    </xf>
    <xf numFmtId="165" fontId="7" fillId="28" borderId="66" xfId="86" applyNumberFormat="1" applyFont="1" applyFill="1" applyBorder="1" applyAlignment="1">
      <alignment vertical="center"/>
    </xf>
    <xf numFmtId="165" fontId="7" fillId="28" borderId="34" xfId="86" applyNumberFormat="1" applyFont="1" applyFill="1" applyBorder="1" applyAlignment="1">
      <alignment vertical="center"/>
    </xf>
    <xf numFmtId="165" fontId="8" fillId="28" borderId="34" xfId="86" applyNumberFormat="1" applyFont="1" applyFill="1" applyBorder="1" applyAlignment="1">
      <alignment horizontal="right" vertical="center"/>
    </xf>
    <xf numFmtId="0" fontId="7" fillId="28" borderId="20" xfId="43" applyFont="1" applyFill="1" applyBorder="1" applyAlignment="1">
      <alignment vertical="center"/>
    </xf>
    <xf numFmtId="165" fontId="7" fillId="28" borderId="20" xfId="86" applyNumberFormat="1" applyFont="1" applyFill="1" applyBorder="1" applyAlignment="1">
      <alignment vertical="center"/>
    </xf>
    <xf numFmtId="165" fontId="7" fillId="28" borderId="67" xfId="86" applyNumberFormat="1" applyFont="1" applyFill="1" applyBorder="1" applyAlignment="1">
      <alignment vertical="center"/>
    </xf>
    <xf numFmtId="165" fontId="7" fillId="28" borderId="15" xfId="86" applyNumberFormat="1" applyFont="1" applyFill="1" applyBorder="1" applyAlignment="1">
      <alignment vertical="center"/>
    </xf>
    <xf numFmtId="200" fontId="7" fillId="28" borderId="15" xfId="86" applyNumberFormat="1" applyFont="1" applyFill="1" applyBorder="1" applyAlignment="1">
      <alignment vertical="center"/>
    </xf>
    <xf numFmtId="165" fontId="8" fillId="28" borderId="15" xfId="86" applyNumberFormat="1" applyFont="1" applyFill="1" applyBorder="1" applyAlignment="1">
      <alignment horizontal="right" vertical="center"/>
    </xf>
    <xf numFmtId="0" fontId="8" fillId="28" borderId="42" xfId="43" applyFont="1" applyFill="1" applyBorder="1" applyAlignment="1">
      <alignment vertical="center"/>
    </xf>
    <xf numFmtId="165" fontId="8" fillId="28" borderId="42" xfId="86" applyNumberFormat="1" applyFont="1" applyFill="1" applyBorder="1" applyAlignment="1">
      <alignment vertical="center"/>
    </xf>
    <xf numFmtId="165" fontId="8" fillId="28" borderId="68" xfId="86" applyNumberFormat="1" applyFont="1" applyFill="1" applyBorder="1" applyAlignment="1">
      <alignment vertical="center"/>
    </xf>
    <xf numFmtId="165" fontId="8" fillId="28" borderId="67" xfId="86" applyNumberFormat="1" applyFont="1" applyFill="1" applyBorder="1" applyAlignment="1">
      <alignment vertical="center"/>
    </xf>
    <xf numFmtId="165" fontId="8" fillId="28" borderId="20" xfId="86" applyNumberFormat="1" applyFont="1" applyFill="1" applyBorder="1" applyAlignment="1">
      <alignment vertical="center"/>
    </xf>
    <xf numFmtId="165" fontId="8" fillId="28" borderId="15" xfId="86" applyNumberFormat="1" applyFont="1" applyFill="1" applyBorder="1" applyAlignment="1">
      <alignment vertical="center"/>
    </xf>
    <xf numFmtId="200" fontId="8" fillId="28" borderId="15" xfId="86" applyNumberFormat="1" applyFont="1" applyFill="1" applyBorder="1" applyAlignment="1">
      <alignment vertical="center"/>
    </xf>
    <xf numFmtId="0" fontId="7" fillId="27" borderId="75" xfId="43" applyFont="1" applyFill="1" applyBorder="1" applyAlignment="1">
      <alignment vertical="center"/>
    </xf>
    <xf numFmtId="0" fontId="7" fillId="27" borderId="27" xfId="43" applyFont="1" applyFill="1" applyBorder="1" applyAlignment="1">
      <alignment vertical="center"/>
    </xf>
    <xf numFmtId="165" fontId="7" fillId="27" borderId="27" xfId="43" applyNumberFormat="1" applyFont="1" applyFill="1" applyBorder="1" applyAlignment="1">
      <alignment vertical="center"/>
    </xf>
    <xf numFmtId="165" fontId="8" fillId="27" borderId="27" xfId="43" applyNumberFormat="1" applyFont="1" applyFill="1" applyBorder="1" applyAlignment="1">
      <alignment horizontal="center" vertical="center"/>
    </xf>
    <xf numFmtId="165" fontId="8" fillId="27" borderId="41" xfId="43" applyNumberFormat="1" applyFont="1" applyFill="1" applyBorder="1" applyAlignment="1">
      <alignment horizontal="center" vertical="center"/>
    </xf>
    <xf numFmtId="165" fontId="8" fillId="27" borderId="52" xfId="43" applyNumberFormat="1" applyFont="1" applyFill="1" applyBorder="1" applyAlignment="1">
      <alignment horizontal="center" vertical="center"/>
    </xf>
    <xf numFmtId="0" fontId="7" fillId="28" borderId="54" xfId="43" applyFont="1" applyFill="1" applyBorder="1" applyAlignment="1">
      <alignment vertical="center"/>
    </xf>
    <xf numFmtId="165" fontId="7" fillId="28" borderId="54" xfId="86" applyNumberFormat="1" applyFont="1" applyFill="1" applyBorder="1" applyAlignment="1">
      <alignment vertical="center"/>
    </xf>
    <xf numFmtId="165" fontId="7" fillId="28" borderId="69" xfId="86" applyNumberFormat="1" applyFont="1" applyFill="1" applyBorder="1" applyAlignment="1">
      <alignment vertical="center"/>
    </xf>
    <xf numFmtId="165" fontId="7" fillId="28" borderId="63" xfId="86" applyNumberFormat="1" applyFont="1" applyFill="1" applyBorder="1" applyAlignment="1">
      <alignment vertical="center"/>
    </xf>
    <xf numFmtId="165" fontId="7" fillId="28" borderId="21" xfId="86" applyNumberFormat="1" applyFont="1" applyFill="1" applyBorder="1" applyAlignment="1">
      <alignment vertical="center"/>
    </xf>
    <xf numFmtId="0" fontId="8" fillId="28" borderId="20" xfId="43" applyFont="1" applyFill="1" applyBorder="1" applyAlignment="1">
      <alignment vertical="center"/>
    </xf>
    <xf numFmtId="165" fontId="7" fillId="28" borderId="54" xfId="369" applyNumberFormat="1" applyFont="1" applyFill="1" applyBorder="1" applyAlignment="1">
      <alignment vertical="center"/>
    </xf>
    <xf numFmtId="165" fontId="7" fillId="28" borderId="69" xfId="369" applyNumberFormat="1" applyFont="1" applyFill="1" applyBorder="1" applyAlignment="1">
      <alignment vertical="center"/>
    </xf>
    <xf numFmtId="165" fontId="7" fillId="28" borderId="21" xfId="369" applyNumberFormat="1" applyFont="1" applyFill="1" applyBorder="1" applyAlignment="1">
      <alignment vertical="center"/>
    </xf>
    <xf numFmtId="165" fontId="8" fillId="28" borderId="15" xfId="369" applyNumberFormat="1" applyFont="1" applyFill="1" applyBorder="1" applyAlignment="1">
      <alignment vertical="center"/>
    </xf>
    <xf numFmtId="165" fontId="7" fillId="28" borderId="20" xfId="369" applyNumberFormat="1" applyFont="1" applyFill="1" applyBorder="1" applyAlignment="1">
      <alignment vertical="center"/>
    </xf>
    <xf numFmtId="165" fontId="7" fillId="28" borderId="67" xfId="369" applyNumberFormat="1" applyFont="1" applyFill="1" applyBorder="1" applyAlignment="1">
      <alignment vertical="center"/>
    </xf>
    <xf numFmtId="165" fontId="8" fillId="28" borderId="42" xfId="369" applyNumberFormat="1" applyFont="1" applyFill="1" applyBorder="1" applyAlignment="1">
      <alignment vertical="center"/>
    </xf>
    <xf numFmtId="165" fontId="8" fillId="27" borderId="62" xfId="43" applyNumberFormat="1" applyFont="1" applyFill="1" applyBorder="1" applyAlignment="1">
      <alignment horizontal="center" vertical="center"/>
    </xf>
    <xf numFmtId="165" fontId="7" fillId="28" borderId="0" xfId="86" applyNumberFormat="1" applyFont="1" applyFill="1" applyBorder="1" applyAlignment="1">
      <alignment vertical="center"/>
    </xf>
    <xf numFmtId="165" fontId="7" fillId="27" borderId="75" xfId="43" applyNumberFormat="1" applyFont="1" applyFill="1" applyBorder="1" applyAlignment="1">
      <alignment vertical="center"/>
    </xf>
    <xf numFmtId="165" fontId="8" fillId="27" borderId="100" xfId="43" applyNumberFormat="1" applyFont="1" applyFill="1" applyBorder="1" applyAlignment="1">
      <alignment horizontal="center" vertical="center"/>
    </xf>
    <xf numFmtId="165" fontId="8" fillId="27" borderId="15" xfId="43" applyNumberFormat="1" applyFont="1" applyFill="1" applyBorder="1" applyAlignment="1">
      <alignment horizontal="center" vertical="center"/>
    </xf>
    <xf numFmtId="165" fontId="7" fillId="0" borderId="0" xfId="43" applyNumberFormat="1" applyFont="1" applyFill="1" applyAlignment="1">
      <alignment vertical="center"/>
    </xf>
    <xf numFmtId="0" fontId="49" fillId="27" borderId="57" xfId="43" applyFont="1" applyFill="1" applyBorder="1" applyAlignment="1">
      <alignment horizontal="center" vertical="center"/>
    </xf>
    <xf numFmtId="0" fontId="49" fillId="27" borderId="79" xfId="43" applyFont="1" applyFill="1" applyBorder="1" applyAlignment="1">
      <alignment horizontal="center" vertical="center"/>
    </xf>
    <xf numFmtId="0" fontId="49" fillId="27" borderId="79" xfId="43" applyFont="1" applyFill="1" applyBorder="1" applyAlignment="1">
      <alignment horizontal="center" vertical="center" wrapText="1"/>
    </xf>
    <xf numFmtId="166" fontId="15" fillId="0" borderId="15" xfId="43" applyNumberFormat="1" applyFont="1" applyFill="1" applyBorder="1" applyAlignment="1">
      <alignment horizontal="center" vertical="center"/>
    </xf>
    <xf numFmtId="0" fontId="9" fillId="0" borderId="15" xfId="43" applyNumberFormat="1" applyFont="1" applyFill="1" applyBorder="1" applyAlignment="1" applyProtection="1">
      <alignment vertical="center"/>
    </xf>
    <xf numFmtId="166" fontId="9" fillId="0" borderId="15" xfId="43" applyNumberFormat="1" applyFont="1" applyFill="1" applyBorder="1" applyAlignment="1">
      <alignment horizontal="center" vertical="center"/>
    </xf>
    <xf numFmtId="3" fontId="7" fillId="28" borderId="0" xfId="43" applyNumberFormat="1" applyFont="1" applyFill="1" applyAlignment="1">
      <alignment horizontal="center" vertical="center"/>
    </xf>
    <xf numFmtId="1" fontId="7" fillId="28" borderId="0" xfId="43" applyNumberFormat="1" applyFont="1" applyFill="1" applyAlignment="1">
      <alignment vertical="center"/>
    </xf>
    <xf numFmtId="17" fontId="7" fillId="28" borderId="50" xfId="43" applyNumberFormat="1" applyFont="1" applyFill="1" applyBorder="1" applyAlignment="1">
      <alignment horizontal="center" vertical="center"/>
    </xf>
    <xf numFmtId="1" fontId="7" fillId="28" borderId="50" xfId="43" applyNumberFormat="1" applyFont="1" applyFill="1" applyBorder="1" applyAlignment="1">
      <alignment horizontal="center" vertical="center"/>
    </xf>
    <xf numFmtId="168" fontId="7" fillId="28" borderId="0" xfId="85" applyFont="1" applyFill="1" applyAlignment="1">
      <alignment vertical="center"/>
    </xf>
    <xf numFmtId="0" fontId="104" fillId="28" borderId="0" xfId="43" applyFont="1" applyFill="1" applyAlignment="1">
      <alignment vertical="center"/>
    </xf>
    <xf numFmtId="168" fontId="104" fillId="28" borderId="0" xfId="85" applyFont="1" applyFill="1" applyAlignment="1">
      <alignment vertical="center"/>
    </xf>
    <xf numFmtId="0" fontId="34" fillId="30" borderId="0" xfId="43" applyFont="1" applyFill="1" applyAlignment="1">
      <alignment vertical="center"/>
    </xf>
    <xf numFmtId="0" fontId="7" fillId="28" borderId="47" xfId="43" applyFont="1" applyFill="1" applyBorder="1" applyAlignment="1">
      <alignment vertical="center"/>
    </xf>
    <xf numFmtId="0" fontId="7" fillId="28" borderId="91" xfId="43" applyFont="1" applyFill="1" applyBorder="1" applyAlignment="1">
      <alignment vertical="center"/>
    </xf>
    <xf numFmtId="0" fontId="7" fillId="28" borderId="92" xfId="43" applyFont="1" applyFill="1" applyBorder="1" applyAlignment="1">
      <alignment vertical="center"/>
    </xf>
    <xf numFmtId="3" fontId="7" fillId="0" borderId="92" xfId="43" applyNumberFormat="1" applyFont="1" applyFill="1" applyBorder="1" applyAlignment="1">
      <alignment vertical="center"/>
    </xf>
    <xf numFmtId="0" fontId="7" fillId="28" borderId="93" xfId="43" applyFont="1" applyFill="1" applyBorder="1" applyAlignment="1">
      <alignment vertical="center"/>
    </xf>
    <xf numFmtId="3" fontId="7" fillId="0" borderId="93" xfId="43" applyNumberFormat="1" applyFont="1" applyFill="1" applyBorder="1" applyAlignment="1">
      <alignment vertical="center"/>
    </xf>
    <xf numFmtId="0" fontId="7" fillId="28" borderId="27" xfId="43" applyFont="1" applyFill="1" applyBorder="1" applyAlignment="1">
      <alignment vertical="center"/>
    </xf>
    <xf numFmtId="3" fontId="7" fillId="0" borderId="27" xfId="43" applyNumberFormat="1" applyFont="1" applyFill="1" applyBorder="1" applyAlignment="1">
      <alignment vertical="center"/>
    </xf>
    <xf numFmtId="3" fontId="7" fillId="0" borderId="91" xfId="43" applyNumberFormat="1" applyFont="1" applyFill="1" applyBorder="1" applyAlignment="1">
      <alignment vertical="center"/>
    </xf>
    <xf numFmtId="1" fontId="7" fillId="28" borderId="93" xfId="43" applyNumberFormat="1" applyFont="1" applyFill="1" applyBorder="1" applyAlignment="1">
      <alignment vertical="center"/>
    </xf>
    <xf numFmtId="0" fontId="7" fillId="0" borderId="91" xfId="43" applyFont="1" applyFill="1" applyBorder="1" applyAlignment="1">
      <alignment vertical="center"/>
    </xf>
    <xf numFmtId="0" fontId="7" fillId="0" borderId="92" xfId="43" applyFont="1" applyFill="1" applyBorder="1" applyAlignment="1">
      <alignment vertical="center"/>
    </xf>
    <xf numFmtId="0" fontId="7" fillId="0" borderId="95" xfId="43" applyFont="1" applyFill="1" applyBorder="1" applyAlignment="1">
      <alignment vertical="center"/>
    </xf>
    <xf numFmtId="3" fontId="7" fillId="0" borderId="95" xfId="43" applyNumberFormat="1" applyFont="1" applyFill="1" applyBorder="1" applyAlignment="1">
      <alignment vertical="center"/>
    </xf>
    <xf numFmtId="0" fontId="7" fillId="28" borderId="0" xfId="43" applyFont="1" applyFill="1" applyBorder="1" applyAlignment="1">
      <alignment vertical="center"/>
    </xf>
    <xf numFmtId="191" fontId="122" fillId="0" borderId="0" xfId="85" applyNumberFormat="1" applyFont="1" applyFill="1" applyAlignment="1">
      <alignment horizontal="center" vertical="center"/>
    </xf>
    <xf numFmtId="0" fontId="7" fillId="28" borderId="41" xfId="43" applyFont="1" applyFill="1" applyBorder="1" applyAlignment="1">
      <alignment vertical="center"/>
    </xf>
    <xf numFmtId="0" fontId="7" fillId="0" borderId="41" xfId="43" applyFont="1" applyFill="1" applyBorder="1" applyAlignment="1">
      <alignment vertical="center"/>
    </xf>
    <xf numFmtId="0" fontId="7" fillId="0" borderId="27" xfId="43" applyFont="1" applyFill="1" applyBorder="1" applyAlignment="1">
      <alignment vertical="center"/>
    </xf>
    <xf numFmtId="0" fontId="7" fillId="0" borderId="27" xfId="91" applyFont="1" applyFill="1" applyBorder="1" applyAlignment="1">
      <alignment vertical="center"/>
    </xf>
    <xf numFmtId="3" fontId="7" fillId="0" borderId="27" xfId="91" applyNumberFormat="1" applyFont="1" applyFill="1" applyBorder="1" applyAlignment="1">
      <alignment vertical="center"/>
    </xf>
    <xf numFmtId="3" fontId="7" fillId="0" borderId="41" xfId="43" applyNumberFormat="1" applyFont="1" applyFill="1" applyBorder="1" applyAlignment="1">
      <alignment vertical="center"/>
    </xf>
    <xf numFmtId="3" fontId="7" fillId="0" borderId="91" xfId="91" applyNumberFormat="1" applyFont="1" applyFill="1" applyBorder="1" applyAlignment="1">
      <alignment vertical="center"/>
    </xf>
    <xf numFmtId="3" fontId="7" fillId="0" borderId="92" xfId="91" applyNumberFormat="1" applyFont="1" applyFill="1" applyBorder="1" applyAlignment="1">
      <alignment vertical="center"/>
    </xf>
    <xf numFmtId="3" fontId="7" fillId="0" borderId="0" xfId="91" applyNumberFormat="1" applyFont="1" applyFill="1" applyBorder="1" applyAlignment="1">
      <alignment vertical="center"/>
    </xf>
    <xf numFmtId="0" fontId="7" fillId="0" borderId="94" xfId="43" applyFont="1" applyFill="1" applyBorder="1" applyAlignment="1">
      <alignment vertical="center"/>
    </xf>
    <xf numFmtId="3" fontId="7" fillId="0" borderId="94" xfId="91" applyNumberFormat="1" applyFont="1" applyFill="1" applyBorder="1" applyAlignment="1">
      <alignment vertical="center"/>
    </xf>
    <xf numFmtId="0" fontId="33" fillId="0" borderId="0" xfId="43" applyFont="1" applyFill="1" applyBorder="1" applyAlignment="1">
      <alignment vertical="center"/>
    </xf>
    <xf numFmtId="0" fontId="33" fillId="0" borderId="0" xfId="43" applyFont="1" applyFill="1" applyAlignment="1">
      <alignment vertical="center"/>
    </xf>
    <xf numFmtId="0" fontId="8" fillId="0" borderId="27" xfId="43" applyFont="1" applyFill="1" applyBorder="1" applyAlignment="1">
      <alignment vertical="center"/>
    </xf>
    <xf numFmtId="3" fontId="7" fillId="0" borderId="0" xfId="91" applyNumberFormat="1" applyFont="1" applyFill="1" applyAlignment="1">
      <alignment horizontal="center" vertical="center"/>
    </xf>
    <xf numFmtId="3" fontId="7" fillId="0" borderId="94" xfId="43" applyNumberFormat="1" applyFont="1" applyFill="1" applyBorder="1" applyAlignment="1">
      <alignment vertical="center"/>
    </xf>
    <xf numFmtId="0" fontId="7" fillId="28" borderId="0" xfId="43" applyFont="1" applyFill="1" applyAlignment="1">
      <alignment horizontal="left" vertical="center" indent="1"/>
    </xf>
    <xf numFmtId="0" fontId="11" fillId="28" borderId="0" xfId="43" applyFont="1" applyFill="1" applyAlignment="1">
      <alignment horizontal="left" vertical="center" indent="2"/>
    </xf>
    <xf numFmtId="3" fontId="11" fillId="28" borderId="0" xfId="43" applyNumberFormat="1" applyFont="1" applyFill="1" applyAlignment="1">
      <alignment horizontal="left" vertical="center" indent="2"/>
    </xf>
    <xf numFmtId="0" fontId="7" fillId="0" borderId="0" xfId="43" applyFont="1" applyFill="1" applyAlignment="1">
      <alignment horizontal="left" vertical="center" indent="1"/>
    </xf>
    <xf numFmtId="0" fontId="7" fillId="0" borderId="47" xfId="43" applyFont="1" applyFill="1" applyBorder="1" applyAlignment="1">
      <alignment vertical="center"/>
    </xf>
    <xf numFmtId="4" fontId="7" fillId="0" borderId="27" xfId="43" applyNumberFormat="1" applyFont="1" applyFill="1" applyBorder="1" applyAlignment="1">
      <alignment horizontal="right" vertical="center"/>
    </xf>
    <xf numFmtId="4" fontId="7" fillId="0" borderId="0" xfId="43" applyNumberFormat="1" applyFont="1" applyFill="1" applyBorder="1" applyAlignment="1">
      <alignment horizontal="right" vertical="center"/>
    </xf>
    <xf numFmtId="4" fontId="7" fillId="0" borderId="0" xfId="43" applyNumberFormat="1" applyFont="1" applyFill="1" applyAlignment="1">
      <alignment horizontal="right" vertical="center"/>
    </xf>
    <xf numFmtId="3" fontId="7" fillId="0" borderId="0" xfId="43" applyNumberFormat="1" applyFont="1" applyFill="1" applyBorder="1" applyAlignment="1">
      <alignment vertical="center"/>
    </xf>
    <xf numFmtId="3" fontId="122" fillId="0" borderId="0" xfId="85" applyNumberFormat="1" applyFont="1" applyFill="1" applyAlignment="1">
      <alignment horizontal="center" vertical="center"/>
    </xf>
    <xf numFmtId="3" fontId="7" fillId="0" borderId="0" xfId="43" applyNumberFormat="1" applyFont="1" applyFill="1" applyAlignment="1">
      <alignment vertical="center"/>
    </xf>
    <xf numFmtId="3" fontId="33" fillId="0" borderId="0" xfId="43" applyNumberFormat="1" applyFont="1" applyFill="1" applyAlignment="1">
      <alignment vertical="center"/>
    </xf>
    <xf numFmtId="0" fontId="41" fillId="0" borderId="0" xfId="79" applyFill="1" applyAlignment="1" applyProtection="1">
      <alignment horizontal="center" vertical="center"/>
    </xf>
    <xf numFmtId="0" fontId="5" fillId="28" borderId="0" xfId="43" applyFont="1" applyFill="1" applyAlignment="1">
      <alignment vertical="center"/>
    </xf>
    <xf numFmtId="0" fontId="9" fillId="28" borderId="0" xfId="91" applyFont="1" applyFill="1" applyAlignment="1">
      <alignment vertical="center"/>
    </xf>
    <xf numFmtId="182" fontId="7" fillId="28" borderId="0" xfId="86" applyNumberFormat="1" applyFont="1" applyFill="1" applyAlignment="1">
      <alignment horizontal="center" vertical="center"/>
    </xf>
    <xf numFmtId="0" fontId="11" fillId="28" borderId="0" xfId="43" applyFont="1" applyFill="1" applyAlignment="1" applyProtection="1">
      <alignment horizontal="right" vertical="center"/>
    </xf>
    <xf numFmtId="168" fontId="101" fillId="28" borderId="0" xfId="85" applyFont="1" applyFill="1" applyAlignment="1">
      <alignment vertical="center"/>
    </xf>
    <xf numFmtId="191" fontId="103" fillId="28" borderId="0" xfId="85" applyNumberFormat="1" applyFont="1" applyFill="1" applyAlignment="1">
      <alignment horizontal="center" vertical="center"/>
    </xf>
    <xf numFmtId="0" fontId="5" fillId="0" borderId="0" xfId="43" applyFont="1" applyFill="1" applyAlignment="1">
      <alignment vertical="center"/>
    </xf>
    <xf numFmtId="168" fontId="5" fillId="0" borderId="0" xfId="85" applyFont="1" applyFill="1" applyAlignment="1">
      <alignment vertical="center"/>
    </xf>
    <xf numFmtId="0" fontId="34" fillId="28" borderId="0" xfId="43" applyFont="1" applyFill="1" applyAlignment="1">
      <alignment vertical="center"/>
    </xf>
    <xf numFmtId="168" fontId="5" fillId="28" borderId="0" xfId="85" applyFont="1" applyFill="1" applyAlignment="1">
      <alignment vertical="center"/>
    </xf>
    <xf numFmtId="0" fontId="7" fillId="0" borderId="96" xfId="43" applyFont="1" applyFill="1" applyBorder="1" applyAlignment="1">
      <alignment vertical="center"/>
    </xf>
    <xf numFmtId="168" fontId="7" fillId="28" borderId="0" xfId="85" applyFont="1" applyFill="1" applyAlignment="1">
      <alignment horizontal="center" vertical="center"/>
    </xf>
    <xf numFmtId="0" fontId="8" fillId="28" borderId="27" xfId="43" applyFont="1" applyFill="1" applyBorder="1" applyAlignment="1">
      <alignment vertical="center"/>
    </xf>
    <xf numFmtId="3" fontId="101" fillId="28" borderId="0" xfId="43" applyNumberFormat="1" applyFont="1" applyFill="1" applyAlignment="1">
      <alignment horizontal="center" vertical="center"/>
    </xf>
    <xf numFmtId="1" fontId="7" fillId="28" borderId="0" xfId="85" applyNumberFormat="1" applyFont="1" applyFill="1" applyAlignment="1">
      <alignment vertical="center"/>
    </xf>
    <xf numFmtId="3" fontId="122" fillId="0" borderId="0" xfId="85" applyNumberFormat="1" applyFont="1" applyFill="1" applyBorder="1" applyAlignment="1">
      <alignment horizontal="center" vertical="center"/>
    </xf>
    <xf numFmtId="168" fontId="8" fillId="28" borderId="0" xfId="85" applyNumberFormat="1" applyFont="1" applyFill="1" applyAlignment="1">
      <alignment horizontal="center" vertical="center"/>
    </xf>
    <xf numFmtId="0" fontId="6" fillId="0" borderId="0" xfId="43" applyFont="1" applyFill="1" applyAlignment="1">
      <alignment vertical="center"/>
    </xf>
    <xf numFmtId="4" fontId="6" fillId="0" borderId="0" xfId="43" applyNumberFormat="1" applyFont="1" applyFill="1" applyAlignment="1">
      <alignment vertical="center"/>
    </xf>
    <xf numFmtId="168" fontId="6" fillId="0" borderId="0" xfId="85" applyFont="1" applyFill="1" applyAlignment="1">
      <alignment vertical="center"/>
    </xf>
    <xf numFmtId="3" fontId="6" fillId="30" borderId="0" xfId="43" applyNumberFormat="1" applyFont="1" applyFill="1" applyAlignment="1">
      <alignment vertical="center"/>
    </xf>
    <xf numFmtId="0" fontId="6" fillId="30" borderId="0" xfId="43" applyFont="1" applyFill="1" applyAlignment="1">
      <alignment vertical="center"/>
    </xf>
    <xf numFmtId="0" fontId="30" fillId="30" borderId="0" xfId="43" applyFont="1" applyFill="1" applyAlignment="1">
      <alignment vertical="center"/>
    </xf>
    <xf numFmtId="0" fontId="26" fillId="30" borderId="0" xfId="43" quotePrefix="1" applyNumberFormat="1" applyFont="1" applyFill="1" applyAlignment="1" applyProtection="1">
      <alignment horizontal="centerContinuous" vertical="center"/>
    </xf>
    <xf numFmtId="3" fontId="6" fillId="30" borderId="0" xfId="43" applyNumberFormat="1" applyFont="1" applyFill="1" applyAlignment="1">
      <alignment horizontal="centerContinuous" vertical="center"/>
    </xf>
    <xf numFmtId="0" fontId="6" fillId="30" borderId="0" xfId="43" applyFont="1" applyFill="1" applyAlignment="1">
      <alignment horizontal="centerContinuous" vertical="center"/>
    </xf>
    <xf numFmtId="0" fontId="6" fillId="30" borderId="0" xfId="43" quotePrefix="1" applyFont="1" applyFill="1" applyAlignment="1" applyProtection="1">
      <alignment horizontal="centerContinuous" vertical="center"/>
    </xf>
    <xf numFmtId="0" fontId="11" fillId="28" borderId="0" xfId="43" applyFont="1" applyFill="1" applyAlignment="1" applyProtection="1">
      <alignment horizontal="left" vertical="center"/>
    </xf>
    <xf numFmtId="0" fontId="30" fillId="0" borderId="0" xfId="43" applyFont="1" applyFill="1" applyAlignment="1">
      <alignment vertical="center"/>
    </xf>
    <xf numFmtId="0" fontId="28" fillId="0" borderId="50" xfId="43" applyNumberFormat="1" applyFont="1" applyFill="1" applyBorder="1" applyAlignment="1" applyProtection="1">
      <alignment vertical="center"/>
    </xf>
    <xf numFmtId="3" fontId="24" fillId="0" borderId="50" xfId="43" applyNumberFormat="1" applyFont="1" applyFill="1" applyBorder="1" applyAlignment="1" applyProtection="1">
      <alignment horizontal="right" vertical="center"/>
    </xf>
    <xf numFmtId="3" fontId="24" fillId="0" borderId="51" xfId="43" applyNumberFormat="1" applyFont="1" applyFill="1" applyBorder="1" applyAlignment="1" applyProtection="1">
      <alignment horizontal="right" vertical="center"/>
    </xf>
    <xf numFmtId="168" fontId="30" fillId="0" borderId="0" xfId="85" applyFont="1" applyFill="1" applyBorder="1" applyAlignment="1">
      <alignment vertical="center"/>
    </xf>
    <xf numFmtId="168" fontId="30" fillId="0" borderId="0" xfId="85" applyFont="1" applyFill="1" applyAlignment="1">
      <alignment vertical="center"/>
    </xf>
    <xf numFmtId="0" fontId="52" fillId="27" borderId="34" xfId="43" applyNumberFormat="1" applyFont="1" applyFill="1" applyBorder="1" applyAlignment="1" applyProtection="1">
      <alignment vertical="center"/>
    </xf>
    <xf numFmtId="41" fontId="52" fillId="27" borderId="44" xfId="43" applyNumberFormat="1" applyFont="1" applyFill="1" applyBorder="1" applyAlignment="1" applyProtection="1">
      <alignment horizontal="right" vertical="center"/>
    </xf>
    <xf numFmtId="41" fontId="52" fillId="27" borderId="34" xfId="43" applyNumberFormat="1" applyFont="1" applyFill="1" applyBorder="1" applyAlignment="1" applyProtection="1">
      <alignment horizontal="right" vertical="center"/>
    </xf>
    <xf numFmtId="41" fontId="52" fillId="27" borderId="28" xfId="43" applyNumberFormat="1" applyFont="1" applyFill="1" applyBorder="1" applyAlignment="1" applyProtection="1">
      <alignment horizontal="right" vertical="center"/>
    </xf>
    <xf numFmtId="10" fontId="52" fillId="27" borderId="0" xfId="97" applyNumberFormat="1" applyFont="1" applyFill="1" applyBorder="1" applyAlignment="1" applyProtection="1">
      <alignment horizontal="right" vertical="center"/>
    </xf>
    <xf numFmtId="10" fontId="52" fillId="27" borderId="14" xfId="97" applyNumberFormat="1" applyFont="1" applyFill="1" applyBorder="1" applyAlignment="1" applyProtection="1">
      <alignment horizontal="right" vertical="center"/>
    </xf>
    <xf numFmtId="10" fontId="52" fillId="27" borderId="15" xfId="97" applyNumberFormat="1" applyFont="1" applyFill="1" applyBorder="1" applyAlignment="1" applyProtection="1">
      <alignment horizontal="right" vertical="center"/>
    </xf>
    <xf numFmtId="0" fontId="27" fillId="30" borderId="15" xfId="43" applyNumberFormat="1" applyFont="1" applyFill="1" applyBorder="1" applyAlignment="1" applyProtection="1">
      <alignment vertical="center"/>
    </xf>
    <xf numFmtId="41" fontId="9" fillId="0" borderId="16" xfId="43" applyNumberFormat="1" applyFont="1" applyFill="1" applyBorder="1" applyAlignment="1" applyProtection="1">
      <alignment horizontal="right" vertical="center"/>
    </xf>
    <xf numFmtId="41" fontId="9" fillId="30" borderId="15" xfId="43" applyNumberFormat="1" applyFont="1" applyFill="1" applyBorder="1" applyAlignment="1" applyProtection="1">
      <alignment horizontal="right" vertical="center"/>
    </xf>
    <xf numFmtId="41" fontId="9" fillId="30" borderId="14" xfId="43" applyNumberFormat="1" applyFont="1" applyFill="1" applyBorder="1" applyAlignment="1" applyProtection="1">
      <alignment horizontal="right" vertical="center"/>
    </xf>
    <xf numFmtId="0" fontId="28" fillId="28" borderId="52" xfId="43" applyNumberFormat="1" applyFont="1" applyFill="1" applyBorder="1" applyAlignment="1" applyProtection="1">
      <alignment vertical="center"/>
    </xf>
    <xf numFmtId="41" fontId="24" fillId="28" borderId="81" xfId="43" applyNumberFormat="1" applyFont="1" applyFill="1" applyBorder="1" applyAlignment="1">
      <alignment vertical="center"/>
    </xf>
    <xf numFmtId="41" fontId="24" fillId="28" borderId="52" xfId="43" applyNumberFormat="1" applyFont="1" applyFill="1" applyBorder="1" applyAlignment="1">
      <alignment vertical="center"/>
    </xf>
    <xf numFmtId="41" fontId="24" fillId="28" borderId="58" xfId="43" applyNumberFormat="1" applyFont="1" applyFill="1" applyBorder="1" applyAlignment="1">
      <alignment vertical="center"/>
    </xf>
    <xf numFmtId="10" fontId="52" fillId="27" borderId="16" xfId="97" applyNumberFormat="1" applyFont="1" applyFill="1" applyBorder="1" applyAlignment="1" applyProtection="1">
      <alignment horizontal="right" vertical="center"/>
    </xf>
    <xf numFmtId="0" fontId="27" fillId="28" borderId="15" xfId="43" applyNumberFormat="1" applyFont="1" applyFill="1" applyBorder="1" applyAlignment="1" applyProtection="1">
      <alignment vertical="center"/>
    </xf>
    <xf numFmtId="41" fontId="9" fillId="28" borderId="16" xfId="43" applyNumberFormat="1" applyFont="1" applyFill="1" applyBorder="1" applyAlignment="1" applyProtection="1">
      <alignment horizontal="right" vertical="center"/>
    </xf>
    <xf numFmtId="41" fontId="9" fillId="28" borderId="15" xfId="43" applyNumberFormat="1" applyFont="1" applyFill="1" applyBorder="1" applyAlignment="1" applyProtection="1">
      <alignment horizontal="right" vertical="center"/>
    </xf>
    <xf numFmtId="41" fontId="9" fillId="28" borderId="14" xfId="43" applyNumberFormat="1" applyFont="1" applyFill="1" applyBorder="1" applyAlignment="1" applyProtection="1">
      <alignment horizontal="right" vertical="center"/>
    </xf>
    <xf numFmtId="41" fontId="24" fillId="28" borderId="16" xfId="43" applyNumberFormat="1" applyFont="1" applyFill="1" applyBorder="1" applyAlignment="1" applyProtection="1">
      <alignment horizontal="right" vertical="center"/>
    </xf>
    <xf numFmtId="41" fontId="24" fillId="28" borderId="15" xfId="43" applyNumberFormat="1" applyFont="1" applyFill="1" applyBorder="1" applyAlignment="1" applyProtection="1">
      <alignment horizontal="right" vertical="center"/>
    </xf>
    <xf numFmtId="41" fontId="24" fillId="28" borderId="14" xfId="43" applyNumberFormat="1" applyFont="1" applyFill="1" applyBorder="1" applyAlignment="1" applyProtection="1">
      <alignment horizontal="right" vertical="center"/>
    </xf>
    <xf numFmtId="41" fontId="52" fillId="27" borderId="16" xfId="43" applyNumberFormat="1" applyFont="1" applyFill="1" applyBorder="1" applyAlignment="1" applyProtection="1">
      <alignment horizontal="right" vertical="center"/>
    </xf>
    <xf numFmtId="41" fontId="52" fillId="27" borderId="15" xfId="43" applyNumberFormat="1" applyFont="1" applyFill="1" applyBorder="1" applyAlignment="1" applyProtection="1">
      <alignment horizontal="right" vertical="center"/>
    </xf>
    <xf numFmtId="41" fontId="52" fillId="27" borderId="14" xfId="43" applyNumberFormat="1" applyFont="1" applyFill="1" applyBorder="1" applyAlignment="1" applyProtection="1">
      <alignment horizontal="right" vertical="center"/>
    </xf>
    <xf numFmtId="41" fontId="24" fillId="28" borderId="97" xfId="43" applyNumberFormat="1" applyFont="1" applyFill="1" applyBorder="1" applyAlignment="1" applyProtection="1">
      <alignment horizontal="right" vertical="center"/>
    </xf>
    <xf numFmtId="41" fontId="24" fillId="28" borderId="38" xfId="43" applyNumberFormat="1" applyFont="1" applyFill="1" applyBorder="1" applyAlignment="1" applyProtection="1">
      <alignment horizontal="right" vertical="center"/>
    </xf>
    <xf numFmtId="41" fontId="24" fillId="28" borderId="59" xfId="43" applyNumberFormat="1" applyFont="1" applyFill="1" applyBorder="1" applyAlignment="1" applyProtection="1">
      <alignment horizontal="right" vertical="center"/>
    </xf>
    <xf numFmtId="41" fontId="15" fillId="28" borderId="16" xfId="43" applyNumberFormat="1" applyFont="1" applyFill="1" applyBorder="1" applyAlignment="1" applyProtection="1">
      <alignment horizontal="right" vertical="center"/>
    </xf>
    <xf numFmtId="41" fontId="15" fillId="28" borderId="15" xfId="43" applyNumberFormat="1" applyFont="1" applyFill="1" applyBorder="1" applyAlignment="1" applyProtection="1">
      <alignment horizontal="right" vertical="center"/>
    </xf>
    <xf numFmtId="41" fontId="15" fillId="28" borderId="14" xfId="43" applyNumberFormat="1" applyFont="1" applyFill="1" applyBorder="1" applyAlignment="1" applyProtection="1">
      <alignment horizontal="right" vertical="center"/>
    </xf>
    <xf numFmtId="41" fontId="24" fillId="28" borderId="16" xfId="43" applyNumberFormat="1" applyFont="1" applyFill="1" applyBorder="1" applyAlignment="1">
      <alignment vertical="center"/>
    </xf>
    <xf numFmtId="41" fontId="24" fillId="28" borderId="15" xfId="43" applyNumberFormat="1" applyFont="1" applyFill="1" applyBorder="1" applyAlignment="1">
      <alignment vertical="center"/>
    </xf>
    <xf numFmtId="41" fontId="24" fillId="28" borderId="14" xfId="43" applyNumberFormat="1" applyFont="1" applyFill="1" applyBorder="1" applyAlignment="1">
      <alignment vertical="center"/>
    </xf>
    <xf numFmtId="41" fontId="15" fillId="28" borderId="16" xfId="43" applyNumberFormat="1" applyFont="1" applyFill="1" applyBorder="1" applyAlignment="1">
      <alignment vertical="center"/>
    </xf>
    <xf numFmtId="41" fontId="15" fillId="28" borderId="15" xfId="43" applyNumberFormat="1" applyFont="1" applyFill="1" applyBorder="1" applyAlignment="1">
      <alignment vertical="center"/>
    </xf>
    <xf numFmtId="41" fontId="15" fillId="28" borderId="14" xfId="43" applyNumberFormat="1" applyFont="1" applyFill="1" applyBorder="1" applyAlignment="1">
      <alignment vertical="center"/>
    </xf>
    <xf numFmtId="41" fontId="15" fillId="30" borderId="16" xfId="43" applyNumberFormat="1" applyFont="1" applyFill="1" applyBorder="1" applyAlignment="1" applyProtection="1">
      <alignment horizontal="right" vertical="center"/>
    </xf>
    <xf numFmtId="41" fontId="15" fillId="30" borderId="15" xfId="43" applyNumberFormat="1" applyFont="1" applyFill="1" applyBorder="1" applyAlignment="1" applyProtection="1">
      <alignment horizontal="right" vertical="center"/>
    </xf>
    <xf numFmtId="41" fontId="15" fillId="30" borderId="14" xfId="43" applyNumberFormat="1" applyFont="1" applyFill="1" applyBorder="1" applyAlignment="1" applyProtection="1">
      <alignment horizontal="right" vertical="center"/>
    </xf>
    <xf numFmtId="41" fontId="15" fillId="0" borderId="16" xfId="43" applyNumberFormat="1" applyFont="1" applyFill="1" applyBorder="1" applyAlignment="1" applyProtection="1">
      <alignment horizontal="right" vertical="center"/>
    </xf>
    <xf numFmtId="41" fontId="15" fillId="0" borderId="15" xfId="43" applyNumberFormat="1" applyFont="1" applyFill="1" applyBorder="1" applyAlignment="1" applyProtection="1">
      <alignment horizontal="right" vertical="center"/>
    </xf>
    <xf numFmtId="41" fontId="15" fillId="0" borderId="14" xfId="43" applyNumberFormat="1" applyFont="1" applyFill="1" applyBorder="1" applyAlignment="1" applyProtection="1">
      <alignment horizontal="right" vertical="center"/>
    </xf>
    <xf numFmtId="0" fontId="15" fillId="28" borderId="38" xfId="43" applyNumberFormat="1" applyFont="1" applyFill="1" applyBorder="1" applyAlignment="1" applyProtection="1">
      <alignment vertical="center"/>
    </xf>
    <xf numFmtId="41" fontId="15" fillId="28" borderId="97" xfId="43" applyNumberFormat="1" applyFont="1" applyFill="1" applyBorder="1" applyAlignment="1">
      <alignment vertical="center"/>
    </xf>
    <xf numFmtId="41" fontId="15" fillId="28" borderId="38" xfId="43" applyNumberFormat="1" applyFont="1" applyFill="1" applyBorder="1" applyAlignment="1">
      <alignment vertical="center"/>
    </xf>
    <xf numFmtId="41" fontId="15" fillId="28" borderId="59" xfId="43" applyNumberFormat="1" applyFont="1" applyFill="1" applyBorder="1" applyAlignment="1">
      <alignment vertical="center"/>
    </xf>
    <xf numFmtId="0" fontId="0" fillId="0" borderId="0" xfId="43" applyFont="1" applyFill="1" applyAlignment="1">
      <alignment vertical="center"/>
    </xf>
    <xf numFmtId="0" fontId="15" fillId="28" borderId="34" xfId="43" applyNumberFormat="1" applyFont="1" applyFill="1" applyBorder="1" applyAlignment="1" applyProtection="1">
      <alignment vertical="center"/>
    </xf>
    <xf numFmtId="41" fontId="15" fillId="28" borderId="44" xfId="43" applyNumberFormat="1" applyFont="1" applyFill="1" applyBorder="1" applyAlignment="1">
      <alignment vertical="center"/>
    </xf>
    <xf numFmtId="41" fontId="15" fillId="28" borderId="34" xfId="43" applyNumberFormat="1" applyFont="1" applyFill="1" applyBorder="1" applyAlignment="1">
      <alignment vertical="center"/>
    </xf>
    <xf numFmtId="41" fontId="15" fillId="28" borderId="28" xfId="43" applyNumberFormat="1" applyFont="1" applyFill="1" applyBorder="1" applyAlignment="1">
      <alignment vertical="center"/>
    </xf>
    <xf numFmtId="0" fontId="9" fillId="28" borderId="15" xfId="43" applyNumberFormat="1" applyFont="1" applyFill="1" applyBorder="1" applyAlignment="1" applyProtection="1">
      <alignment vertical="center"/>
    </xf>
    <xf numFmtId="0" fontId="15" fillId="30" borderId="26" xfId="43" applyNumberFormat="1" applyFont="1" applyFill="1" applyBorder="1" applyAlignment="1" applyProtection="1">
      <alignment vertical="center"/>
    </xf>
    <xf numFmtId="3" fontId="15" fillId="30" borderId="37" xfId="43" applyNumberFormat="1" applyFont="1" applyFill="1" applyBorder="1" applyAlignment="1">
      <alignment vertical="center"/>
    </xf>
    <xf numFmtId="3" fontId="15" fillId="30" borderId="26" xfId="43" applyNumberFormat="1" applyFont="1" applyFill="1" applyBorder="1" applyAlignment="1">
      <alignment vertical="center"/>
    </xf>
    <xf numFmtId="3" fontId="15" fillId="30" borderId="31" xfId="43" applyNumberFormat="1" applyFont="1" applyFill="1" applyBorder="1" applyAlignment="1">
      <alignment vertical="center"/>
    </xf>
    <xf numFmtId="167" fontId="0" fillId="30" borderId="0" xfId="86" applyFont="1" applyFill="1" applyAlignment="1">
      <alignment vertical="center"/>
    </xf>
    <xf numFmtId="0" fontId="15" fillId="30" borderId="0" xfId="43" applyNumberFormat="1" applyFont="1" applyFill="1" applyBorder="1" applyAlignment="1" applyProtection="1">
      <alignment vertical="center"/>
    </xf>
    <xf numFmtId="3" fontId="15" fillId="30" borderId="0" xfId="43" applyNumberFormat="1" applyFont="1" applyFill="1" applyBorder="1" applyAlignment="1">
      <alignment vertical="center"/>
    </xf>
    <xf numFmtId="168" fontId="15" fillId="30" borderId="0" xfId="85" applyFont="1" applyFill="1" applyBorder="1" applyAlignment="1">
      <alignment vertical="center"/>
    </xf>
    <xf numFmtId="41" fontId="6" fillId="0" borderId="0" xfId="43" applyNumberFormat="1" applyFont="1" applyFill="1" applyAlignment="1">
      <alignment vertical="center"/>
    </xf>
    <xf numFmtId="0" fontId="27" fillId="28" borderId="26" xfId="43" applyNumberFormat="1" applyFont="1" applyFill="1" applyBorder="1" applyAlignment="1" applyProtection="1">
      <alignment vertical="center"/>
    </xf>
    <xf numFmtId="0" fontId="28" fillId="30" borderId="52" xfId="43" applyNumberFormat="1" applyFont="1" applyFill="1" applyBorder="1" applyAlignment="1" applyProtection="1">
      <alignment vertical="center"/>
    </xf>
    <xf numFmtId="0" fontId="28" fillId="30" borderId="38" xfId="43" applyNumberFormat="1" applyFont="1" applyFill="1" applyBorder="1" applyAlignment="1" applyProtection="1">
      <alignment vertical="center"/>
    </xf>
    <xf numFmtId="0" fontId="15" fillId="30" borderId="15" xfId="43" applyNumberFormat="1" applyFont="1" applyFill="1" applyBorder="1" applyAlignment="1" applyProtection="1">
      <alignment vertical="center"/>
    </xf>
    <xf numFmtId="0" fontId="15" fillId="30" borderId="38" xfId="43" applyNumberFormat="1" applyFont="1" applyFill="1" applyBorder="1" applyAlignment="1" applyProtection="1">
      <alignment vertical="center"/>
    </xf>
    <xf numFmtId="0" fontId="53" fillId="27" borderId="108" xfId="43" applyFont="1" applyFill="1" applyBorder="1" applyAlignment="1">
      <alignment horizontal="center" vertical="center"/>
    </xf>
    <xf numFmtId="0" fontId="53" fillId="27" borderId="120" xfId="43" applyFont="1" applyFill="1" applyBorder="1" applyAlignment="1">
      <alignment horizontal="center" vertical="center"/>
    </xf>
    <xf numFmtId="0" fontId="53" fillId="27" borderId="121" xfId="43" applyFont="1" applyFill="1" applyBorder="1" applyAlignment="1">
      <alignment horizontal="center" vertical="center"/>
    </xf>
    <xf numFmtId="0" fontId="53" fillId="27" borderId="122" xfId="43" applyFont="1" applyFill="1" applyBorder="1" applyAlignment="1">
      <alignment horizontal="center" vertical="center"/>
    </xf>
    <xf numFmtId="0" fontId="7" fillId="0" borderId="0" xfId="378" applyFont="1" applyFill="1" applyAlignment="1">
      <alignment vertical="center"/>
    </xf>
    <xf numFmtId="0" fontId="9" fillId="0" borderId="0" xfId="378" applyFont="1" applyFill="1" applyAlignment="1">
      <alignment vertical="center"/>
    </xf>
    <xf numFmtId="0" fontId="7" fillId="0" borderId="0" xfId="378" applyFont="1" applyFill="1" applyBorder="1" applyAlignment="1">
      <alignment vertical="center"/>
    </xf>
    <xf numFmtId="0" fontId="7" fillId="0" borderId="0" xfId="379" applyFont="1" applyFill="1" applyBorder="1" applyAlignment="1">
      <alignment vertical="center"/>
    </xf>
    <xf numFmtId="0" fontId="8" fillId="0" borderId="0" xfId="379" applyFont="1" applyFill="1" applyBorder="1" applyAlignment="1">
      <alignment horizontal="centerContinuous" vertical="center"/>
    </xf>
    <xf numFmtId="0" fontId="8" fillId="0" borderId="15" xfId="379" applyFont="1" applyFill="1" applyBorder="1" applyAlignment="1">
      <alignment vertical="center"/>
    </xf>
    <xf numFmtId="0" fontId="8" fillId="0" borderId="34" xfId="379" applyFont="1" applyFill="1" applyBorder="1" applyAlignment="1">
      <alignment vertical="center"/>
    </xf>
    <xf numFmtId="3" fontId="49" fillId="27" borderId="25" xfId="379" applyNumberFormat="1" applyFont="1" applyFill="1" applyBorder="1" applyAlignment="1" applyProtection="1">
      <alignment horizontal="left" vertical="center"/>
    </xf>
    <xf numFmtId="3" fontId="49" fillId="27" borderId="25" xfId="379" applyNumberFormat="1" applyFont="1" applyFill="1" applyBorder="1" applyAlignment="1">
      <alignment vertical="center"/>
    </xf>
    <xf numFmtId="3" fontId="13" fillId="28" borderId="15" xfId="379" applyNumberFormat="1" applyFont="1" applyFill="1" applyBorder="1" applyAlignment="1" applyProtection="1">
      <alignment horizontal="left" vertical="center"/>
    </xf>
    <xf numFmtId="3" fontId="13" fillId="28" borderId="15" xfId="379" applyNumberFormat="1" applyFont="1" applyFill="1" applyBorder="1" applyAlignment="1">
      <alignment vertical="center"/>
    </xf>
    <xf numFmtId="3" fontId="8" fillId="28" borderId="62" xfId="379" applyNumberFormat="1" applyFont="1" applyFill="1" applyBorder="1" applyAlignment="1" applyProtection="1">
      <alignment horizontal="left" vertical="center"/>
    </xf>
    <xf numFmtId="3" fontId="8" fillId="28" borderId="62" xfId="379" applyNumberFormat="1" applyFont="1" applyFill="1" applyBorder="1" applyAlignment="1">
      <alignment vertical="center"/>
    </xf>
    <xf numFmtId="3" fontId="8" fillId="30" borderId="62" xfId="379" applyNumberFormat="1" applyFont="1" applyFill="1" applyBorder="1" applyAlignment="1">
      <alignment vertical="center"/>
    </xf>
    <xf numFmtId="181" fontId="8" fillId="28" borderId="15" xfId="379" applyNumberFormat="1" applyFont="1" applyFill="1" applyBorder="1" applyAlignment="1" applyProtection="1">
      <alignment horizontal="left" vertical="center"/>
    </xf>
    <xf numFmtId="3" fontId="7" fillId="28" borderId="15" xfId="379" applyNumberFormat="1" applyFont="1" applyFill="1" applyBorder="1" applyAlignment="1">
      <alignment vertical="center"/>
    </xf>
    <xf numFmtId="0" fontId="7" fillId="28" borderId="15" xfId="379" applyFont="1" applyFill="1" applyBorder="1" applyAlignment="1">
      <alignment vertical="center"/>
    </xf>
    <xf numFmtId="3" fontId="8" fillId="28" borderId="15" xfId="379" applyNumberFormat="1" applyFont="1" applyFill="1" applyBorder="1" applyAlignment="1" applyProtection="1">
      <alignment horizontal="left" vertical="center"/>
    </xf>
    <xf numFmtId="43" fontId="8" fillId="28" borderId="62" xfId="85" applyNumberFormat="1" applyFont="1" applyFill="1" applyBorder="1" applyAlignment="1">
      <alignment horizontal="right" vertical="center"/>
    </xf>
    <xf numFmtId="3" fontId="8" fillId="28" borderId="26" xfId="379" applyNumberFormat="1" applyFont="1" applyFill="1" applyBorder="1" applyAlignment="1" applyProtection="1">
      <alignment horizontal="left" vertical="center"/>
    </xf>
    <xf numFmtId="3" fontId="8" fillId="28" borderId="26" xfId="379" applyNumberFormat="1" applyFont="1" applyFill="1" applyBorder="1" applyAlignment="1">
      <alignment vertical="center"/>
    </xf>
    <xf numFmtId="0" fontId="11" fillId="0" borderId="0" xfId="378" applyFont="1" applyFill="1" applyAlignment="1">
      <alignment vertical="center" wrapText="1"/>
    </xf>
    <xf numFmtId="203" fontId="7" fillId="0" borderId="0" xfId="43" applyNumberFormat="1" applyFont="1" applyFill="1" applyAlignment="1">
      <alignment vertical="center"/>
    </xf>
    <xf numFmtId="0" fontId="0" fillId="28" borderId="0" xfId="43" applyFont="1" applyFill="1" applyAlignment="1">
      <alignment vertical="center"/>
    </xf>
    <xf numFmtId="0" fontId="80" fillId="28" borderId="0" xfId="43" applyFont="1" applyFill="1" applyAlignment="1">
      <alignment vertical="center"/>
    </xf>
    <xf numFmtId="0" fontId="8" fillId="28" borderId="0" xfId="43" applyFont="1" applyFill="1" applyAlignment="1">
      <alignment horizontal="center" vertical="center"/>
    </xf>
    <xf numFmtId="0" fontId="13" fillId="28" borderId="0" xfId="43" applyFont="1" applyFill="1" applyAlignment="1">
      <alignment vertical="center"/>
    </xf>
    <xf numFmtId="0" fontId="8" fillId="28" borderId="107" xfId="43" applyFont="1" applyFill="1" applyBorder="1" applyAlignment="1">
      <alignment vertical="center"/>
    </xf>
    <xf numFmtId="173" fontId="8" fillId="28" borderId="107" xfId="372" applyNumberFormat="1" applyFont="1" applyFill="1" applyBorder="1" applyAlignment="1">
      <alignment horizontal="center" vertical="center"/>
    </xf>
    <xf numFmtId="0" fontId="8" fillId="28" borderId="114" xfId="43" applyFont="1" applyFill="1" applyBorder="1" applyAlignment="1">
      <alignment vertical="center"/>
    </xf>
    <xf numFmtId="173" fontId="8" fillId="28" borderId="114" xfId="372" applyNumberFormat="1" applyFont="1" applyFill="1" applyBorder="1" applyAlignment="1">
      <alignment horizontal="center" vertical="center"/>
    </xf>
    <xf numFmtId="0" fontId="8" fillId="0" borderId="114" xfId="43" applyFont="1" applyFill="1" applyBorder="1" applyAlignment="1">
      <alignment vertical="center"/>
    </xf>
    <xf numFmtId="49" fontId="8" fillId="28" borderId="114" xfId="372" applyNumberFormat="1" applyFont="1" applyFill="1" applyBorder="1" applyAlignment="1">
      <alignment horizontal="center" vertical="center"/>
    </xf>
    <xf numFmtId="167" fontId="0" fillId="28" borderId="0" xfId="369" applyFont="1" applyFill="1" applyAlignment="1">
      <alignment vertical="center"/>
    </xf>
    <xf numFmtId="0" fontId="8" fillId="0" borderId="105" xfId="43" applyFont="1" applyFill="1" applyBorder="1" applyAlignment="1">
      <alignment vertical="center"/>
    </xf>
    <xf numFmtId="173" fontId="8" fillId="28" borderId="105" xfId="372" applyNumberFormat="1" applyFont="1" applyFill="1" applyBorder="1" applyAlignment="1">
      <alignment horizontal="center" vertical="center"/>
    </xf>
    <xf numFmtId="49" fontId="8" fillId="28" borderId="105" xfId="372" applyNumberFormat="1" applyFont="1" applyFill="1" applyBorder="1" applyAlignment="1">
      <alignment horizontal="center" vertical="center"/>
    </xf>
    <xf numFmtId="173" fontId="8" fillId="28" borderId="0" xfId="372" applyNumberFormat="1" applyFont="1" applyFill="1" applyAlignment="1">
      <alignment horizontal="center" vertical="center"/>
    </xf>
    <xf numFmtId="0" fontId="8" fillId="28" borderId="0" xfId="43" applyFont="1" applyFill="1" applyBorder="1" applyAlignment="1">
      <alignment vertical="center"/>
    </xf>
    <xf numFmtId="0" fontId="53" fillId="27" borderId="113" xfId="43" applyFont="1" applyFill="1" applyBorder="1" applyAlignment="1">
      <alignment horizontal="center" vertical="center"/>
    </xf>
    <xf numFmtId="202" fontId="8" fillId="28" borderId="115" xfId="370" applyNumberFormat="1" applyFont="1" applyFill="1" applyBorder="1" applyAlignment="1">
      <alignment horizontal="center" vertical="center"/>
    </xf>
    <xf numFmtId="202" fontId="8" fillId="28" borderId="111" xfId="370" applyNumberFormat="1" applyFont="1" applyFill="1" applyBorder="1" applyAlignment="1">
      <alignment horizontal="center" vertical="center"/>
    </xf>
    <xf numFmtId="202" fontId="8" fillId="28" borderId="110" xfId="370" applyNumberFormat="1" applyFont="1" applyFill="1" applyBorder="1" applyAlignment="1">
      <alignment horizontal="center" vertical="center"/>
    </xf>
    <xf numFmtId="202" fontId="8" fillId="28" borderId="109" xfId="370" applyNumberFormat="1" applyFont="1" applyFill="1" applyBorder="1" applyAlignment="1">
      <alignment horizontal="center" vertical="center"/>
    </xf>
    <xf numFmtId="0" fontId="8" fillId="30" borderId="107" xfId="43" applyFont="1" applyFill="1" applyBorder="1" applyAlignment="1">
      <alignment horizontal="left" vertical="center"/>
    </xf>
    <xf numFmtId="0" fontId="8" fillId="30" borderId="105" xfId="43" applyFont="1" applyFill="1" applyBorder="1" applyAlignment="1">
      <alignment horizontal="left" vertical="center"/>
    </xf>
    <xf numFmtId="0" fontId="8" fillId="30" borderId="0" xfId="43" applyFont="1" applyFill="1" applyBorder="1" applyAlignment="1">
      <alignment horizontal="left" vertical="center"/>
    </xf>
    <xf numFmtId="173" fontId="8" fillId="28" borderId="117" xfId="372" applyNumberFormat="1" applyFont="1" applyFill="1" applyBorder="1" applyAlignment="1">
      <alignment horizontal="center" vertical="center"/>
    </xf>
    <xf numFmtId="173" fontId="8" fillId="28" borderId="110" xfId="372" applyNumberFormat="1" applyFont="1" applyFill="1" applyBorder="1" applyAlignment="1">
      <alignment horizontal="center" vertical="center"/>
    </xf>
    <xf numFmtId="0" fontId="8" fillId="30" borderId="0" xfId="43" applyFont="1" applyFill="1" applyAlignment="1">
      <alignment horizontal="left" vertical="center"/>
    </xf>
    <xf numFmtId="0" fontId="8" fillId="28" borderId="0" xfId="43" applyFont="1" applyFill="1" applyBorder="1" applyAlignment="1">
      <alignment horizontal="center" vertical="center"/>
    </xf>
    <xf numFmtId="202" fontId="8" fillId="28" borderId="0" xfId="370" applyNumberFormat="1" applyFont="1" applyFill="1" applyBorder="1" applyAlignment="1">
      <alignment horizontal="center" vertical="center"/>
    </xf>
    <xf numFmtId="201" fontId="8" fillId="28" borderId="0" xfId="370" applyNumberFormat="1" applyFont="1" applyFill="1" applyAlignment="1">
      <alignment horizontal="center" vertical="center"/>
    </xf>
    <xf numFmtId="201" fontId="8" fillId="0" borderId="0" xfId="370" applyNumberFormat="1" applyFont="1" applyFill="1" applyBorder="1" applyAlignment="1">
      <alignment horizontal="center" vertical="center"/>
    </xf>
    <xf numFmtId="0" fontId="80" fillId="0" borderId="0" xfId="43" applyFont="1" applyFill="1" applyBorder="1" applyAlignment="1">
      <alignment vertical="center"/>
    </xf>
    <xf numFmtId="168" fontId="8" fillId="28" borderId="0" xfId="85" applyFont="1" applyFill="1" applyAlignment="1">
      <alignment horizontal="center" vertical="center"/>
    </xf>
    <xf numFmtId="173" fontId="8" fillId="0" borderId="0" xfId="97" applyNumberFormat="1" applyFont="1" applyFill="1" applyBorder="1" applyAlignment="1">
      <alignment horizontal="center" vertical="center"/>
    </xf>
    <xf numFmtId="0" fontId="0" fillId="0" borderId="0" xfId="43" applyFont="1" applyFill="1" applyBorder="1" applyAlignment="1">
      <alignment vertical="center"/>
    </xf>
    <xf numFmtId="202" fontId="8" fillId="28" borderId="112" xfId="370" applyNumberFormat="1" applyFont="1" applyFill="1" applyBorder="1" applyAlignment="1">
      <alignment horizontal="center" vertical="center"/>
    </xf>
    <xf numFmtId="0" fontId="8" fillId="0" borderId="107" xfId="43" applyFont="1" applyFill="1" applyBorder="1" applyAlignment="1">
      <alignment horizontal="left" vertical="center"/>
    </xf>
    <xf numFmtId="0" fontId="8" fillId="0" borderId="105" xfId="43" applyFont="1" applyFill="1" applyBorder="1" applyAlignment="1">
      <alignment horizontal="left" vertical="center"/>
    </xf>
    <xf numFmtId="0" fontId="8" fillId="0" borderId="0" xfId="43" applyFont="1" applyFill="1" applyBorder="1" applyAlignment="1">
      <alignment horizontal="left" vertical="center"/>
    </xf>
    <xf numFmtId="173" fontId="8" fillId="28" borderId="109" xfId="372" applyNumberFormat="1" applyFont="1" applyFill="1" applyBorder="1" applyAlignment="1">
      <alignment horizontal="center" vertical="center"/>
    </xf>
    <xf numFmtId="0" fontId="8" fillId="0" borderId="0" xfId="43" applyFont="1" applyFill="1" applyAlignment="1">
      <alignment horizontal="left" vertical="center"/>
    </xf>
    <xf numFmtId="0" fontId="7" fillId="28" borderId="0" xfId="378" applyFont="1" applyFill="1" applyAlignment="1">
      <alignment vertical="center"/>
    </xf>
    <xf numFmtId="0" fontId="9" fillId="28" borderId="0" xfId="378" applyFont="1" applyFill="1" applyAlignment="1">
      <alignment vertical="center"/>
    </xf>
    <xf numFmtId="0" fontId="7" fillId="28" borderId="0" xfId="378" applyFont="1" applyFill="1" applyBorder="1" applyAlignment="1">
      <alignment vertical="center"/>
    </xf>
    <xf numFmtId="17" fontId="7" fillId="28" borderId="19" xfId="43" applyNumberFormat="1" applyFont="1" applyFill="1" applyBorder="1" applyAlignment="1">
      <alignment horizontal="center" vertical="center"/>
    </xf>
    <xf numFmtId="181" fontId="8" fillId="28" borderId="20" xfId="43" applyNumberFormat="1" applyFont="1" applyFill="1" applyBorder="1" applyAlignment="1">
      <alignment horizontal="right" vertical="center"/>
    </xf>
    <xf numFmtId="181" fontId="7" fillId="28" borderId="20" xfId="43" applyNumberFormat="1" applyFont="1" applyFill="1" applyBorder="1" applyAlignment="1">
      <alignment horizontal="right" vertical="center"/>
    </xf>
    <xf numFmtId="173" fontId="7" fillId="28" borderId="21" xfId="97" applyNumberFormat="1" applyFont="1" applyFill="1" applyBorder="1" applyAlignment="1">
      <alignment horizontal="right" vertical="center"/>
    </xf>
    <xf numFmtId="181" fontId="7" fillId="0" borderId="0" xfId="378" applyNumberFormat="1" applyFont="1" applyFill="1" applyAlignment="1">
      <alignment vertical="center"/>
    </xf>
    <xf numFmtId="167" fontId="5" fillId="0" borderId="0" xfId="86" applyFill="1" applyAlignment="1">
      <alignment vertical="center"/>
    </xf>
    <xf numFmtId="181" fontId="7" fillId="28" borderId="21" xfId="43" applyNumberFormat="1" applyFont="1" applyFill="1" applyBorder="1" applyAlignment="1">
      <alignment horizontal="right" vertical="center"/>
    </xf>
    <xf numFmtId="17" fontId="7" fillId="28" borderId="14" xfId="43" applyNumberFormat="1" applyFont="1" applyFill="1" applyBorder="1" applyAlignment="1">
      <alignment horizontal="center" vertical="center"/>
    </xf>
    <xf numFmtId="181" fontId="7" fillId="28" borderId="39" xfId="43" applyNumberFormat="1" applyFont="1" applyFill="1" applyBorder="1" applyAlignment="1">
      <alignment horizontal="right" vertical="center"/>
    </xf>
    <xf numFmtId="181" fontId="7" fillId="28" borderId="0" xfId="43" applyNumberFormat="1" applyFont="1" applyFill="1" applyBorder="1" applyAlignment="1">
      <alignment horizontal="right" vertical="center"/>
    </xf>
    <xf numFmtId="17" fontId="7" fillId="28" borderId="19" xfId="378" applyNumberFormat="1" applyFont="1" applyFill="1" applyBorder="1" applyAlignment="1">
      <alignment horizontal="center" vertical="center"/>
    </xf>
    <xf numFmtId="181" fontId="8" fillId="28" borderId="0" xfId="43" applyNumberFormat="1" applyFont="1" applyFill="1" applyBorder="1" applyAlignment="1">
      <alignment horizontal="right" vertical="center"/>
    </xf>
    <xf numFmtId="181" fontId="8" fillId="28" borderId="39" xfId="43" applyNumberFormat="1" applyFont="1" applyFill="1" applyBorder="1" applyAlignment="1">
      <alignment horizontal="right" vertical="center"/>
    </xf>
    <xf numFmtId="167" fontId="0" fillId="0" borderId="0" xfId="86" applyFont="1" applyAlignment="1">
      <alignment vertical="center"/>
    </xf>
    <xf numFmtId="0" fontId="23" fillId="0" borderId="0" xfId="43" applyFont="1" applyAlignment="1">
      <alignment vertical="center"/>
    </xf>
    <xf numFmtId="0" fontId="81" fillId="0" borderId="0" xfId="43" applyFont="1" applyAlignment="1">
      <alignment vertical="center"/>
    </xf>
    <xf numFmtId="3" fontId="0" fillId="0" borderId="0" xfId="0" applyNumberFormat="1" applyAlignment="1">
      <alignment vertical="center"/>
    </xf>
    <xf numFmtId="0" fontId="0" fillId="30" borderId="0" xfId="0" applyFill="1" applyAlignment="1">
      <alignment vertical="center"/>
    </xf>
    <xf numFmtId="167" fontId="7" fillId="30" borderId="0" xfId="86" applyFont="1" applyFill="1" applyBorder="1" applyAlignment="1" applyProtection="1">
      <alignment horizontal="center" vertical="center"/>
    </xf>
    <xf numFmtId="167" fontId="7" fillId="28" borderId="0" xfId="86" applyFont="1" applyFill="1" applyBorder="1" applyAlignment="1" applyProtection="1">
      <alignment horizontal="center" vertical="center"/>
    </xf>
    <xf numFmtId="167" fontId="16" fillId="28" borderId="0" xfId="86" applyFont="1" applyFill="1" applyAlignment="1">
      <alignment vertical="center"/>
    </xf>
    <xf numFmtId="15" fontId="9" fillId="0" borderId="0" xfId="86" applyNumberFormat="1" applyFont="1" applyFill="1" applyAlignment="1">
      <alignment vertical="center"/>
    </xf>
    <xf numFmtId="15" fontId="9" fillId="30" borderId="0" xfId="86" applyNumberFormat="1" applyFont="1" applyFill="1" applyAlignment="1">
      <alignment horizontal="center" vertical="center"/>
    </xf>
    <xf numFmtId="0" fontId="30" fillId="28" borderId="53" xfId="43" applyFont="1" applyFill="1" applyBorder="1" applyAlignment="1">
      <alignment horizontal="center" vertical="center"/>
    </xf>
    <xf numFmtId="0" fontId="79" fillId="27" borderId="19" xfId="43" applyFont="1" applyFill="1" applyBorder="1" applyAlignment="1">
      <alignment vertical="center"/>
    </xf>
    <xf numFmtId="167" fontId="49" fillId="27" borderId="21" xfId="86" applyFont="1" applyFill="1" applyBorder="1" applyAlignment="1" applyProtection="1">
      <alignment horizontal="center" vertical="center"/>
    </xf>
    <xf numFmtId="167" fontId="0" fillId="0" borderId="0" xfId="0" applyNumberFormat="1" applyAlignment="1">
      <alignment vertical="center"/>
    </xf>
    <xf numFmtId="0" fontId="9" fillId="28" borderId="19" xfId="43" applyFont="1" applyFill="1" applyBorder="1" applyAlignment="1">
      <alignment vertical="center"/>
    </xf>
    <xf numFmtId="167" fontId="9" fillId="28" borderId="21" xfId="86" applyFont="1" applyFill="1" applyBorder="1" applyAlignment="1" applyProtection="1">
      <alignment vertical="center"/>
    </xf>
    <xf numFmtId="0" fontId="15" fillId="28" borderId="19" xfId="43" applyNumberFormat="1" applyFont="1" applyFill="1" applyBorder="1" applyAlignment="1">
      <alignment horizontal="left" vertical="center"/>
    </xf>
    <xf numFmtId="167" fontId="15" fillId="28" borderId="21" xfId="86" applyFont="1" applyFill="1" applyBorder="1" applyAlignment="1" applyProtection="1">
      <alignment horizontal="center" vertical="center"/>
    </xf>
    <xf numFmtId="0" fontId="7" fillId="28" borderId="32" xfId="43" applyFont="1" applyFill="1" applyBorder="1" applyAlignment="1">
      <alignment vertical="center"/>
    </xf>
    <xf numFmtId="167" fontId="7" fillId="28" borderId="33" xfId="86" applyFont="1" applyFill="1" applyBorder="1" applyAlignment="1" applyProtection="1">
      <alignment horizontal="right" vertical="center"/>
    </xf>
    <xf numFmtId="0" fontId="11" fillId="28" borderId="0" xfId="43" applyFont="1" applyFill="1" applyAlignment="1">
      <alignment vertical="center" wrapText="1"/>
    </xf>
    <xf numFmtId="167" fontId="0" fillId="0" borderId="16" xfId="369" applyFont="1" applyFill="1" applyBorder="1" applyAlignment="1">
      <alignment vertical="center"/>
    </xf>
    <xf numFmtId="0" fontId="0" fillId="0" borderId="16" xfId="43" applyFont="1" applyFill="1" applyBorder="1" applyAlignment="1">
      <alignment vertical="center"/>
    </xf>
    <xf numFmtId="0" fontId="15" fillId="28" borderId="0" xfId="43" applyFont="1" applyFill="1" applyAlignment="1">
      <alignment horizontal="right" vertical="center"/>
    </xf>
    <xf numFmtId="0" fontId="0" fillId="28" borderId="0" xfId="0" applyFill="1" applyAlignment="1">
      <alignment vertical="center"/>
    </xf>
    <xf numFmtId="0" fontId="19" fillId="28" borderId="14" xfId="43" applyFont="1" applyFill="1" applyBorder="1" applyAlignment="1">
      <alignment vertical="center"/>
    </xf>
    <xf numFmtId="0" fontId="19" fillId="28" borderId="15" xfId="43" applyFont="1" applyFill="1" applyBorder="1" applyAlignment="1">
      <alignment vertical="center"/>
    </xf>
    <xf numFmtId="0" fontId="15" fillId="28" borderId="26" xfId="43" applyFont="1" applyFill="1" applyBorder="1" applyAlignment="1">
      <alignment vertical="center"/>
    </xf>
    <xf numFmtId="180" fontId="15" fillId="28" borderId="26" xfId="43" applyNumberFormat="1" applyFont="1" applyFill="1" applyBorder="1" applyAlignment="1">
      <alignment vertical="center"/>
    </xf>
    <xf numFmtId="3" fontId="9" fillId="28" borderId="0" xfId="91" applyNumberFormat="1" applyFont="1" applyFill="1" applyAlignment="1">
      <alignment horizontal="center" vertical="center"/>
    </xf>
    <xf numFmtId="0" fontId="9" fillId="28" borderId="0" xfId="91" applyFont="1" applyFill="1" applyAlignment="1">
      <alignment horizontal="center" vertical="center"/>
    </xf>
    <xf numFmtId="0" fontId="47" fillId="28" borderId="0" xfId="43" applyFont="1" applyFill="1" applyAlignment="1">
      <alignment vertical="center"/>
    </xf>
    <xf numFmtId="186" fontId="7" fillId="28" borderId="0" xfId="43" applyNumberFormat="1" applyFont="1" applyFill="1" applyAlignment="1">
      <alignment vertical="center"/>
    </xf>
    <xf numFmtId="168" fontId="7" fillId="28" borderId="0" xfId="85" applyFont="1" applyFill="1" applyBorder="1" applyAlignment="1">
      <alignment horizontal="center" vertical="center"/>
    </xf>
    <xf numFmtId="3" fontId="7" fillId="28" borderId="0" xfId="43" applyNumberFormat="1" applyFont="1" applyFill="1" applyBorder="1" applyAlignment="1">
      <alignment horizontal="center" vertical="center"/>
    </xf>
    <xf numFmtId="168" fontId="7" fillId="0" borderId="0" xfId="85" applyFont="1" applyFill="1" applyAlignment="1">
      <alignment horizontal="center" vertical="center"/>
    </xf>
    <xf numFmtId="1" fontId="7" fillId="28" borderId="0" xfId="43" applyNumberFormat="1" applyFont="1" applyFill="1" applyBorder="1" applyAlignment="1">
      <alignment horizontal="center" vertical="center"/>
    </xf>
    <xf numFmtId="185" fontId="7" fillId="28" borderId="0" xfId="43" applyNumberFormat="1" applyFont="1" applyFill="1" applyAlignment="1">
      <alignment vertical="center"/>
    </xf>
    <xf numFmtId="0" fontId="0" fillId="0" borderId="103" xfId="0" applyFill="1" applyBorder="1" applyAlignment="1">
      <alignment vertical="center"/>
    </xf>
    <xf numFmtId="3" fontId="8" fillId="28" borderId="0" xfId="91" applyNumberFormat="1" applyFont="1" applyFill="1" applyAlignment="1">
      <alignment horizontal="center" vertical="center"/>
    </xf>
    <xf numFmtId="1" fontId="7" fillId="0" borderId="92" xfId="43" applyNumberFormat="1" applyFont="1" applyFill="1" applyBorder="1" applyAlignment="1">
      <alignment vertical="center"/>
    </xf>
    <xf numFmtId="1" fontId="7" fillId="0" borderId="95" xfId="43" applyNumberFormat="1" applyFont="1" applyFill="1" applyBorder="1" applyAlignment="1">
      <alignment vertical="center"/>
    </xf>
    <xf numFmtId="0" fontId="124" fillId="32" borderId="0" xfId="91" applyFont="1" applyFill="1" applyAlignment="1">
      <alignment vertical="center"/>
    </xf>
    <xf numFmtId="167" fontId="5" fillId="28" borderId="0" xfId="86" applyFill="1" applyAlignment="1">
      <alignment vertical="center"/>
    </xf>
    <xf numFmtId="3" fontId="7" fillId="28" borderId="0" xfId="91" applyNumberFormat="1" applyFont="1" applyFill="1" applyBorder="1" applyAlignment="1">
      <alignment horizontal="center" vertical="center"/>
    </xf>
    <xf numFmtId="3" fontId="7" fillId="28" borderId="0" xfId="91" applyNumberFormat="1" applyFont="1" applyFill="1" applyAlignment="1">
      <alignment horizontal="left" vertical="center"/>
    </xf>
    <xf numFmtId="0" fontId="19" fillId="28" borderId="0" xfId="43" applyFont="1" applyFill="1" applyAlignment="1">
      <alignment vertical="center"/>
    </xf>
    <xf numFmtId="0" fontId="15" fillId="28" borderId="0" xfId="43" applyFont="1" applyFill="1" applyAlignment="1" applyProtection="1">
      <alignment horizontal="centerContinuous" vertical="center"/>
    </xf>
    <xf numFmtId="0" fontId="15" fillId="28" borderId="0" xfId="43" applyFont="1" applyFill="1" applyAlignment="1">
      <alignment horizontal="centerContinuous" vertical="center"/>
    </xf>
    <xf numFmtId="0" fontId="38" fillId="28" borderId="0" xfId="43" applyFont="1" applyFill="1" applyAlignment="1">
      <alignment vertical="center"/>
    </xf>
    <xf numFmtId="0" fontId="9" fillId="28" borderId="0" xfId="43" applyNumberFormat="1" applyFont="1" applyFill="1" applyAlignment="1" applyProtection="1">
      <alignment horizontal="center" vertical="center"/>
    </xf>
    <xf numFmtId="0" fontId="15" fillId="28" borderId="0" xfId="43" applyFont="1" applyFill="1" applyBorder="1" applyAlignment="1">
      <alignment horizontal="centerContinuous" vertical="center"/>
    </xf>
    <xf numFmtId="0" fontId="15" fillId="28" borderId="0" xfId="43" applyFont="1" applyFill="1" applyBorder="1" applyAlignment="1">
      <alignment vertical="center"/>
    </xf>
    <xf numFmtId="0" fontId="15" fillId="28" borderId="0" xfId="43" applyFont="1" applyFill="1" applyBorder="1" applyAlignment="1">
      <alignment horizontal="center" vertical="center"/>
    </xf>
    <xf numFmtId="0" fontId="9" fillId="28" borderId="0" xfId="43" applyFont="1" applyFill="1" applyBorder="1" applyAlignment="1">
      <alignment horizontal="centerContinuous" vertical="center"/>
    </xf>
    <xf numFmtId="0" fontId="9" fillId="28" borderId="64" xfId="43" applyFont="1" applyFill="1" applyBorder="1" applyAlignment="1">
      <alignment horizontal="centerContinuous" vertical="center"/>
    </xf>
    <xf numFmtId="0" fontId="15" fillId="28" borderId="64" xfId="43" applyFont="1" applyFill="1" applyBorder="1" applyAlignment="1">
      <alignment vertical="center"/>
    </xf>
    <xf numFmtId="166" fontId="107" fillId="31" borderId="34" xfId="43" applyNumberFormat="1" applyFont="1" applyFill="1" applyBorder="1" applyAlignment="1">
      <alignment horizontal="center" vertical="center"/>
    </xf>
    <xf numFmtId="166" fontId="107" fillId="31" borderId="0" xfId="43" applyNumberFormat="1" applyFont="1" applyFill="1" applyBorder="1" applyAlignment="1">
      <alignment horizontal="center" vertical="center"/>
    </xf>
    <xf numFmtId="0" fontId="107" fillId="31" borderId="37" xfId="43" applyFont="1" applyFill="1" applyBorder="1" applyAlignment="1">
      <alignment horizontal="center" vertical="center"/>
    </xf>
    <xf numFmtId="0" fontId="107" fillId="31" borderId="64" xfId="43" applyFont="1" applyFill="1" applyBorder="1" applyAlignment="1">
      <alignment horizontal="center" vertical="center"/>
    </xf>
    <xf numFmtId="0" fontId="107" fillId="31" borderId="26" xfId="43" applyNumberFormat="1" applyFont="1" applyFill="1" applyBorder="1" applyAlignment="1">
      <alignment horizontal="center" vertical="center"/>
    </xf>
    <xf numFmtId="166" fontId="107" fillId="31" borderId="31" xfId="43" applyNumberFormat="1" applyFont="1" applyFill="1" applyBorder="1" applyAlignment="1">
      <alignment horizontal="center" vertical="center"/>
    </xf>
    <xf numFmtId="166" fontId="107" fillId="31" borderId="64" xfId="43" applyNumberFormat="1" applyFont="1" applyFill="1" applyBorder="1" applyAlignment="1">
      <alignment horizontal="center" vertical="center"/>
    </xf>
    <xf numFmtId="0" fontId="107" fillId="31" borderId="0" xfId="43" applyNumberFormat="1" applyFont="1" applyFill="1" applyBorder="1" applyAlignment="1">
      <alignment horizontal="center" vertical="center"/>
    </xf>
    <xf numFmtId="166" fontId="15" fillId="0" borderId="0" xfId="43" applyNumberFormat="1" applyFont="1" applyFill="1" applyBorder="1" applyAlignment="1">
      <alignment horizontal="center" vertical="center"/>
    </xf>
    <xf numFmtId="166" fontId="15" fillId="28" borderId="0" xfId="43" applyNumberFormat="1" applyFont="1" applyFill="1" applyBorder="1" applyAlignment="1">
      <alignment horizontal="right" vertical="center"/>
    </xf>
    <xf numFmtId="0" fontId="15" fillId="28" borderId="52" xfId="43" applyNumberFormat="1" applyFont="1" applyFill="1" applyBorder="1" applyAlignment="1" applyProtection="1">
      <alignment vertical="center"/>
    </xf>
    <xf numFmtId="166" fontId="15" fillId="0" borderId="52" xfId="43" applyNumberFormat="1" applyFont="1" applyFill="1" applyBorder="1" applyAlignment="1">
      <alignment horizontal="center" vertical="center"/>
    </xf>
    <xf numFmtId="166" fontId="15" fillId="0" borderId="38" xfId="43" applyNumberFormat="1" applyFont="1" applyFill="1" applyBorder="1" applyAlignment="1">
      <alignment horizontal="center" vertical="center"/>
    </xf>
    <xf numFmtId="0" fontId="9" fillId="28" borderId="26" xfId="43" applyNumberFormat="1" applyFont="1" applyFill="1" applyBorder="1" applyAlignment="1" applyProtection="1">
      <alignment vertical="center"/>
    </xf>
    <xf numFmtId="166" fontId="9" fillId="28" borderId="26" xfId="43" applyNumberFormat="1" applyFont="1" applyFill="1" applyBorder="1" applyAlignment="1">
      <alignment horizontal="center" vertical="center"/>
    </xf>
    <xf numFmtId="0" fontId="9" fillId="28" borderId="34" xfId="43" applyNumberFormat="1" applyFont="1" applyFill="1" applyBorder="1" applyAlignment="1" applyProtection="1">
      <alignment vertical="center"/>
    </xf>
    <xf numFmtId="3" fontId="15" fillId="28" borderId="0" xfId="43" applyNumberFormat="1" applyFont="1" applyFill="1" applyBorder="1" applyAlignment="1">
      <alignment horizontal="center" vertical="center"/>
    </xf>
    <xf numFmtId="0" fontId="15" fillId="30" borderId="0" xfId="43" applyNumberFormat="1" applyFont="1" applyFill="1" applyBorder="1" applyAlignment="1">
      <alignment vertical="center"/>
    </xf>
    <xf numFmtId="0" fontId="15" fillId="28" borderId="0" xfId="43" applyNumberFormat="1" applyFont="1" applyFill="1" applyBorder="1" applyAlignment="1">
      <alignment vertical="center"/>
    </xf>
    <xf numFmtId="0" fontId="19" fillId="30" borderId="0" xfId="43" applyFont="1" applyFill="1" applyAlignment="1">
      <alignment vertical="center"/>
    </xf>
    <xf numFmtId="0" fontId="5" fillId="0" borderId="0" xfId="368" applyAlignment="1">
      <alignment vertical="center"/>
    </xf>
    <xf numFmtId="0" fontId="0" fillId="0" borderId="0" xfId="43" applyFont="1" applyBorder="1" applyAlignment="1">
      <alignment vertical="center"/>
    </xf>
    <xf numFmtId="0" fontId="5" fillId="0" borderId="0" xfId="368" applyBorder="1" applyAlignment="1">
      <alignment vertical="center"/>
    </xf>
    <xf numFmtId="14" fontId="7" fillId="28" borderId="0" xfId="43" applyNumberFormat="1" applyFont="1" applyFill="1" applyBorder="1" applyAlignment="1">
      <alignment horizontal="center" vertical="center"/>
    </xf>
    <xf numFmtId="0" fontId="5" fillId="28" borderId="0" xfId="43" applyFont="1" applyFill="1" applyBorder="1" applyAlignment="1">
      <alignment vertical="center"/>
    </xf>
    <xf numFmtId="0" fontId="80" fillId="28" borderId="0" xfId="43" applyFont="1" applyFill="1" applyBorder="1" applyAlignment="1">
      <alignment vertical="center"/>
    </xf>
    <xf numFmtId="0" fontId="7" fillId="28" borderId="14" xfId="43" applyFont="1" applyFill="1" applyBorder="1" applyAlignment="1">
      <alignment horizontal="left" vertical="center"/>
    </xf>
    <xf numFmtId="0" fontId="126" fillId="28" borderId="28" xfId="43" applyFont="1" applyFill="1" applyBorder="1" applyAlignment="1">
      <alignment vertical="center"/>
    </xf>
    <xf numFmtId="3" fontId="126" fillId="28" borderId="34" xfId="43" applyNumberFormat="1" applyFont="1" applyFill="1" applyBorder="1" applyAlignment="1">
      <alignment vertical="center"/>
    </xf>
    <xf numFmtId="187" fontId="7" fillId="28" borderId="34" xfId="43" applyNumberFormat="1" applyFont="1" applyFill="1" applyBorder="1" applyAlignment="1">
      <alignment vertical="center"/>
    </xf>
    <xf numFmtId="0" fontId="128" fillId="27" borderId="14" xfId="43" applyFont="1" applyFill="1" applyBorder="1" applyAlignment="1">
      <alignment vertical="center"/>
    </xf>
    <xf numFmtId="171" fontId="49" fillId="27" borderId="15" xfId="370" applyNumberFormat="1" applyFont="1" applyFill="1" applyBorder="1" applyAlignment="1">
      <alignment vertical="center"/>
    </xf>
    <xf numFmtId="0" fontId="130" fillId="28" borderId="14" xfId="43" applyFont="1" applyFill="1" applyBorder="1" applyAlignment="1">
      <alignment vertical="center"/>
    </xf>
    <xf numFmtId="3" fontId="131" fillId="28" borderId="15" xfId="43" applyNumberFormat="1" applyFont="1" applyFill="1" applyBorder="1" applyAlignment="1">
      <alignment vertical="center"/>
    </xf>
    <xf numFmtId="43" fontId="7" fillId="28" borderId="15" xfId="85" applyNumberFormat="1" applyFont="1" applyFill="1" applyBorder="1" applyAlignment="1">
      <alignment vertical="center"/>
    </xf>
    <xf numFmtId="43" fontId="8" fillId="28" borderId="15" xfId="85" applyNumberFormat="1" applyFont="1" applyFill="1" applyBorder="1" applyAlignment="1">
      <alignment vertical="center"/>
    </xf>
    <xf numFmtId="3" fontId="129" fillId="28" borderId="15" xfId="43" applyNumberFormat="1" applyFont="1" applyFill="1" applyBorder="1" applyAlignment="1">
      <alignment vertical="center"/>
    </xf>
    <xf numFmtId="171" fontId="8" fillId="28" borderId="15" xfId="370" applyNumberFormat="1" applyFont="1" applyFill="1" applyBorder="1" applyAlignment="1">
      <alignment vertical="center"/>
    </xf>
    <xf numFmtId="171" fontId="8" fillId="0" borderId="15" xfId="370" applyNumberFormat="1" applyFont="1" applyFill="1" applyBorder="1" applyAlignment="1">
      <alignment vertical="center"/>
    </xf>
    <xf numFmtId="171" fontId="20" fillId="28" borderId="15" xfId="370" applyNumberFormat="1" applyFont="1" applyFill="1" applyBorder="1" applyAlignment="1">
      <alignment vertical="center"/>
    </xf>
    <xf numFmtId="3" fontId="103" fillId="31" borderId="16" xfId="43" applyNumberFormat="1" applyFont="1" applyFill="1" applyBorder="1" applyAlignment="1">
      <alignment vertical="center"/>
    </xf>
    <xf numFmtId="0" fontId="10" fillId="28" borderId="15" xfId="43" applyFont="1" applyFill="1" applyBorder="1" applyAlignment="1">
      <alignment vertical="center"/>
    </xf>
    <xf numFmtId="3" fontId="7" fillId="0" borderId="16" xfId="43" applyNumberFormat="1" applyFont="1" applyFill="1" applyBorder="1" applyAlignment="1">
      <alignment vertical="center"/>
    </xf>
    <xf numFmtId="3" fontId="7" fillId="0" borderId="15" xfId="43" applyNumberFormat="1" applyFont="1" applyFill="1" applyBorder="1" applyAlignment="1">
      <alignment vertical="center"/>
    </xf>
    <xf numFmtId="0" fontId="9" fillId="28" borderId="15" xfId="43" applyFont="1" applyFill="1" applyBorder="1" applyAlignment="1">
      <alignment vertical="center"/>
    </xf>
    <xf numFmtId="3" fontId="9" fillId="28" borderId="21" xfId="43" applyNumberFormat="1" applyFont="1" applyFill="1" applyBorder="1" applyAlignment="1">
      <alignment vertical="center"/>
    </xf>
    <xf numFmtId="3" fontId="9" fillId="28" borderId="16" xfId="43" applyNumberFormat="1" applyFont="1" applyFill="1" applyBorder="1" applyAlignment="1">
      <alignment vertical="center"/>
    </xf>
    <xf numFmtId="3" fontId="7" fillId="28" borderId="26" xfId="43" applyNumberFormat="1" applyFont="1" applyFill="1" applyBorder="1" applyAlignment="1">
      <alignment vertical="center"/>
    </xf>
    <xf numFmtId="3" fontId="7" fillId="28" borderId="0" xfId="43" applyNumberFormat="1" applyFont="1" applyFill="1" applyBorder="1" applyAlignment="1">
      <alignment vertical="center"/>
    </xf>
    <xf numFmtId="0" fontId="7" fillId="28" borderId="64" xfId="43" applyFont="1" applyFill="1" applyBorder="1" applyAlignment="1">
      <alignment vertical="center"/>
    </xf>
    <xf numFmtId="3" fontId="7" fillId="28" borderId="64" xfId="43" applyNumberFormat="1" applyFont="1" applyFill="1" applyBorder="1" applyAlignment="1">
      <alignment vertical="center"/>
    </xf>
    <xf numFmtId="0" fontId="128" fillId="27" borderId="15" xfId="43" applyFont="1" applyFill="1" applyBorder="1" applyAlignment="1">
      <alignment vertical="center"/>
    </xf>
    <xf numFmtId="0" fontId="15" fillId="28" borderId="15" xfId="43" applyFont="1" applyFill="1" applyBorder="1" applyAlignment="1">
      <alignment vertical="center"/>
    </xf>
    <xf numFmtId="3" fontId="15" fillId="28" borderId="21" xfId="43" applyNumberFormat="1" applyFont="1" applyFill="1" applyBorder="1" applyAlignment="1">
      <alignment vertical="center"/>
    </xf>
    <xf numFmtId="3" fontId="15" fillId="28" borderId="16" xfId="43" applyNumberFormat="1" applyFont="1" applyFill="1" applyBorder="1" applyAlignment="1">
      <alignment vertical="center"/>
    </xf>
    <xf numFmtId="0" fontId="7" fillId="28" borderId="0" xfId="43" applyFont="1" applyFill="1" applyAlignment="1">
      <alignment horizontal="left" vertical="center" wrapText="1"/>
    </xf>
    <xf numFmtId="0" fontId="7" fillId="0" borderId="0" xfId="0" applyFont="1" applyAlignment="1">
      <alignment vertical="center"/>
    </xf>
    <xf numFmtId="0" fontId="7" fillId="0" borderId="0" xfId="0" applyFont="1" applyFill="1" applyAlignment="1">
      <alignment vertical="center"/>
    </xf>
    <xf numFmtId="166" fontId="7" fillId="28" borderId="0" xfId="43" applyNumberFormat="1" applyFont="1" applyFill="1" applyAlignment="1">
      <alignment vertical="center"/>
    </xf>
    <xf numFmtId="166" fontId="7" fillId="28" borderId="0" xfId="86" applyNumberFormat="1" applyFont="1" applyFill="1" applyAlignment="1">
      <alignment horizontal="right" vertical="center"/>
    </xf>
    <xf numFmtId="0" fontId="6" fillId="28" borderId="29" xfId="43" applyFont="1" applyFill="1" applyBorder="1" applyAlignment="1">
      <alignment horizontal="center" vertical="center"/>
    </xf>
    <xf numFmtId="0" fontId="6" fillId="28" borderId="44" xfId="43" applyFont="1" applyFill="1" applyBorder="1" applyAlignment="1">
      <alignment horizontal="center" vertical="center"/>
    </xf>
    <xf numFmtId="166" fontId="106" fillId="28" borderId="20" xfId="86" applyNumberFormat="1" applyFont="1" applyFill="1" applyBorder="1" applyAlignment="1" applyProtection="1">
      <alignment vertical="center"/>
    </xf>
    <xf numFmtId="166" fontId="106" fillId="28" borderId="35" xfId="86" applyNumberFormat="1" applyFont="1" applyFill="1" applyBorder="1" applyAlignment="1" applyProtection="1">
      <alignment vertical="center"/>
    </xf>
    <xf numFmtId="166" fontId="106" fillId="28" borderId="16" xfId="86" applyNumberFormat="1" applyFont="1" applyFill="1" applyBorder="1" applyAlignment="1" applyProtection="1">
      <alignment vertical="center"/>
    </xf>
    <xf numFmtId="166" fontId="106" fillId="28" borderId="15" xfId="86" applyNumberFormat="1" applyFont="1" applyFill="1" applyBorder="1" applyAlignment="1" applyProtection="1">
      <alignment vertical="center"/>
    </xf>
    <xf numFmtId="0" fontId="15" fillId="0" borderId="0" xfId="0" applyFont="1" applyAlignment="1">
      <alignment vertical="center"/>
    </xf>
    <xf numFmtId="0" fontId="31" fillId="28" borderId="19" xfId="43" applyFont="1" applyFill="1" applyBorder="1" applyAlignment="1">
      <alignment vertical="center"/>
    </xf>
    <xf numFmtId="0" fontId="31" fillId="28" borderId="16" xfId="43" applyFont="1" applyFill="1" applyBorder="1" applyAlignment="1">
      <alignment vertical="center"/>
    </xf>
    <xf numFmtId="166" fontId="9" fillId="28" borderId="20" xfId="86" applyNumberFormat="1" applyFont="1" applyFill="1" applyBorder="1" applyAlignment="1" applyProtection="1">
      <alignment vertical="center"/>
    </xf>
    <xf numFmtId="166" fontId="9" fillId="28" borderId="0" xfId="86" applyNumberFormat="1" applyFont="1" applyFill="1" applyBorder="1" applyAlignment="1" applyProtection="1">
      <alignment vertical="center"/>
    </xf>
    <xf numFmtId="166" fontId="9" fillId="28" borderId="15" xfId="86" applyNumberFormat="1" applyFont="1" applyFill="1" applyBorder="1" applyAlignment="1" applyProtection="1">
      <alignment vertical="center"/>
    </xf>
    <xf numFmtId="0" fontId="7" fillId="28" borderId="19" xfId="43" applyFont="1" applyFill="1" applyBorder="1" applyAlignment="1">
      <alignment horizontal="left" vertical="center"/>
    </xf>
    <xf numFmtId="0" fontId="7" fillId="28" borderId="16" xfId="43" applyFont="1" applyFill="1" applyBorder="1" applyAlignment="1">
      <alignment horizontal="left" vertical="center"/>
    </xf>
    <xf numFmtId="1" fontId="100" fillId="33" borderId="101" xfId="376" applyNumberFormat="1" applyFont="1" applyFill="1" applyBorder="1" applyAlignment="1">
      <alignment horizontal="right" vertical="center" wrapText="1"/>
    </xf>
    <xf numFmtId="49" fontId="7" fillId="28" borderId="21" xfId="43" applyNumberFormat="1" applyFont="1" applyFill="1" applyBorder="1" applyAlignment="1">
      <alignment horizontal="center" vertical="center"/>
    </xf>
    <xf numFmtId="166" fontId="7" fillId="28" borderId="20" xfId="86" applyNumberFormat="1" applyFont="1" applyFill="1" applyBorder="1" applyAlignment="1">
      <alignment horizontal="right" vertical="center"/>
    </xf>
    <xf numFmtId="166" fontId="7" fillId="28" borderId="16" xfId="86" applyNumberFormat="1" applyFont="1" applyFill="1" applyBorder="1" applyAlignment="1">
      <alignment horizontal="right" vertical="center"/>
    </xf>
    <xf numFmtId="0" fontId="28" fillId="33" borderId="101" xfId="376" applyFont="1" applyFill="1" applyBorder="1" applyAlignment="1">
      <alignment horizontal="right" vertical="center" wrapText="1"/>
    </xf>
    <xf numFmtId="0" fontId="0" fillId="28" borderId="0" xfId="43" applyFont="1" applyFill="1" applyBorder="1" applyAlignment="1">
      <alignment vertical="center"/>
    </xf>
    <xf numFmtId="0" fontId="100" fillId="33" borderId="101" xfId="376" applyFont="1" applyFill="1" applyBorder="1" applyAlignment="1">
      <alignment horizontal="right" vertical="center" wrapText="1"/>
    </xf>
    <xf numFmtId="0" fontId="31" fillId="28" borderId="19" xfId="43" applyFont="1" applyFill="1" applyBorder="1" applyAlignment="1">
      <alignment horizontal="left" vertical="center"/>
    </xf>
    <xf numFmtId="167" fontId="7" fillId="28" borderId="0" xfId="86" applyFont="1" applyFill="1" applyBorder="1" applyAlignment="1">
      <alignment horizontal="right" vertical="center"/>
    </xf>
    <xf numFmtId="166" fontId="7" fillId="28" borderId="35" xfId="86" applyNumberFormat="1" applyFont="1" applyFill="1" applyBorder="1" applyAlignment="1">
      <alignment horizontal="right" vertical="center"/>
    </xf>
    <xf numFmtId="166" fontId="7" fillId="28" borderId="21" xfId="86" applyNumberFormat="1" applyFont="1" applyFill="1" applyBorder="1" applyAlignment="1">
      <alignment horizontal="right" vertical="center"/>
    </xf>
    <xf numFmtId="0" fontId="31" fillId="28" borderId="16" xfId="43" applyFont="1" applyFill="1" applyBorder="1" applyAlignment="1">
      <alignment horizontal="left" vertical="center"/>
    </xf>
    <xf numFmtId="0" fontId="5" fillId="28" borderId="19" xfId="43" applyFont="1" applyFill="1" applyBorder="1" applyAlignment="1">
      <alignment horizontal="left" vertical="center"/>
    </xf>
    <xf numFmtId="0" fontId="5" fillId="28" borderId="16" xfId="43" applyFont="1" applyFill="1" applyBorder="1" applyAlignment="1">
      <alignment horizontal="left" vertical="center"/>
    </xf>
    <xf numFmtId="0" fontId="49" fillId="27" borderId="75" xfId="43" applyFont="1" applyFill="1" applyBorder="1" applyAlignment="1">
      <alignment vertical="center"/>
    </xf>
    <xf numFmtId="0" fontId="49" fillId="27" borderId="82" xfId="43" applyFont="1" applyFill="1" applyBorder="1" applyAlignment="1">
      <alignment vertical="center"/>
    </xf>
    <xf numFmtId="0" fontId="49" fillId="30" borderId="31" xfId="43" applyFont="1" applyFill="1" applyBorder="1" applyAlignment="1">
      <alignment vertical="center"/>
    </xf>
    <xf numFmtId="0" fontId="49" fillId="30" borderId="33" xfId="43" applyFont="1" applyFill="1" applyBorder="1" applyAlignment="1">
      <alignment vertical="center"/>
    </xf>
    <xf numFmtId="0" fontId="0" fillId="28" borderId="0" xfId="43" applyFont="1" applyFill="1" applyAlignment="1">
      <alignment horizontal="left" vertical="center"/>
    </xf>
    <xf numFmtId="166" fontId="0" fillId="28" borderId="0" xfId="86" applyNumberFormat="1" applyFont="1" applyFill="1" applyAlignment="1">
      <alignment horizontal="right" vertical="center"/>
    </xf>
    <xf numFmtId="0" fontId="5" fillId="0" borderId="0" xfId="43" applyFont="1" applyAlignment="1">
      <alignment vertical="center"/>
    </xf>
    <xf numFmtId="166" fontId="0" fillId="0" borderId="0" xfId="0" applyNumberFormat="1" applyAlignment="1">
      <alignment vertical="center"/>
    </xf>
    <xf numFmtId="166" fontId="0" fillId="28" borderId="0" xfId="369" applyNumberFormat="1" applyFont="1" applyFill="1" applyAlignment="1">
      <alignment horizontal="right" vertical="center"/>
    </xf>
    <xf numFmtId="189" fontId="30" fillId="28" borderId="0" xfId="86" applyNumberFormat="1" applyFont="1" applyFill="1" applyAlignment="1">
      <alignment horizontal="right" vertical="center"/>
    </xf>
    <xf numFmtId="0" fontId="43" fillId="0" borderId="0" xfId="43" applyFont="1" applyFill="1" applyAlignment="1">
      <alignment vertical="center"/>
    </xf>
    <xf numFmtId="189" fontId="7" fillId="28" borderId="0" xfId="86" applyNumberFormat="1" applyFont="1" applyFill="1" applyAlignment="1">
      <alignment vertical="center"/>
    </xf>
    <xf numFmtId="0" fontId="11" fillId="28" borderId="0" xfId="43" applyFont="1" applyFill="1" applyBorder="1" applyAlignment="1">
      <alignment vertical="center"/>
    </xf>
    <xf numFmtId="0" fontId="37" fillId="28" borderId="0" xfId="43" applyFont="1" applyFill="1" applyAlignment="1">
      <alignment vertical="center"/>
    </xf>
    <xf numFmtId="189" fontId="7" fillId="28" borderId="0" xfId="86" applyNumberFormat="1" applyFont="1" applyFill="1" applyAlignment="1">
      <alignment horizontal="right" vertical="center"/>
    </xf>
    <xf numFmtId="0" fontId="7" fillId="28" borderId="19" xfId="43" applyFont="1" applyFill="1" applyBorder="1" applyAlignment="1">
      <alignment horizontal="center" vertical="center"/>
    </xf>
    <xf numFmtId="0" fontId="6" fillId="28" borderId="39" xfId="43" applyFont="1" applyFill="1" applyBorder="1" applyAlignment="1">
      <alignment horizontal="center" vertical="center"/>
    </xf>
    <xf numFmtId="49" fontId="7" fillId="28" borderId="20" xfId="43" applyNumberFormat="1" applyFont="1" applyFill="1" applyBorder="1" applyAlignment="1">
      <alignment horizontal="center" vertical="center"/>
    </xf>
    <xf numFmtId="1" fontId="7" fillId="28" borderId="67" xfId="43" applyNumberFormat="1" applyFont="1" applyFill="1" applyBorder="1" applyAlignment="1">
      <alignment horizontal="center" vertical="center"/>
    </xf>
    <xf numFmtId="0" fontId="78" fillId="0" borderId="0" xfId="43" applyFont="1" applyFill="1" applyAlignment="1">
      <alignment vertical="center"/>
    </xf>
    <xf numFmtId="3" fontId="9" fillId="28" borderId="15" xfId="86" applyNumberFormat="1" applyFont="1" applyFill="1" applyBorder="1" applyAlignment="1" applyProtection="1">
      <alignment horizontal="right" vertical="center" wrapText="1"/>
    </xf>
    <xf numFmtId="3" fontId="7" fillId="28" borderId="15" xfId="86" applyNumberFormat="1" applyFont="1" applyFill="1" applyBorder="1" applyAlignment="1" applyProtection="1">
      <alignment horizontal="right" vertical="center" wrapText="1"/>
    </xf>
    <xf numFmtId="15" fontId="7" fillId="28" borderId="19" xfId="43" applyNumberFormat="1" applyFont="1" applyFill="1" applyBorder="1" applyAlignment="1">
      <alignment horizontal="center" vertical="center"/>
    </xf>
    <xf numFmtId="10" fontId="7" fillId="28" borderId="20" xfId="97" applyNumberFormat="1" applyFont="1" applyFill="1" applyBorder="1" applyAlignment="1">
      <alignment horizontal="center" vertical="center"/>
    </xf>
    <xf numFmtId="3" fontId="7" fillId="28" borderId="15" xfId="43" quotePrefix="1" applyNumberFormat="1" applyFont="1" applyFill="1" applyBorder="1" applyAlignment="1">
      <alignment horizontal="right" vertical="center"/>
    </xf>
    <xf numFmtId="3" fontId="7" fillId="28" borderId="15" xfId="43" applyNumberFormat="1" applyFont="1" applyFill="1" applyBorder="1" applyAlignment="1">
      <alignment horizontal="right" vertical="center"/>
    </xf>
    <xf numFmtId="0" fontId="47" fillId="27" borderId="75" xfId="43" applyFont="1" applyFill="1" applyBorder="1" applyAlignment="1">
      <alignment horizontal="center" vertical="center"/>
    </xf>
    <xf numFmtId="3" fontId="49" fillId="27" borderId="62" xfId="43" applyNumberFormat="1" applyFont="1" applyFill="1" applyBorder="1" applyAlignment="1">
      <alignment horizontal="right" vertical="center" wrapText="1"/>
    </xf>
    <xf numFmtId="0" fontId="47" fillId="30" borderId="31" xfId="43" applyFont="1" applyFill="1" applyBorder="1" applyAlignment="1">
      <alignment horizontal="center" vertical="center"/>
    </xf>
    <xf numFmtId="3" fontId="49" fillId="30" borderId="26" xfId="43" applyNumberFormat="1" applyFont="1" applyFill="1" applyBorder="1" applyAlignment="1">
      <alignment horizontal="right" vertical="center" wrapText="1"/>
    </xf>
    <xf numFmtId="49" fontId="7" fillId="28" borderId="0" xfId="43" applyNumberFormat="1" applyFont="1" applyFill="1" applyAlignment="1">
      <alignment horizontal="center" vertical="center"/>
    </xf>
    <xf numFmtId="1" fontId="7" fillId="28" borderId="0" xfId="43" applyNumberFormat="1" applyFont="1" applyFill="1" applyAlignment="1">
      <alignment horizontal="center" vertical="center"/>
    </xf>
    <xf numFmtId="15" fontId="7" fillId="28" borderId="0" xfId="43" applyNumberFormat="1" applyFont="1" applyFill="1" applyAlignment="1">
      <alignment vertical="center"/>
    </xf>
    <xf numFmtId="1" fontId="7" fillId="28" borderId="0" xfId="86" applyNumberFormat="1" applyFont="1" applyFill="1" applyAlignment="1">
      <alignment horizontal="center" vertical="center"/>
    </xf>
    <xf numFmtId="3" fontId="5" fillId="28" borderId="0" xfId="43" applyNumberFormat="1" applyFont="1" applyFill="1" applyAlignment="1">
      <alignment vertical="center"/>
    </xf>
    <xf numFmtId="0" fontId="41" fillId="0" borderId="0" xfId="79" applyFont="1" applyFill="1" applyAlignment="1" applyProtection="1">
      <alignment horizontal="center" vertical="center"/>
    </xf>
    <xf numFmtId="188" fontId="7" fillId="28" borderId="0" xfId="86" applyNumberFormat="1" applyFont="1" applyFill="1" applyAlignment="1">
      <alignment vertical="center"/>
    </xf>
    <xf numFmtId="188" fontId="0" fillId="28" borderId="0" xfId="86" applyNumberFormat="1" applyFont="1" applyFill="1" applyAlignment="1">
      <alignment vertical="center"/>
    </xf>
    <xf numFmtId="188" fontId="6" fillId="28" borderId="0" xfId="86" applyNumberFormat="1" applyFont="1" applyFill="1" applyAlignment="1">
      <alignment horizontal="centerContinuous" vertical="center"/>
    </xf>
    <xf numFmtId="188" fontId="6" fillId="28" borderId="0" xfId="86" applyNumberFormat="1" applyFont="1" applyFill="1" applyAlignment="1">
      <alignment vertical="center"/>
    </xf>
    <xf numFmtId="188" fontId="9" fillId="28" borderId="0" xfId="86" applyNumberFormat="1" applyFont="1" applyFill="1" applyAlignment="1">
      <alignment horizontal="center" vertical="center"/>
    </xf>
    <xf numFmtId="188" fontId="7" fillId="28" borderId="0" xfId="86" applyNumberFormat="1" applyFont="1" applyFill="1" applyAlignment="1">
      <alignment horizontal="right" vertical="center"/>
    </xf>
    <xf numFmtId="0" fontId="22" fillId="28" borderId="14" xfId="43" applyFont="1" applyFill="1" applyBorder="1" applyAlignment="1">
      <alignment horizontal="center" vertical="center"/>
    </xf>
    <xf numFmtId="169" fontId="35" fillId="28" borderId="20" xfId="43" applyNumberFormat="1" applyFont="1" applyFill="1" applyBorder="1" applyAlignment="1">
      <alignment vertical="center"/>
    </xf>
    <xf numFmtId="0" fontId="36" fillId="28" borderId="20" xfId="43" applyFont="1" applyFill="1" applyBorder="1" applyAlignment="1">
      <alignment horizontal="center" vertical="center"/>
    </xf>
    <xf numFmtId="0" fontId="22" fillId="28" borderId="0" xfId="43" applyFont="1" applyFill="1" applyBorder="1" applyAlignment="1">
      <alignment horizontal="center" vertical="center"/>
    </xf>
    <xf numFmtId="188" fontId="29" fillId="28" borderId="15" xfId="86" applyNumberFormat="1" applyFont="1" applyFill="1" applyBorder="1" applyAlignment="1">
      <alignment vertical="center"/>
    </xf>
    <xf numFmtId="188" fontId="6" fillId="28" borderId="15" xfId="86" applyNumberFormat="1" applyFont="1" applyFill="1" applyBorder="1" applyAlignment="1">
      <alignment vertical="center"/>
    </xf>
    <xf numFmtId="188" fontId="6" fillId="28" borderId="38" xfId="86" applyNumberFormat="1" applyFont="1" applyFill="1" applyBorder="1" applyAlignment="1">
      <alignment vertical="center"/>
    </xf>
    <xf numFmtId="179" fontId="78" fillId="28" borderId="14" xfId="43" applyNumberFormat="1" applyFont="1" applyFill="1" applyBorder="1" applyAlignment="1">
      <alignment horizontal="center" vertical="center"/>
    </xf>
    <xf numFmtId="0" fontId="12" fillId="28" borderId="20" xfId="43" applyFont="1" applyFill="1" applyBorder="1" applyAlignment="1">
      <alignment vertical="center"/>
    </xf>
    <xf numFmtId="10" fontId="9" fillId="28" borderId="20" xfId="43" applyNumberFormat="1" applyFont="1" applyFill="1" applyBorder="1" applyAlignment="1">
      <alignment horizontal="center" vertical="center"/>
    </xf>
    <xf numFmtId="0" fontId="9" fillId="28" borderId="0" xfId="43" applyFont="1" applyFill="1" applyBorder="1" applyAlignment="1">
      <alignment horizontal="center" vertical="center"/>
    </xf>
    <xf numFmtId="3" fontId="9" fillId="28" borderId="15" xfId="86" applyNumberFormat="1" applyFont="1" applyFill="1" applyBorder="1" applyAlignment="1">
      <alignment horizontal="right" vertical="center"/>
    </xf>
    <xf numFmtId="179" fontId="5" fillId="28" borderId="14" xfId="43" applyNumberFormat="1" applyFont="1" applyFill="1" applyBorder="1" applyAlignment="1">
      <alignment horizontal="center" vertical="center"/>
    </xf>
    <xf numFmtId="0" fontId="7" fillId="28" borderId="0" xfId="43" applyFont="1" applyFill="1" applyBorder="1" applyAlignment="1">
      <alignment horizontal="center" vertical="center"/>
    </xf>
    <xf numFmtId="0" fontId="8" fillId="0" borderId="0" xfId="43" applyFont="1" applyFill="1" applyAlignment="1">
      <alignment vertical="center"/>
    </xf>
    <xf numFmtId="0" fontId="100" fillId="28" borderId="20" xfId="89" applyFont="1" applyFill="1" applyBorder="1" applyAlignment="1">
      <alignment horizontal="left" vertical="center" wrapText="1"/>
    </xf>
    <xf numFmtId="188" fontId="125" fillId="28" borderId="15" xfId="86" applyNumberFormat="1" applyFont="1" applyFill="1" applyBorder="1" applyAlignment="1">
      <alignment horizontal="right" vertical="center" wrapText="1"/>
    </xf>
    <xf numFmtId="188" fontId="7" fillId="28" borderId="15" xfId="86" applyNumberFormat="1" applyFont="1" applyFill="1" applyBorder="1" applyAlignment="1">
      <alignment vertical="center"/>
    </xf>
    <xf numFmtId="0" fontId="49" fillId="27" borderId="102" xfId="43" applyFont="1" applyFill="1" applyBorder="1" applyAlignment="1">
      <alignment vertical="center"/>
    </xf>
    <xf numFmtId="0" fontId="49" fillId="27" borderId="118" xfId="43" applyFont="1" applyFill="1" applyBorder="1" applyAlignment="1">
      <alignment vertical="center"/>
    </xf>
    <xf numFmtId="188" fontId="49" fillId="27" borderId="62" xfId="86" applyNumberFormat="1" applyFont="1" applyFill="1" applyBorder="1" applyAlignment="1">
      <alignment horizontal="right" vertical="center"/>
    </xf>
    <xf numFmtId="0" fontId="0" fillId="28" borderId="32" xfId="43" applyFont="1" applyFill="1" applyBorder="1" applyAlignment="1">
      <alignment vertical="center"/>
    </xf>
    <xf numFmtId="0" fontId="5" fillId="28" borderId="36" xfId="43" applyFont="1" applyFill="1" applyBorder="1" applyAlignment="1">
      <alignment vertical="center"/>
    </xf>
    <xf numFmtId="0" fontId="5" fillId="28" borderId="33" xfId="43" applyFont="1" applyFill="1" applyBorder="1" applyAlignment="1">
      <alignment vertical="center"/>
    </xf>
    <xf numFmtId="188" fontId="5" fillId="28" borderId="26" xfId="86" applyNumberFormat="1" applyFont="1" applyFill="1" applyBorder="1" applyAlignment="1">
      <alignment vertical="center"/>
    </xf>
    <xf numFmtId="188" fontId="5" fillId="28" borderId="0" xfId="86" applyNumberFormat="1" applyFont="1" applyFill="1" applyAlignment="1">
      <alignment vertical="center"/>
    </xf>
    <xf numFmtId="169" fontId="0" fillId="28" borderId="0" xfId="85" applyNumberFormat="1" applyFont="1" applyFill="1" applyAlignment="1">
      <alignment vertical="center"/>
    </xf>
    <xf numFmtId="0" fontId="7" fillId="0" borderId="0" xfId="43" applyFont="1" applyAlignment="1">
      <alignment vertical="center"/>
    </xf>
    <xf numFmtId="0" fontId="7" fillId="28" borderId="0" xfId="43" applyFont="1" applyFill="1" applyAlignment="1">
      <alignment horizontal="right" vertical="center"/>
    </xf>
    <xf numFmtId="0" fontId="7" fillId="28" borderId="0" xfId="43" applyFont="1" applyFill="1" applyAlignment="1">
      <alignment horizontal="centerContinuous" vertical="center"/>
    </xf>
    <xf numFmtId="0" fontId="6" fillId="28" borderId="0" xfId="43" applyFont="1" applyFill="1" applyAlignment="1">
      <alignment horizontal="right" vertical="center"/>
    </xf>
    <xf numFmtId="0" fontId="30" fillId="28" borderId="20" xfId="43" applyFont="1" applyFill="1" applyBorder="1" applyAlignment="1">
      <alignment vertical="center"/>
    </xf>
    <xf numFmtId="0" fontId="8" fillId="28" borderId="67" xfId="43" applyFont="1" applyFill="1" applyBorder="1" applyAlignment="1">
      <alignment horizontal="center" vertical="center"/>
    </xf>
    <xf numFmtId="3" fontId="6" fillId="28" borderId="15" xfId="43" applyNumberFormat="1" applyFont="1" applyFill="1" applyBorder="1" applyAlignment="1">
      <alignment vertical="center"/>
    </xf>
    <xf numFmtId="15" fontId="108" fillId="28" borderId="19" xfId="43" applyNumberFormat="1" applyFont="1" applyFill="1" applyBorder="1" applyAlignment="1">
      <alignment horizontal="center" vertical="center"/>
    </xf>
    <xf numFmtId="0" fontId="109" fillId="28" borderId="20" xfId="43" applyFont="1" applyFill="1" applyBorder="1" applyAlignment="1">
      <alignment vertical="center"/>
    </xf>
    <xf numFmtId="0" fontId="110" fillId="28" borderId="20" xfId="43" applyFont="1" applyFill="1" applyBorder="1" applyAlignment="1">
      <alignment vertical="center"/>
    </xf>
    <xf numFmtId="0" fontId="111" fillId="28" borderId="67" xfId="43" applyFont="1" applyFill="1" applyBorder="1" applyAlignment="1">
      <alignment horizontal="center" vertical="center"/>
    </xf>
    <xf numFmtId="3" fontId="13" fillId="28" borderId="15" xfId="43" applyNumberFormat="1" applyFont="1" applyFill="1" applyBorder="1" applyAlignment="1">
      <alignment horizontal="right" vertical="center"/>
    </xf>
    <xf numFmtId="0" fontId="112" fillId="28" borderId="20" xfId="43" applyFont="1" applyFill="1" applyBorder="1" applyAlignment="1">
      <alignment vertical="center"/>
    </xf>
    <xf numFmtId="0" fontId="113" fillId="28" borderId="67" xfId="43" applyFont="1" applyFill="1" applyBorder="1" applyAlignment="1">
      <alignment horizontal="center" vertical="center"/>
    </xf>
    <xf numFmtId="3" fontId="19" fillId="28" borderId="15" xfId="43" applyNumberFormat="1" applyFont="1" applyFill="1" applyBorder="1" applyAlignment="1">
      <alignment horizontal="right" vertical="center"/>
    </xf>
    <xf numFmtId="0" fontId="108" fillId="28" borderId="20" xfId="43" applyFont="1" applyFill="1" applyBorder="1" applyAlignment="1">
      <alignment vertical="center"/>
    </xf>
    <xf numFmtId="0" fontId="108" fillId="28" borderId="67" xfId="43" applyFont="1" applyFill="1" applyBorder="1" applyAlignment="1">
      <alignment horizontal="center" vertical="center"/>
    </xf>
    <xf numFmtId="181" fontId="7" fillId="0" borderId="0" xfId="43" applyNumberFormat="1" applyFont="1" applyAlignment="1">
      <alignment vertical="center"/>
    </xf>
    <xf numFmtId="0" fontId="80" fillId="0" borderId="0" xfId="368" applyFont="1" applyAlignment="1">
      <alignment vertical="center"/>
    </xf>
    <xf numFmtId="0" fontId="8" fillId="0" borderId="0" xfId="43" applyFont="1" applyAlignment="1">
      <alignment vertical="center"/>
    </xf>
    <xf numFmtId="15" fontId="108" fillId="0" borderId="19" xfId="43" applyNumberFormat="1" applyFont="1" applyFill="1" applyBorder="1" applyAlignment="1">
      <alignment horizontal="center" vertical="center"/>
    </xf>
    <xf numFmtId="173" fontId="108" fillId="0" borderId="20" xfId="97" applyNumberFormat="1" applyFont="1" applyFill="1" applyBorder="1" applyAlignment="1">
      <alignment horizontal="center" vertical="center"/>
    </xf>
    <xf numFmtId="173" fontId="116" fillId="0" borderId="20" xfId="97" applyNumberFormat="1" applyFont="1" applyFill="1" applyBorder="1" applyAlignment="1">
      <alignment horizontal="center" vertical="center"/>
    </xf>
    <xf numFmtId="0" fontId="108" fillId="28" borderId="20" xfId="43" applyFont="1" applyFill="1" applyBorder="1" applyAlignment="1">
      <alignment horizontal="center" vertical="center"/>
    </xf>
    <xf numFmtId="3" fontId="7" fillId="0" borderId="0" xfId="43" applyNumberFormat="1" applyFont="1" applyAlignment="1">
      <alignment vertical="center"/>
    </xf>
    <xf numFmtId="3" fontId="49" fillId="27" borderId="38" xfId="43" applyNumberFormat="1" applyFont="1" applyFill="1" applyBorder="1" applyAlignment="1">
      <alignment horizontal="right" vertical="center"/>
    </xf>
    <xf numFmtId="0" fontId="5" fillId="30" borderId="0" xfId="368" applyFill="1" applyAlignment="1">
      <alignment vertical="center"/>
    </xf>
    <xf numFmtId="3" fontId="49" fillId="30" borderId="89" xfId="43" applyNumberFormat="1" applyFont="1" applyFill="1" applyBorder="1" applyAlignment="1">
      <alignment horizontal="right" vertical="center"/>
    </xf>
    <xf numFmtId="15" fontId="7" fillId="28" borderId="0" xfId="43" applyNumberFormat="1" applyFont="1" applyFill="1" applyAlignment="1">
      <alignment horizontal="center" vertical="center"/>
    </xf>
    <xf numFmtId="166" fontId="7" fillId="28" borderId="0" xfId="86" applyNumberFormat="1" applyFont="1" applyFill="1" applyAlignment="1">
      <alignment vertical="center"/>
    </xf>
    <xf numFmtId="186" fontId="7" fillId="0" borderId="0" xfId="43" applyNumberFormat="1" applyFont="1" applyAlignment="1">
      <alignment vertical="center"/>
    </xf>
    <xf numFmtId="0" fontId="11" fillId="0" borderId="0" xfId="43" applyFont="1" applyFill="1" applyAlignment="1">
      <alignment vertical="center"/>
    </xf>
    <xf numFmtId="0" fontId="11" fillId="28" borderId="0" xfId="43" applyFont="1" applyFill="1" applyAlignment="1">
      <alignment vertical="center"/>
    </xf>
    <xf numFmtId="0" fontId="9" fillId="28" borderId="0" xfId="43" applyFont="1" applyFill="1" applyAlignment="1">
      <alignment horizontal="centerContinuous" vertical="center"/>
    </xf>
    <xf numFmtId="0" fontId="15" fillId="0" borderId="0" xfId="43" applyFont="1" applyFill="1" applyAlignment="1">
      <alignment vertical="center"/>
    </xf>
    <xf numFmtId="49" fontId="7" fillId="28" borderId="25" xfId="90" applyNumberFormat="1" applyFont="1" applyFill="1" applyBorder="1" applyAlignment="1">
      <alignment horizontal="center" vertical="center"/>
    </xf>
    <xf numFmtId="168" fontId="11" fillId="0" borderId="0" xfId="85" applyFont="1" applyFill="1" applyAlignment="1">
      <alignment vertical="center"/>
    </xf>
    <xf numFmtId="0" fontId="11" fillId="0" borderId="15" xfId="43" applyFont="1" applyBorder="1" applyAlignment="1">
      <alignment vertical="center"/>
    </xf>
    <xf numFmtId="0" fontId="11" fillId="0" borderId="15" xfId="43" applyFont="1" applyFill="1" applyBorder="1" applyAlignment="1">
      <alignment vertical="center"/>
    </xf>
    <xf numFmtId="0" fontId="11" fillId="28" borderId="15" xfId="43" applyFont="1" applyFill="1" applyBorder="1" applyAlignment="1">
      <alignment vertical="center"/>
    </xf>
    <xf numFmtId="181" fontId="11" fillId="28" borderId="15" xfId="51" applyNumberFormat="1" applyFont="1" applyFill="1" applyBorder="1" applyAlignment="1">
      <alignment horizontal="center" vertical="center"/>
    </xf>
    <xf numFmtId="181" fontId="7" fillId="28" borderId="15" xfId="51" applyNumberFormat="1" applyFont="1" applyFill="1" applyBorder="1" applyAlignment="1">
      <alignment horizontal="center" vertical="center"/>
    </xf>
    <xf numFmtId="0" fontId="7" fillId="28" borderId="15" xfId="90" applyFont="1" applyFill="1" applyBorder="1" applyAlignment="1">
      <alignment vertical="center"/>
    </xf>
    <xf numFmtId="185" fontId="11" fillId="0" borderId="0" xfId="43" applyNumberFormat="1" applyFont="1" applyFill="1" applyAlignment="1">
      <alignment vertical="center"/>
    </xf>
    <xf numFmtId="181" fontId="7" fillId="28" borderId="26" xfId="51" applyNumberFormat="1" applyFont="1" applyFill="1" applyBorder="1" applyAlignment="1">
      <alignment horizontal="center" vertical="center"/>
    </xf>
    <xf numFmtId="181" fontId="11" fillId="0" borderId="0" xfId="43" applyNumberFormat="1" applyFont="1" applyFill="1" applyAlignment="1">
      <alignment vertical="center"/>
    </xf>
    <xf numFmtId="0" fontId="9" fillId="30" borderId="0" xfId="43" applyFont="1" applyFill="1" applyAlignment="1">
      <alignment horizontal="right" vertical="center"/>
    </xf>
    <xf numFmtId="0" fontId="6" fillId="30" borderId="0" xfId="43" applyFont="1" applyFill="1" applyAlignment="1">
      <alignment horizontal="center" vertical="center"/>
    </xf>
    <xf numFmtId="0" fontId="9" fillId="30" borderId="0" xfId="43" applyFont="1" applyFill="1" applyAlignment="1">
      <alignment horizontal="center" vertical="center"/>
    </xf>
    <xf numFmtId="0" fontId="11" fillId="28" borderId="64" xfId="43" applyFont="1" applyFill="1" applyBorder="1" applyAlignment="1">
      <alignment vertical="center"/>
    </xf>
    <xf numFmtId="10" fontId="5" fillId="0" borderId="0" xfId="368" applyNumberFormat="1" applyAlignment="1">
      <alignment vertical="center"/>
    </xf>
    <xf numFmtId="184" fontId="5" fillId="0" borderId="0" xfId="368" applyNumberFormat="1" applyAlignment="1">
      <alignment vertical="center"/>
    </xf>
    <xf numFmtId="0" fontId="7" fillId="28" borderId="34" xfId="43" applyFont="1" applyFill="1" applyBorder="1" applyAlignment="1">
      <alignment horizontal="center" vertical="center"/>
    </xf>
    <xf numFmtId="10" fontId="8" fillId="28" borderId="15" xfId="97" applyNumberFormat="1" applyFont="1" applyFill="1" applyBorder="1" applyAlignment="1">
      <alignment horizontal="center" vertical="center"/>
    </xf>
    <xf numFmtId="10" fontId="7" fillId="28" borderId="15" xfId="97" applyNumberFormat="1" applyFont="1" applyFill="1" applyBorder="1" applyAlignment="1">
      <alignment horizontal="center" vertical="center"/>
    </xf>
    <xf numFmtId="10" fontId="7" fillId="0" borderId="15" xfId="97" applyNumberFormat="1" applyFont="1" applyFill="1" applyBorder="1" applyAlignment="1">
      <alignment horizontal="center" vertical="center"/>
    </xf>
    <xf numFmtId="0" fontId="7" fillId="30" borderId="14" xfId="43" applyFont="1" applyFill="1" applyBorder="1" applyAlignment="1">
      <alignment vertical="center"/>
    </xf>
    <xf numFmtId="10" fontId="7" fillId="30" borderId="15" xfId="97" applyNumberFormat="1" applyFont="1" applyFill="1" applyBorder="1" applyAlignment="1">
      <alignment horizontal="center" vertical="center"/>
    </xf>
    <xf numFmtId="0" fontId="7" fillId="28" borderId="26" xfId="43" applyFont="1" applyFill="1" applyBorder="1" applyAlignment="1">
      <alignment horizontal="right" vertical="center"/>
    </xf>
    <xf numFmtId="0" fontId="7" fillId="28" borderId="0" xfId="43" applyFont="1" applyFill="1" applyAlignment="1">
      <alignment vertical="center" wrapText="1"/>
    </xf>
    <xf numFmtId="172" fontId="11" fillId="30" borderId="0" xfId="43" applyNumberFormat="1" applyFont="1" applyFill="1" applyAlignment="1" applyProtection="1">
      <alignment horizontal="right" vertical="center"/>
    </xf>
    <xf numFmtId="0" fontId="25" fillId="30" borderId="0" xfId="43" applyFont="1" applyFill="1" applyAlignment="1">
      <alignment vertical="center"/>
    </xf>
    <xf numFmtId="172" fontId="9" fillId="28" borderId="0" xfId="43" applyNumberFormat="1" applyFont="1" applyFill="1" applyBorder="1" applyAlignment="1" applyProtection="1">
      <alignment horizontal="center" vertical="center"/>
    </xf>
    <xf numFmtId="0" fontId="59" fillId="28" borderId="0" xfId="43" applyFont="1" applyFill="1" applyAlignment="1">
      <alignment vertical="center"/>
    </xf>
    <xf numFmtId="3" fontId="52" fillId="27" borderId="15" xfId="43" applyNumberFormat="1" applyFont="1" applyFill="1" applyBorder="1" applyAlignment="1">
      <alignment horizontal="center" vertical="center"/>
    </xf>
    <xf numFmtId="10" fontId="121" fillId="31" borderId="82" xfId="372" applyNumberFormat="1" applyFont="1" applyFill="1" applyBorder="1" applyAlignment="1" applyProtection="1">
      <alignment horizontal="center" vertical="center"/>
    </xf>
    <xf numFmtId="172" fontId="6" fillId="28" borderId="38" xfId="43" applyNumberFormat="1" applyFont="1" applyFill="1" applyBorder="1" applyAlignment="1" applyProtection="1">
      <alignment vertical="center"/>
    </xf>
    <xf numFmtId="3" fontId="7" fillId="30" borderId="19" xfId="43" applyNumberFormat="1" applyFont="1" applyFill="1" applyBorder="1" applyAlignment="1">
      <alignment horizontal="right" vertical="center"/>
    </xf>
    <xf numFmtId="10" fontId="15" fillId="28" borderId="21" xfId="372" applyNumberFormat="1" applyFont="1" applyFill="1" applyBorder="1" applyAlignment="1" applyProtection="1">
      <alignment horizontal="center" vertical="center"/>
    </xf>
    <xf numFmtId="10" fontId="121" fillId="31" borderId="21" xfId="372" applyNumberFormat="1" applyFont="1" applyFill="1" applyBorder="1" applyAlignment="1" applyProtection="1">
      <alignment horizontal="center" vertical="center"/>
    </xf>
    <xf numFmtId="3" fontId="7" fillId="0" borderId="19" xfId="43" applyNumberFormat="1" applyFont="1" applyFill="1" applyBorder="1" applyAlignment="1">
      <alignment horizontal="right" vertical="center"/>
    </xf>
    <xf numFmtId="10" fontId="15" fillId="0" borderId="21" xfId="372" applyNumberFormat="1" applyFont="1" applyFill="1" applyBorder="1" applyAlignment="1" applyProtection="1">
      <alignment horizontal="center" vertical="center"/>
    </xf>
    <xf numFmtId="172" fontId="9" fillId="28" borderId="15" xfId="43" applyNumberFormat="1" applyFont="1" applyFill="1" applyBorder="1" applyAlignment="1" applyProtection="1">
      <alignment vertical="center"/>
    </xf>
    <xf numFmtId="3" fontId="9" fillId="30" borderId="19" xfId="43" applyNumberFormat="1" applyFont="1" applyFill="1" applyBorder="1" applyAlignment="1" applyProtection="1">
      <alignment horizontal="right" vertical="center"/>
    </xf>
    <xf numFmtId="10" fontId="9" fillId="28" borderId="21" xfId="372" applyNumberFormat="1" applyFont="1" applyFill="1" applyBorder="1" applyAlignment="1" applyProtection="1">
      <alignment horizontal="center" vertical="center"/>
    </xf>
    <xf numFmtId="3" fontId="9" fillId="0" borderId="19" xfId="43" applyNumberFormat="1" applyFont="1" applyFill="1" applyBorder="1" applyAlignment="1" applyProtection="1">
      <alignment horizontal="right" vertical="center"/>
    </xf>
    <xf numFmtId="10" fontId="9" fillId="0" borderId="21" xfId="372" applyNumberFormat="1" applyFont="1" applyFill="1" applyBorder="1" applyAlignment="1" applyProtection="1">
      <alignment horizontal="center" vertical="center"/>
    </xf>
    <xf numFmtId="168" fontId="9" fillId="30" borderId="19" xfId="85" applyFont="1" applyFill="1" applyBorder="1" applyAlignment="1" applyProtection="1">
      <alignment horizontal="right" vertical="center"/>
    </xf>
    <xf numFmtId="172" fontId="17" fillId="28" borderId="15" xfId="43" applyNumberFormat="1" applyFont="1" applyFill="1" applyBorder="1" applyAlignment="1" applyProtection="1">
      <alignment vertical="center"/>
    </xf>
    <xf numFmtId="172" fontId="33" fillId="28" borderId="15" xfId="43" applyNumberFormat="1" applyFont="1" applyFill="1" applyBorder="1" applyAlignment="1" applyProtection="1">
      <alignment vertical="center"/>
    </xf>
    <xf numFmtId="10" fontId="33" fillId="28" borderId="21" xfId="372" applyNumberFormat="1" applyFont="1" applyFill="1" applyBorder="1" applyAlignment="1" applyProtection="1">
      <alignment horizontal="center" vertical="center"/>
    </xf>
    <xf numFmtId="10" fontId="33" fillId="0" borderId="21" xfId="372" applyNumberFormat="1" applyFont="1" applyFill="1" applyBorder="1" applyAlignment="1" applyProtection="1">
      <alignment horizontal="center" vertical="center"/>
    </xf>
    <xf numFmtId="172" fontId="17" fillId="28" borderId="26" xfId="43" applyNumberFormat="1" applyFont="1" applyFill="1" applyBorder="1" applyAlignment="1" applyProtection="1">
      <alignment vertical="center"/>
    </xf>
    <xf numFmtId="3" fontId="7" fillId="30" borderId="32" xfId="43" applyNumberFormat="1" applyFont="1" applyFill="1" applyBorder="1" applyAlignment="1">
      <alignment horizontal="right" vertical="center"/>
    </xf>
    <xf numFmtId="10" fontId="15" fillId="28" borderId="33" xfId="372" applyNumberFormat="1" applyFont="1" applyFill="1" applyBorder="1" applyAlignment="1" applyProtection="1">
      <alignment horizontal="center" vertical="center"/>
    </xf>
    <xf numFmtId="172" fontId="6" fillId="28" borderId="0" xfId="43" applyNumberFormat="1" applyFont="1" applyFill="1" applyBorder="1" applyAlignment="1" applyProtection="1">
      <alignment vertical="center"/>
    </xf>
    <xf numFmtId="39" fontId="6" fillId="28" borderId="0" xfId="43" applyNumberFormat="1" applyFont="1" applyFill="1" applyBorder="1" applyAlignment="1" applyProtection="1">
      <alignment vertical="center"/>
    </xf>
    <xf numFmtId="10" fontId="6" fillId="28" borderId="0" xfId="372" applyNumberFormat="1" applyFont="1" applyFill="1" applyBorder="1" applyAlignment="1" applyProtection="1">
      <alignment vertical="center"/>
    </xf>
    <xf numFmtId="0" fontId="5" fillId="0" borderId="0" xfId="43" applyFont="1" applyBorder="1" applyAlignment="1">
      <alignment vertical="center"/>
    </xf>
    <xf numFmtId="10" fontId="6" fillId="28" borderId="0" xfId="97" applyNumberFormat="1" applyFont="1" applyFill="1" applyBorder="1" applyAlignment="1" applyProtection="1">
      <alignment vertical="center"/>
    </xf>
    <xf numFmtId="0" fontId="0" fillId="0" borderId="0" xfId="0" applyAlignment="1">
      <alignment vertical="center" wrapText="1"/>
    </xf>
    <xf numFmtId="3" fontId="0" fillId="0" borderId="0" xfId="0" applyNumberFormat="1" applyAlignment="1">
      <alignment vertical="center" wrapText="1"/>
    </xf>
    <xf numFmtId="167" fontId="0" fillId="28" borderId="0" xfId="43" applyNumberFormat="1" applyFont="1" applyFill="1" applyAlignment="1">
      <alignment vertical="center"/>
    </xf>
    <xf numFmtId="3" fontId="0" fillId="28" borderId="0" xfId="43" applyNumberFormat="1" applyFont="1" applyFill="1" applyAlignment="1">
      <alignment vertical="center"/>
    </xf>
    <xf numFmtId="3" fontId="7" fillId="28" borderId="28" xfId="43" applyNumberFormat="1" applyFont="1" applyFill="1" applyBorder="1" applyAlignment="1">
      <alignment vertical="center"/>
    </xf>
    <xf numFmtId="3" fontId="7" fillId="28" borderId="35" xfId="43" applyNumberFormat="1" applyFont="1" applyFill="1" applyBorder="1" applyAlignment="1">
      <alignment vertical="center"/>
    </xf>
    <xf numFmtId="3" fontId="7" fillId="28" borderId="30" xfId="43" applyNumberFormat="1" applyFont="1" applyFill="1" applyBorder="1" applyAlignment="1">
      <alignment vertical="center"/>
    </xf>
    <xf numFmtId="3" fontId="56" fillId="27" borderId="14" xfId="43" applyNumberFormat="1" applyFont="1" applyFill="1" applyBorder="1" applyAlignment="1">
      <alignment vertical="center"/>
    </xf>
    <xf numFmtId="3" fontId="7" fillId="28" borderId="31" xfId="43" applyNumberFormat="1" applyFont="1" applyFill="1" applyBorder="1" applyAlignment="1">
      <alignment vertical="center"/>
    </xf>
    <xf numFmtId="3" fontId="7" fillId="28" borderId="36" xfId="43" applyNumberFormat="1" applyFont="1" applyFill="1" applyBorder="1" applyAlignment="1">
      <alignment vertical="center"/>
    </xf>
    <xf numFmtId="3" fontId="7" fillId="28" borderId="33" xfId="43" applyNumberFormat="1" applyFont="1" applyFill="1" applyBorder="1" applyAlignment="1">
      <alignment vertical="center"/>
    </xf>
    <xf numFmtId="3" fontId="11" fillId="28" borderId="14" xfId="43" applyNumberFormat="1" applyFont="1" applyFill="1" applyBorder="1" applyAlignment="1">
      <alignment vertical="center"/>
    </xf>
    <xf numFmtId="3" fontId="11" fillId="28" borderId="20" xfId="43" applyNumberFormat="1" applyFont="1" applyFill="1" applyBorder="1" applyAlignment="1">
      <alignment vertical="center"/>
    </xf>
    <xf numFmtId="3" fontId="7" fillId="28" borderId="21" xfId="43" applyNumberFormat="1" applyFont="1" applyFill="1" applyBorder="1" applyAlignment="1">
      <alignment vertical="center"/>
    </xf>
    <xf numFmtId="3" fontId="7" fillId="28" borderId="20" xfId="43" applyNumberFormat="1" applyFont="1" applyFill="1" applyBorder="1" applyAlignment="1">
      <alignment vertical="center"/>
    </xf>
    <xf numFmtId="0" fontId="11" fillId="28" borderId="26" xfId="43" applyFont="1" applyFill="1" applyBorder="1" applyAlignment="1">
      <alignment vertical="center"/>
    </xf>
    <xf numFmtId="3" fontId="11" fillId="28" borderId="31" xfId="43" applyNumberFormat="1" applyFont="1" applyFill="1" applyBorder="1" applyAlignment="1">
      <alignment vertical="center"/>
    </xf>
    <xf numFmtId="3" fontId="11" fillId="28" borderId="36" xfId="43" applyNumberFormat="1" applyFont="1" applyFill="1" applyBorder="1" applyAlignment="1">
      <alignment vertical="center"/>
    </xf>
    <xf numFmtId="3" fontId="11" fillId="28" borderId="33" xfId="43" applyNumberFormat="1" applyFont="1" applyFill="1" applyBorder="1" applyAlignment="1">
      <alignment vertical="center"/>
    </xf>
    <xf numFmtId="10" fontId="7" fillId="0" borderId="0" xfId="368" applyNumberFormat="1" applyFont="1" applyAlignment="1">
      <alignment vertical="center"/>
    </xf>
    <xf numFmtId="10" fontId="7" fillId="28" borderId="0" xfId="97" applyNumberFormat="1" applyFont="1" applyFill="1" applyAlignment="1">
      <alignment vertical="center"/>
    </xf>
    <xf numFmtId="0" fontId="9" fillId="28" borderId="0" xfId="43" applyFont="1" applyFill="1" applyAlignment="1">
      <alignment horizontal="center" vertical="center"/>
    </xf>
    <xf numFmtId="4" fontId="7" fillId="28" borderId="0" xfId="43" applyNumberFormat="1" applyFont="1" applyFill="1" applyAlignment="1">
      <alignment vertical="center"/>
    </xf>
    <xf numFmtId="10" fontId="7" fillId="28" borderId="34" xfId="97" applyNumberFormat="1" applyFont="1" applyFill="1" applyBorder="1" applyAlignment="1">
      <alignment vertical="center"/>
    </xf>
    <xf numFmtId="3" fontId="50" fillId="27" borderId="15" xfId="43" applyNumberFormat="1" applyFont="1" applyFill="1" applyBorder="1" applyAlignment="1">
      <alignment vertical="center"/>
    </xf>
    <xf numFmtId="10" fontId="7" fillId="31" borderId="15" xfId="97" applyNumberFormat="1" applyFont="1" applyFill="1" applyBorder="1" applyAlignment="1">
      <alignment vertical="center"/>
    </xf>
    <xf numFmtId="10" fontId="7" fillId="28" borderId="15" xfId="97" applyNumberFormat="1" applyFont="1" applyFill="1" applyBorder="1" applyAlignment="1">
      <alignment vertical="center"/>
    </xf>
    <xf numFmtId="0" fontId="49" fillId="31" borderId="14" xfId="43" applyFont="1" applyFill="1" applyBorder="1" applyAlignment="1">
      <alignment vertical="center"/>
    </xf>
    <xf numFmtId="10" fontId="50" fillId="27" borderId="15" xfId="97" applyNumberFormat="1" applyFont="1" applyFill="1" applyBorder="1" applyAlignment="1">
      <alignment horizontal="center" vertical="center"/>
    </xf>
    <xf numFmtId="10" fontId="7" fillId="0" borderId="0" xfId="97" applyNumberFormat="1" applyFont="1" applyAlignment="1">
      <alignment vertical="center"/>
    </xf>
    <xf numFmtId="0" fontId="49" fillId="28" borderId="14" xfId="43" applyFont="1" applyFill="1" applyBorder="1" applyAlignment="1">
      <alignment vertical="center"/>
    </xf>
    <xf numFmtId="3" fontId="50" fillId="28" borderId="15" xfId="43" applyNumberFormat="1" applyFont="1" applyFill="1" applyBorder="1" applyAlignment="1">
      <alignment vertical="center"/>
    </xf>
    <xf numFmtId="10" fontId="50" fillId="28" borderId="15" xfId="97" applyNumberFormat="1" applyFont="1" applyFill="1" applyBorder="1" applyAlignment="1">
      <alignment horizontal="center" vertical="center"/>
    </xf>
    <xf numFmtId="10" fontId="16" fillId="28" borderId="15" xfId="97" applyNumberFormat="1" applyFont="1" applyFill="1" applyBorder="1" applyAlignment="1">
      <alignment horizontal="center" vertical="center"/>
    </xf>
    <xf numFmtId="168" fontId="7" fillId="0" borderId="0" xfId="85" applyFont="1" applyAlignment="1">
      <alignment vertical="center"/>
    </xf>
    <xf numFmtId="10" fontId="7" fillId="28" borderId="26" xfId="97" applyNumberFormat="1" applyFont="1" applyFill="1" applyBorder="1" applyAlignment="1">
      <alignment vertical="center"/>
    </xf>
    <xf numFmtId="0" fontId="49" fillId="27" borderId="14" xfId="43" applyFont="1" applyFill="1" applyBorder="1" applyAlignment="1">
      <alignment vertical="center"/>
    </xf>
    <xf numFmtId="10" fontId="49" fillId="27" borderId="15" xfId="97" applyNumberFormat="1" applyFont="1" applyFill="1" applyBorder="1" applyAlignment="1">
      <alignment horizontal="center" vertical="center"/>
    </xf>
    <xf numFmtId="0" fontId="50" fillId="28" borderId="14" xfId="43" applyFont="1" applyFill="1" applyBorder="1" applyAlignment="1">
      <alignment vertical="center"/>
    </xf>
    <xf numFmtId="3" fontId="13" fillId="0" borderId="15" xfId="43" applyNumberFormat="1" applyFont="1" applyFill="1" applyBorder="1" applyAlignment="1">
      <alignment vertical="center"/>
    </xf>
    <xf numFmtId="3" fontId="19" fillId="28" borderId="15" xfId="43" applyNumberFormat="1" applyFont="1" applyFill="1" applyBorder="1" applyAlignment="1">
      <alignment vertical="center"/>
    </xf>
    <xf numFmtId="10" fontId="18" fillId="28" borderId="15" xfId="97" applyNumberFormat="1" applyFont="1" applyFill="1" applyBorder="1" applyAlignment="1">
      <alignment horizontal="center" vertical="center"/>
    </xf>
    <xf numFmtId="3" fontId="19" fillId="30" borderId="15" xfId="43" applyNumberFormat="1" applyFont="1" applyFill="1" applyBorder="1" applyAlignment="1">
      <alignment vertical="center"/>
    </xf>
    <xf numFmtId="3" fontId="19" fillId="0" borderId="15" xfId="43" applyNumberFormat="1" applyFont="1" applyFill="1" applyBorder="1" applyAlignment="1">
      <alignment vertical="center"/>
    </xf>
    <xf numFmtId="3" fontId="13" fillId="30" borderId="15" xfId="43" applyNumberFormat="1" applyFont="1" applyFill="1" applyBorder="1" applyAlignment="1">
      <alignment vertical="center"/>
    </xf>
    <xf numFmtId="10" fontId="18" fillId="30" borderId="15" xfId="97" applyNumberFormat="1" applyFont="1" applyFill="1" applyBorder="1" applyAlignment="1">
      <alignment horizontal="center" vertical="center"/>
    </xf>
    <xf numFmtId="3" fontId="50" fillId="30" borderId="15" xfId="43" applyNumberFormat="1" applyFont="1" applyFill="1" applyBorder="1" applyAlignment="1">
      <alignment vertical="center"/>
    </xf>
    <xf numFmtId="0" fontId="7" fillId="0" borderId="0" xfId="368" applyFont="1" applyBorder="1" applyAlignment="1">
      <alignment vertical="center"/>
    </xf>
    <xf numFmtId="3" fontId="7" fillId="28" borderId="51" xfId="43" applyNumberFormat="1" applyFont="1" applyFill="1" applyBorder="1" applyAlignment="1">
      <alignment vertical="center"/>
    </xf>
    <xf numFmtId="0" fontId="7" fillId="0" borderId="44" xfId="368" applyFont="1" applyBorder="1" applyAlignment="1">
      <alignment vertical="center"/>
    </xf>
    <xf numFmtId="0" fontId="49" fillId="27" borderId="34" xfId="43" applyFont="1" applyFill="1" applyBorder="1" applyAlignment="1">
      <alignment vertical="center"/>
    </xf>
    <xf numFmtId="3" fontId="50" fillId="27" borderId="34" xfId="43" applyNumberFormat="1" applyFont="1" applyFill="1" applyBorder="1" applyAlignment="1">
      <alignment vertical="center"/>
    </xf>
    <xf numFmtId="10" fontId="50" fillId="27" borderId="34" xfId="97" applyNumberFormat="1" applyFont="1" applyFill="1" applyBorder="1" applyAlignment="1">
      <alignment horizontal="center" vertical="center"/>
    </xf>
    <xf numFmtId="10" fontId="15" fillId="28" borderId="15" xfId="97" applyNumberFormat="1" applyFont="1" applyFill="1" applyBorder="1" applyAlignment="1">
      <alignment vertical="center"/>
    </xf>
    <xf numFmtId="0" fontId="49" fillId="27" borderId="15" xfId="43" applyFont="1" applyFill="1" applyBorder="1" applyAlignment="1">
      <alignment vertical="center"/>
    </xf>
    <xf numFmtId="10" fontId="49" fillId="27" borderId="15" xfId="43" applyNumberFormat="1" applyFont="1" applyFill="1" applyBorder="1" applyAlignment="1">
      <alignment horizontal="center" vertical="center"/>
    </xf>
    <xf numFmtId="10" fontId="7" fillId="0" borderId="0" xfId="85" applyNumberFormat="1" applyFont="1" applyAlignment="1">
      <alignment vertical="center"/>
    </xf>
    <xf numFmtId="10" fontId="7" fillId="28" borderId="0" xfId="97" applyNumberFormat="1" applyFont="1" applyFill="1" applyBorder="1" applyAlignment="1">
      <alignment vertical="center"/>
    </xf>
    <xf numFmtId="4" fontId="7" fillId="28" borderId="15" xfId="43" applyNumberFormat="1" applyFont="1" applyFill="1" applyBorder="1" applyAlignment="1">
      <alignment vertical="center"/>
    </xf>
    <xf numFmtId="0" fontId="32" fillId="28" borderId="14" xfId="43" applyFont="1" applyFill="1" applyBorder="1" applyAlignment="1">
      <alignment vertical="center"/>
    </xf>
    <xf numFmtId="3" fontId="34" fillId="0" borderId="15" xfId="43" applyNumberFormat="1" applyFont="1" applyFill="1" applyBorder="1" applyAlignment="1">
      <alignment vertical="center"/>
    </xf>
    <xf numFmtId="3" fontId="7" fillId="0" borderId="0" xfId="368" applyNumberFormat="1" applyFont="1" applyAlignment="1">
      <alignment vertical="center"/>
    </xf>
    <xf numFmtId="0" fontId="52" fillId="0" borderId="14" xfId="43" applyFont="1" applyFill="1" applyBorder="1" applyAlignment="1">
      <alignment vertical="center"/>
    </xf>
    <xf numFmtId="3" fontId="49" fillId="0" borderId="15" xfId="43" applyNumberFormat="1" applyFont="1" applyFill="1" applyBorder="1" applyAlignment="1">
      <alignment vertical="center"/>
    </xf>
    <xf numFmtId="0" fontId="33" fillId="28" borderId="31" xfId="43" applyFont="1" applyFill="1" applyBorder="1" applyAlignment="1">
      <alignment vertical="center"/>
    </xf>
    <xf numFmtId="3" fontId="33" fillId="28" borderId="26" xfId="43" applyNumberFormat="1" applyFont="1" applyFill="1" applyBorder="1" applyAlignment="1">
      <alignment vertical="center"/>
    </xf>
    <xf numFmtId="0" fontId="33" fillId="28" borderId="51" xfId="43" applyFont="1" applyFill="1" applyBorder="1" applyAlignment="1">
      <alignment vertical="center"/>
    </xf>
    <xf numFmtId="3" fontId="33" fillId="28" borderId="51" xfId="43" applyNumberFormat="1" applyFont="1" applyFill="1" applyBorder="1" applyAlignment="1">
      <alignment vertical="center"/>
    </xf>
    <xf numFmtId="0" fontId="7" fillId="30" borderId="0" xfId="43" applyFont="1" applyFill="1" applyBorder="1" applyAlignment="1">
      <alignment vertical="center"/>
    </xf>
    <xf numFmtId="3" fontId="8" fillId="30" borderId="0" xfId="43" applyNumberFormat="1" applyFont="1" applyFill="1" applyBorder="1" applyAlignment="1">
      <alignment vertical="center"/>
    </xf>
    <xf numFmtId="0" fontId="7" fillId="0" borderId="0" xfId="368" applyFont="1" applyAlignment="1">
      <alignment vertical="center" wrapText="1"/>
    </xf>
    <xf numFmtId="0" fontId="121" fillId="30" borderId="14" xfId="43" applyFont="1" applyFill="1" applyBorder="1" applyAlignment="1">
      <alignment horizontal="left" vertical="center"/>
    </xf>
    <xf numFmtId="0" fontId="8" fillId="30" borderId="14" xfId="43" applyFont="1" applyFill="1" applyBorder="1" applyAlignment="1">
      <alignment vertical="center"/>
    </xf>
    <xf numFmtId="3" fontId="8" fillId="30" borderId="19" xfId="43" applyNumberFormat="1" applyFont="1" applyFill="1" applyBorder="1" applyAlignment="1">
      <alignment vertical="center"/>
    </xf>
    <xf numFmtId="3" fontId="8" fillId="30" borderId="15" xfId="43" applyNumberFormat="1" applyFont="1" applyFill="1" applyBorder="1" applyAlignment="1">
      <alignment vertical="center"/>
    </xf>
    <xf numFmtId="0" fontId="9" fillId="30" borderId="14" xfId="43" applyFont="1" applyFill="1" applyBorder="1" applyAlignment="1">
      <alignment vertical="center"/>
    </xf>
    <xf numFmtId="3" fontId="7" fillId="30" borderId="19" xfId="43" applyNumberFormat="1" applyFont="1" applyFill="1" applyBorder="1" applyAlignment="1">
      <alignment vertical="center"/>
    </xf>
    <xf numFmtId="3" fontId="7" fillId="30" borderId="15" xfId="43" applyNumberFormat="1" applyFont="1" applyFill="1" applyBorder="1" applyAlignment="1">
      <alignment vertical="center"/>
    </xf>
    <xf numFmtId="0" fontId="10" fillId="30" borderId="14" xfId="43" applyFont="1" applyFill="1" applyBorder="1" applyAlignment="1">
      <alignment vertical="center"/>
    </xf>
    <xf numFmtId="3" fontId="7" fillId="0" borderId="19" xfId="43" applyNumberFormat="1" applyFont="1" applyFill="1" applyBorder="1" applyAlignment="1">
      <alignment vertical="center"/>
    </xf>
    <xf numFmtId="3" fontId="121" fillId="31" borderId="15" xfId="43" applyNumberFormat="1" applyFont="1" applyFill="1" applyBorder="1" applyAlignment="1">
      <alignment vertical="center"/>
    </xf>
    <xf numFmtId="1" fontId="7" fillId="0" borderId="91" xfId="43" applyNumberFormat="1" applyFont="1" applyFill="1" applyBorder="1" applyAlignment="1">
      <alignment vertical="center"/>
    </xf>
    <xf numFmtId="168" fontId="7" fillId="0" borderId="0" xfId="85" applyFont="1" applyFill="1" applyAlignment="1">
      <alignment horizontal="right" vertical="center"/>
    </xf>
    <xf numFmtId="168" fontId="7" fillId="0" borderId="0" xfId="85" applyFont="1" applyFill="1" applyBorder="1" applyAlignment="1">
      <alignment horizontal="right" vertical="center"/>
    </xf>
    <xf numFmtId="0" fontId="47" fillId="0" borderId="0" xfId="43" applyFont="1" applyFill="1" applyAlignment="1">
      <alignment vertical="center"/>
    </xf>
    <xf numFmtId="1" fontId="7" fillId="0" borderId="95" xfId="43" applyNumberFormat="1" applyFont="1" applyFill="1" applyBorder="1" applyAlignment="1">
      <alignment horizontal="right" vertical="center"/>
    </xf>
    <xf numFmtId="4" fontId="7" fillId="0" borderId="27" xfId="43" applyNumberFormat="1" applyFont="1" applyFill="1" applyBorder="1" applyAlignment="1">
      <alignment vertical="center"/>
    </xf>
    <xf numFmtId="3" fontId="7" fillId="0" borderId="0" xfId="85" applyNumberFormat="1" applyFont="1" applyFill="1" applyAlignment="1">
      <alignment horizontal="right" vertical="center"/>
    </xf>
    <xf numFmtId="3" fontId="7" fillId="0" borderId="27" xfId="85" applyNumberFormat="1" applyFont="1" applyFill="1" applyBorder="1" applyAlignment="1">
      <alignment vertical="center"/>
    </xf>
    <xf numFmtId="3" fontId="7" fillId="0" borderId="48" xfId="85" applyNumberFormat="1" applyFont="1" applyFill="1" applyBorder="1" applyAlignment="1">
      <alignment horizontal="right" vertical="center"/>
    </xf>
    <xf numFmtId="3" fontId="7" fillId="0" borderId="0" xfId="85" applyNumberFormat="1" applyFont="1" applyFill="1" applyBorder="1" applyAlignment="1">
      <alignment horizontal="right" vertical="center"/>
    </xf>
    <xf numFmtId="1" fontId="7" fillId="0" borderId="92" xfId="43" applyNumberFormat="1" applyFont="1" applyFill="1" applyBorder="1" applyAlignment="1">
      <alignment horizontal="right" vertical="center"/>
    </xf>
    <xf numFmtId="191" fontId="103" fillId="0" borderId="0" xfId="85" applyNumberFormat="1" applyFont="1" applyFill="1" applyAlignment="1">
      <alignment horizontal="center" vertical="center"/>
    </xf>
    <xf numFmtId="3" fontId="8" fillId="0" borderId="0" xfId="43" applyNumberFormat="1" applyFont="1" applyFill="1" applyBorder="1" applyAlignment="1">
      <alignment horizontal="right" vertical="center"/>
    </xf>
    <xf numFmtId="0" fontId="7" fillId="0" borderId="19" xfId="43" applyFont="1" applyFill="1" applyBorder="1" applyAlignment="1">
      <alignment horizontal="left" vertical="center"/>
    </xf>
    <xf numFmtId="0" fontId="7" fillId="0" borderId="16" xfId="43" applyFont="1" applyFill="1" applyBorder="1" applyAlignment="1">
      <alignment horizontal="left" vertical="center"/>
    </xf>
    <xf numFmtId="166" fontId="7" fillId="0" borderId="20" xfId="86" applyNumberFormat="1" applyFont="1" applyFill="1" applyBorder="1" applyAlignment="1">
      <alignment horizontal="center" vertical="center"/>
    </xf>
    <xf numFmtId="166" fontId="7" fillId="0" borderId="16" xfId="86" applyNumberFormat="1" applyFont="1" applyFill="1" applyBorder="1" applyAlignment="1">
      <alignment horizontal="center" vertical="center"/>
    </xf>
    <xf numFmtId="166" fontId="7" fillId="0" borderId="15" xfId="86" applyNumberFormat="1" applyFont="1" applyFill="1" applyBorder="1" applyAlignment="1">
      <alignment horizontal="center" vertical="center"/>
    </xf>
    <xf numFmtId="0" fontId="7" fillId="0" borderId="14" xfId="43" applyFont="1" applyFill="1" applyBorder="1" applyAlignment="1">
      <alignment horizontal="left" vertical="center"/>
    </xf>
    <xf numFmtId="49" fontId="7" fillId="0" borderId="21" xfId="43" applyNumberFormat="1" applyFont="1" applyFill="1" applyBorder="1" applyAlignment="1">
      <alignment horizontal="center" vertical="center"/>
    </xf>
    <xf numFmtId="166" fontId="7" fillId="0" borderId="20" xfId="86" applyNumberFormat="1" applyFont="1" applyFill="1" applyBorder="1" applyAlignment="1">
      <alignment horizontal="right" vertical="center"/>
    </xf>
    <xf numFmtId="166" fontId="7" fillId="0" borderId="0" xfId="86" applyNumberFormat="1" applyFont="1" applyFill="1" applyBorder="1" applyAlignment="1">
      <alignment horizontal="right" vertical="center"/>
    </xf>
    <xf numFmtId="166" fontId="7" fillId="0" borderId="15" xfId="86" applyNumberFormat="1" applyFont="1" applyFill="1" applyBorder="1" applyAlignment="1">
      <alignment horizontal="right" vertical="center"/>
    </xf>
    <xf numFmtId="166" fontId="7" fillId="0" borderId="16" xfId="86" applyNumberFormat="1" applyFont="1" applyFill="1" applyBorder="1" applyAlignment="1">
      <alignment horizontal="right" vertical="center"/>
    </xf>
    <xf numFmtId="0" fontId="31" fillId="0" borderId="19" xfId="43" applyFont="1" applyFill="1" applyBorder="1" applyAlignment="1">
      <alignment vertical="center"/>
    </xf>
    <xf numFmtId="0" fontId="31" fillId="0" borderId="16" xfId="43" applyFont="1" applyFill="1" applyBorder="1" applyAlignment="1">
      <alignment vertical="center"/>
    </xf>
    <xf numFmtId="166" fontId="9" fillId="0" borderId="20" xfId="86" applyNumberFormat="1" applyFont="1" applyFill="1" applyBorder="1" applyAlignment="1" applyProtection="1">
      <alignment vertical="center"/>
    </xf>
    <xf numFmtId="166" fontId="9" fillId="0" borderId="0" xfId="86" applyNumberFormat="1" applyFont="1" applyFill="1" applyBorder="1" applyAlignment="1" applyProtection="1">
      <alignment vertical="center"/>
    </xf>
    <xf numFmtId="166" fontId="9" fillId="0" borderId="15" xfId="86" applyNumberFormat="1" applyFont="1" applyFill="1" applyBorder="1" applyAlignment="1" applyProtection="1">
      <alignment vertical="center"/>
    </xf>
    <xf numFmtId="166" fontId="13" fillId="0" borderId="14" xfId="86" applyNumberFormat="1" applyFont="1" applyFill="1" applyBorder="1" applyAlignment="1" applyProtection="1">
      <alignment horizontal="right" vertical="center"/>
    </xf>
    <xf numFmtId="166" fontId="13" fillId="0" borderId="20" xfId="86" applyNumberFormat="1" applyFont="1" applyFill="1" applyBorder="1" applyAlignment="1" applyProtection="1">
      <alignment horizontal="right" vertical="center"/>
    </xf>
    <xf numFmtId="166" fontId="13" fillId="0" borderId="16" xfId="86" applyNumberFormat="1" applyFont="1" applyFill="1" applyBorder="1" applyAlignment="1" applyProtection="1">
      <alignment horizontal="right" vertical="center"/>
    </xf>
    <xf numFmtId="166" fontId="13" fillId="0" borderId="15" xfId="86" applyNumberFormat="1" applyFont="1" applyFill="1" applyBorder="1" applyAlignment="1" applyProtection="1">
      <alignment horizontal="right" vertical="center"/>
    </xf>
    <xf numFmtId="0" fontId="31" fillId="0" borderId="19" xfId="43" applyFont="1" applyFill="1" applyBorder="1" applyAlignment="1">
      <alignment horizontal="left" vertical="center"/>
    </xf>
    <xf numFmtId="49" fontId="15" fillId="0" borderId="21" xfId="43" applyNumberFormat="1" applyFont="1" applyFill="1" applyBorder="1" applyAlignment="1">
      <alignment horizontal="center" vertical="center"/>
    </xf>
    <xf numFmtId="166" fontId="9" fillId="0" borderId="14" xfId="86" applyNumberFormat="1" applyFont="1" applyFill="1" applyBorder="1" applyAlignment="1" applyProtection="1">
      <alignment horizontal="right" vertical="center"/>
    </xf>
    <xf numFmtId="166" fontId="9" fillId="0" borderId="20" xfId="86" applyNumberFormat="1" applyFont="1" applyFill="1" applyBorder="1" applyAlignment="1" applyProtection="1">
      <alignment horizontal="right" vertical="center"/>
    </xf>
    <xf numFmtId="166" fontId="9" fillId="0" borderId="16" xfId="86" applyNumberFormat="1" applyFont="1" applyFill="1" applyBorder="1" applyAlignment="1" applyProtection="1">
      <alignment horizontal="right" vertical="center"/>
    </xf>
    <xf numFmtId="166" fontId="9" fillId="0" borderId="15" xfId="86" applyNumberFormat="1" applyFont="1" applyFill="1" applyBorder="1" applyAlignment="1" applyProtection="1">
      <alignment horizontal="right" vertical="center"/>
    </xf>
    <xf numFmtId="0" fontId="7" fillId="0" borderId="32" xfId="43" applyFont="1" applyFill="1" applyBorder="1" applyAlignment="1">
      <alignment horizontal="left" vertical="center"/>
    </xf>
    <xf numFmtId="0" fontId="7" fillId="0" borderId="37" xfId="43" applyFont="1" applyFill="1" applyBorder="1" applyAlignment="1">
      <alignment horizontal="left" vertical="center"/>
    </xf>
    <xf numFmtId="167" fontId="7" fillId="0" borderId="32" xfId="86" applyFont="1" applyFill="1" applyBorder="1" applyAlignment="1">
      <alignment horizontal="right" vertical="center"/>
    </xf>
    <xf numFmtId="167" fontId="7" fillId="0" borderId="65" xfId="86" applyFont="1" applyFill="1" applyBorder="1" applyAlignment="1">
      <alignment horizontal="right" vertical="center"/>
    </xf>
    <xf numFmtId="167" fontId="7" fillId="0" borderId="33" xfId="86" applyFont="1" applyFill="1" applyBorder="1" applyAlignment="1">
      <alignment horizontal="right" vertical="center"/>
    </xf>
    <xf numFmtId="167" fontId="7" fillId="0" borderId="26" xfId="86" applyFont="1" applyFill="1" applyBorder="1" applyAlignment="1">
      <alignment horizontal="right" vertical="center"/>
    </xf>
    <xf numFmtId="0" fontId="7" fillId="0" borderId="0" xfId="43" applyFont="1" applyFill="1" applyBorder="1" applyAlignment="1">
      <alignment horizontal="left" vertical="center"/>
    </xf>
    <xf numFmtId="167" fontId="7" fillId="0" borderId="0" xfId="86" applyFont="1" applyFill="1" applyBorder="1" applyAlignment="1">
      <alignment horizontal="right" vertical="center"/>
    </xf>
    <xf numFmtId="166" fontId="7" fillId="0" borderId="21" xfId="86" applyNumberFormat="1" applyFont="1" applyFill="1" applyBorder="1" applyAlignment="1">
      <alignment horizontal="right" vertical="center"/>
    </xf>
    <xf numFmtId="166" fontId="5" fillId="0" borderId="67" xfId="86" applyNumberFormat="1" applyFont="1" applyFill="1" applyBorder="1" applyAlignment="1">
      <alignment horizontal="right" vertical="center"/>
    </xf>
    <xf numFmtId="166" fontId="5" fillId="0" borderId="21" xfId="86" applyNumberFormat="1" applyFont="1" applyFill="1" applyBorder="1" applyAlignment="1">
      <alignment horizontal="right" vertical="center"/>
    </xf>
    <xf numFmtId="15" fontId="7" fillId="0" borderId="19" xfId="43" applyNumberFormat="1" applyFont="1" applyFill="1" applyBorder="1" applyAlignment="1">
      <alignment horizontal="center" vertical="center" wrapText="1"/>
    </xf>
    <xf numFmtId="0" fontId="32" fillId="0" borderId="39" xfId="43" applyFont="1" applyFill="1" applyBorder="1" applyAlignment="1">
      <alignment vertical="center" wrapText="1"/>
    </xf>
    <xf numFmtId="49" fontId="33" fillId="0" borderId="20" xfId="43" applyNumberFormat="1" applyFont="1" applyFill="1" applyBorder="1" applyAlignment="1">
      <alignment horizontal="center" vertical="center" wrapText="1"/>
    </xf>
    <xf numFmtId="1" fontId="7" fillId="0" borderId="67" xfId="43" applyNumberFormat="1" applyFont="1" applyFill="1" applyBorder="1" applyAlignment="1" applyProtection="1">
      <alignment horizontal="center" vertical="center" wrapText="1"/>
    </xf>
    <xf numFmtId="3" fontId="7" fillId="0" borderId="15" xfId="86" applyNumberFormat="1" applyFont="1" applyFill="1" applyBorder="1" applyAlignment="1" applyProtection="1">
      <alignment horizontal="right" vertical="center" wrapText="1"/>
    </xf>
    <xf numFmtId="10" fontId="7" fillId="0" borderId="20" xfId="97" applyNumberFormat="1" applyFont="1" applyFill="1" applyBorder="1" applyAlignment="1">
      <alignment horizontal="center" vertical="center"/>
    </xf>
    <xf numFmtId="190" fontId="7" fillId="0" borderId="67" xfId="43" applyNumberFormat="1" applyFont="1" applyFill="1" applyBorder="1" applyAlignment="1">
      <alignment horizontal="center" vertical="center"/>
    </xf>
    <xf numFmtId="3" fontId="7" fillId="0" borderId="15" xfId="43" quotePrefix="1" applyNumberFormat="1" applyFont="1" applyFill="1" applyBorder="1" applyAlignment="1">
      <alignment horizontal="right" vertical="center"/>
    </xf>
    <xf numFmtId="3" fontId="7" fillId="0" borderId="15" xfId="86" applyNumberFormat="1" applyFont="1" applyFill="1" applyBorder="1" applyAlignment="1">
      <alignment horizontal="right" vertical="center" wrapText="1"/>
    </xf>
    <xf numFmtId="15" fontId="7" fillId="0" borderId="19" xfId="43" applyNumberFormat="1" applyFont="1" applyFill="1" applyBorder="1" applyAlignment="1">
      <alignment horizontal="center" vertical="center"/>
    </xf>
    <xf numFmtId="15" fontId="9" fillId="0" borderId="19" xfId="43" applyNumberFormat="1" applyFont="1" applyFill="1" applyBorder="1" applyAlignment="1">
      <alignment horizontal="center" vertical="center" wrapText="1"/>
    </xf>
    <xf numFmtId="0" fontId="12" fillId="0" borderId="20" xfId="43" applyFont="1" applyFill="1" applyBorder="1" applyAlignment="1">
      <alignment vertical="center" wrapText="1"/>
    </xf>
    <xf numFmtId="49" fontId="9" fillId="0" borderId="20" xfId="43" applyNumberFormat="1" applyFont="1" applyFill="1" applyBorder="1" applyAlignment="1">
      <alignment horizontal="center" vertical="center" wrapText="1"/>
    </xf>
    <xf numFmtId="1" fontId="9" fillId="0" borderId="67" xfId="43" applyNumberFormat="1" applyFont="1" applyFill="1" applyBorder="1" applyAlignment="1" applyProtection="1">
      <alignment horizontal="center" vertical="center" wrapText="1"/>
    </xf>
    <xf numFmtId="3" fontId="9" fillId="0" borderId="15" xfId="86" applyNumberFormat="1" applyFont="1" applyFill="1" applyBorder="1" applyAlignment="1" applyProtection="1">
      <alignment horizontal="right" vertical="center" wrapText="1"/>
    </xf>
    <xf numFmtId="3" fontId="33" fillId="0" borderId="15" xfId="86" applyNumberFormat="1" applyFont="1" applyFill="1" applyBorder="1" applyAlignment="1" applyProtection="1">
      <alignment horizontal="right" vertical="center" wrapText="1"/>
    </xf>
    <xf numFmtId="15" fontId="127" fillId="0" borderId="19" xfId="43" applyNumberFormat="1" applyFont="1" applyFill="1" applyBorder="1" applyAlignment="1">
      <alignment horizontal="center" vertical="center"/>
    </xf>
    <xf numFmtId="0" fontId="127" fillId="0" borderId="20" xfId="43" applyFont="1" applyFill="1" applyBorder="1" applyAlignment="1">
      <alignment vertical="center"/>
    </xf>
    <xf numFmtId="10" fontId="127" fillId="0" borderId="20" xfId="43" applyNumberFormat="1" applyFont="1" applyFill="1" applyBorder="1" applyAlignment="1">
      <alignment horizontal="center" vertical="center"/>
    </xf>
    <xf numFmtId="190" fontId="127" fillId="0" borderId="67" xfId="43" applyNumberFormat="1" applyFont="1" applyFill="1" applyBorder="1" applyAlignment="1">
      <alignment horizontal="center" vertical="center"/>
    </xf>
    <xf numFmtId="3" fontId="127" fillId="0" borderId="15" xfId="43" quotePrefix="1" applyNumberFormat="1" applyFont="1" applyFill="1" applyBorder="1" applyAlignment="1">
      <alignment horizontal="right" vertical="center"/>
    </xf>
    <xf numFmtId="3" fontId="127" fillId="0" borderId="15" xfId="86" applyNumberFormat="1" applyFont="1" applyFill="1" applyBorder="1" applyAlignment="1">
      <alignment horizontal="right" vertical="center" wrapText="1"/>
    </xf>
    <xf numFmtId="10" fontId="127" fillId="0" borderId="20" xfId="97" applyNumberFormat="1" applyFont="1" applyFill="1" applyBorder="1" applyAlignment="1">
      <alignment horizontal="center" vertical="center"/>
    </xf>
    <xf numFmtId="0" fontId="33" fillId="0" borderId="20" xfId="43" applyFont="1" applyFill="1" applyBorder="1" applyAlignment="1">
      <alignment vertical="center"/>
    </xf>
    <xf numFmtId="49" fontId="7" fillId="0" borderId="20" xfId="43" applyNumberFormat="1" applyFont="1" applyFill="1" applyBorder="1" applyAlignment="1">
      <alignment horizontal="center" vertical="center"/>
    </xf>
    <xf numFmtId="1" fontId="7" fillId="0" borderId="67" xfId="43" applyNumberFormat="1" applyFont="1" applyFill="1" applyBorder="1" applyAlignment="1">
      <alignment horizontal="center" vertical="center"/>
    </xf>
    <xf numFmtId="3" fontId="7" fillId="0" borderId="15" xfId="43" applyNumberFormat="1" applyFont="1" applyFill="1" applyBorder="1" applyAlignment="1">
      <alignment horizontal="right" vertical="center"/>
    </xf>
    <xf numFmtId="3" fontId="7" fillId="0" borderId="15" xfId="86" applyNumberFormat="1" applyFont="1" applyFill="1" applyBorder="1" applyAlignment="1">
      <alignment horizontal="right" vertical="center"/>
    </xf>
    <xf numFmtId="0" fontId="7" fillId="0" borderId="20" xfId="43" applyFont="1" applyFill="1" applyBorder="1" applyAlignment="1">
      <alignment vertical="center"/>
    </xf>
    <xf numFmtId="0" fontId="32" fillId="0" borderId="20" xfId="43" applyFont="1" applyFill="1" applyBorder="1" applyAlignment="1">
      <alignment vertical="center" wrapText="1"/>
    </xf>
    <xf numFmtId="0" fontId="7" fillId="0" borderId="20" xfId="43" applyFont="1" applyFill="1" applyBorder="1" applyAlignment="1">
      <alignment vertical="center" wrapText="1"/>
    </xf>
    <xf numFmtId="49" fontId="7" fillId="0" borderId="20" xfId="43" applyNumberFormat="1" applyFont="1" applyFill="1" applyBorder="1" applyAlignment="1">
      <alignment horizontal="center" vertical="center" wrapText="1"/>
    </xf>
    <xf numFmtId="0" fontId="7" fillId="0" borderId="19" xfId="43" applyFont="1" applyFill="1" applyBorder="1" applyAlignment="1">
      <alignment horizontal="center" vertical="center"/>
    </xf>
    <xf numFmtId="179" fontId="5" fillId="0" borderId="14" xfId="43" applyNumberFormat="1" applyFont="1" applyFill="1" applyBorder="1" applyAlignment="1">
      <alignment horizontal="center" vertical="center"/>
    </xf>
    <xf numFmtId="169" fontId="33" fillId="0" borderId="20" xfId="85" applyNumberFormat="1" applyFont="1" applyFill="1" applyBorder="1" applyAlignment="1">
      <alignment vertical="center"/>
    </xf>
    <xf numFmtId="0" fontId="33" fillId="0" borderId="20" xfId="43" applyFont="1" applyFill="1" applyBorder="1" applyAlignment="1">
      <alignment horizontal="center" vertical="center"/>
    </xf>
    <xf numFmtId="0" fontId="7" fillId="0" borderId="0" xfId="43" applyFont="1" applyFill="1" applyBorder="1" applyAlignment="1">
      <alignment horizontal="center" vertical="center"/>
    </xf>
    <xf numFmtId="179" fontId="7" fillId="0" borderId="14" xfId="43" applyNumberFormat="1" applyFont="1" applyFill="1" applyBorder="1" applyAlignment="1">
      <alignment horizontal="center" vertical="center"/>
    </xf>
    <xf numFmtId="0" fontId="7" fillId="0" borderId="20" xfId="89" applyFont="1" applyFill="1" applyBorder="1" applyAlignment="1">
      <alignment horizontal="left" vertical="center" wrapText="1"/>
    </xf>
    <xf numFmtId="10" fontId="7" fillId="0" borderId="20" xfId="43" applyNumberFormat="1" applyFont="1" applyFill="1" applyBorder="1" applyAlignment="1">
      <alignment horizontal="center" vertical="center"/>
    </xf>
    <xf numFmtId="0" fontId="22" fillId="0" borderId="14" xfId="43" applyFont="1" applyFill="1" applyBorder="1" applyAlignment="1">
      <alignment horizontal="center" vertical="center"/>
    </xf>
    <xf numFmtId="169" fontId="36" fillId="0" borderId="20" xfId="43" applyNumberFormat="1" applyFont="1" applyFill="1" applyBorder="1" applyAlignment="1">
      <alignment vertical="center"/>
    </xf>
    <xf numFmtId="0" fontId="36" fillId="0" borderId="20" xfId="43" applyFont="1" applyFill="1" applyBorder="1" applyAlignment="1">
      <alignment horizontal="center" vertical="center"/>
    </xf>
    <xf numFmtId="0" fontId="22" fillId="0" borderId="0" xfId="43" applyFont="1" applyFill="1" applyBorder="1" applyAlignment="1">
      <alignment horizontal="center" vertical="center"/>
    </xf>
    <xf numFmtId="3" fontId="20" fillId="0" borderId="15" xfId="86" applyNumberFormat="1" applyFont="1" applyFill="1" applyBorder="1" applyAlignment="1">
      <alignment horizontal="right" vertical="center"/>
    </xf>
    <xf numFmtId="179" fontId="78" fillId="0" borderId="14" xfId="43" applyNumberFormat="1" applyFont="1" applyFill="1" applyBorder="1" applyAlignment="1">
      <alignment horizontal="center" vertical="center"/>
    </xf>
    <xf numFmtId="0" fontId="12" fillId="0" borderId="20" xfId="43" applyFont="1" applyFill="1" applyBorder="1" applyAlignment="1">
      <alignment vertical="center"/>
    </xf>
    <xf numFmtId="10" fontId="9" fillId="0" borderId="20" xfId="43" applyNumberFormat="1" applyFont="1" applyFill="1" applyBorder="1" applyAlignment="1">
      <alignment horizontal="center" vertical="center"/>
    </xf>
    <xf numFmtId="0" fontId="9" fillId="0" borderId="0" xfId="43" applyFont="1" applyFill="1" applyBorder="1" applyAlignment="1">
      <alignment horizontal="center" vertical="center"/>
    </xf>
    <xf numFmtId="3" fontId="9" fillId="0" borderId="15" xfId="86" applyNumberFormat="1" applyFont="1" applyFill="1" applyBorder="1" applyAlignment="1">
      <alignment horizontal="right" vertical="center"/>
    </xf>
    <xf numFmtId="0" fontId="5" fillId="0" borderId="20" xfId="89" applyFont="1" applyFill="1" applyBorder="1" applyAlignment="1">
      <alignment horizontal="left" vertical="center" wrapText="1"/>
    </xf>
    <xf numFmtId="0" fontId="7" fillId="0" borderId="14" xfId="43" applyFont="1" applyFill="1" applyBorder="1" applyAlignment="1">
      <alignment horizontal="center" vertical="center"/>
    </xf>
    <xf numFmtId="0" fontId="9" fillId="0" borderId="14" xfId="43" applyFont="1" applyFill="1" applyBorder="1" applyAlignment="1">
      <alignment horizontal="center" vertical="center"/>
    </xf>
    <xf numFmtId="0" fontId="12" fillId="0" borderId="20" xfId="43" applyFont="1" applyFill="1" applyBorder="1" applyAlignment="1">
      <alignment horizontal="left" vertical="center" wrapText="1"/>
    </xf>
    <xf numFmtId="0" fontId="9" fillId="0" borderId="20" xfId="43" applyFont="1" applyFill="1" applyBorder="1" applyAlignment="1">
      <alignment horizontal="center" vertical="center"/>
    </xf>
    <xf numFmtId="0" fontId="7" fillId="0" borderId="20" xfId="43" applyFont="1" applyFill="1" applyBorder="1" applyAlignment="1">
      <alignment horizontal="center" vertical="center"/>
    </xf>
    <xf numFmtId="179" fontId="8" fillId="0" borderId="14" xfId="43" applyNumberFormat="1" applyFont="1" applyFill="1" applyBorder="1" applyAlignment="1">
      <alignment horizontal="center" vertical="center"/>
    </xf>
    <xf numFmtId="0" fontId="8" fillId="0" borderId="20" xfId="89" applyFont="1" applyFill="1" applyBorder="1" applyAlignment="1">
      <alignment horizontal="left" vertical="center" wrapText="1"/>
    </xf>
    <xf numFmtId="10" fontId="8" fillId="0" borderId="20" xfId="97" applyNumberFormat="1" applyFont="1" applyFill="1" applyBorder="1" applyAlignment="1">
      <alignment horizontal="center" vertical="center"/>
    </xf>
    <xf numFmtId="0" fontId="8" fillId="0" borderId="0" xfId="43" applyFont="1" applyFill="1" applyBorder="1" applyAlignment="1">
      <alignment horizontal="center" vertical="center"/>
    </xf>
    <xf numFmtId="3" fontId="8" fillId="0" borderId="15" xfId="86" applyNumberFormat="1" applyFont="1" applyFill="1" applyBorder="1" applyAlignment="1">
      <alignment horizontal="right" vertical="center"/>
    </xf>
    <xf numFmtId="10" fontId="9" fillId="0" borderId="20" xfId="97" applyNumberFormat="1" applyFont="1" applyFill="1" applyBorder="1" applyAlignment="1">
      <alignment horizontal="center" vertical="center"/>
    </xf>
    <xf numFmtId="0" fontId="115" fillId="0" borderId="20" xfId="43" applyFont="1" applyFill="1" applyBorder="1" applyAlignment="1">
      <alignment vertical="center"/>
    </xf>
    <xf numFmtId="0" fontId="115" fillId="0" borderId="67" xfId="43" applyFont="1" applyFill="1" applyBorder="1" applyAlignment="1">
      <alignment horizontal="center" vertical="center"/>
    </xf>
    <xf numFmtId="3" fontId="9" fillId="0" borderId="15" xfId="43" applyNumberFormat="1" applyFont="1" applyFill="1" applyBorder="1" applyAlignment="1">
      <alignment horizontal="right" vertical="center"/>
    </xf>
    <xf numFmtId="0" fontId="108" fillId="0" borderId="20" xfId="43" applyFont="1" applyFill="1" applyBorder="1" applyAlignment="1">
      <alignment vertical="center"/>
    </xf>
    <xf numFmtId="10" fontId="108" fillId="0" borderId="20" xfId="97" applyNumberFormat="1" applyFont="1" applyFill="1" applyBorder="1" applyAlignment="1">
      <alignment horizontal="center" vertical="center"/>
    </xf>
    <xf numFmtId="190" fontId="108" fillId="0" borderId="67" xfId="43" applyNumberFormat="1" applyFont="1" applyFill="1" applyBorder="1" applyAlignment="1">
      <alignment horizontal="center" vertical="center"/>
    </xf>
    <xf numFmtId="0" fontId="108" fillId="0" borderId="67" xfId="43" applyFont="1" applyFill="1" applyBorder="1" applyAlignment="1">
      <alignment horizontal="center" vertical="center"/>
    </xf>
    <xf numFmtId="0" fontId="116" fillId="0" borderId="20" xfId="43" applyFont="1" applyFill="1" applyBorder="1" applyAlignment="1">
      <alignment vertical="center"/>
    </xf>
    <xf numFmtId="10" fontId="116" fillId="0" borderId="20" xfId="97" applyNumberFormat="1" applyFont="1" applyFill="1" applyBorder="1" applyAlignment="1">
      <alignment horizontal="center" vertical="center"/>
    </xf>
    <xf numFmtId="0" fontId="116" fillId="0" borderId="67" xfId="43" applyFont="1" applyFill="1" applyBorder="1" applyAlignment="1">
      <alignment horizontal="center" vertical="center"/>
    </xf>
    <xf numFmtId="3" fontId="8" fillId="0" borderId="15" xfId="43" quotePrefix="1" applyNumberFormat="1" applyFont="1" applyFill="1" applyBorder="1" applyAlignment="1">
      <alignment horizontal="right" vertical="center"/>
    </xf>
    <xf numFmtId="15" fontId="116" fillId="0" borderId="19" xfId="43" applyNumberFormat="1" applyFont="1" applyFill="1" applyBorder="1" applyAlignment="1">
      <alignment horizontal="center" vertical="center"/>
    </xf>
    <xf numFmtId="190" fontId="116" fillId="0" borderId="67" xfId="43" applyNumberFormat="1" applyFont="1" applyFill="1" applyBorder="1" applyAlignment="1">
      <alignment horizontal="center" vertical="center"/>
    </xf>
    <xf numFmtId="0" fontId="118" fillId="0" borderId="20" xfId="43" applyFont="1" applyFill="1" applyBorder="1" applyAlignment="1">
      <alignment vertical="center"/>
    </xf>
    <xf numFmtId="3" fontId="8" fillId="0" borderId="15" xfId="43" applyNumberFormat="1" applyFont="1" applyFill="1" applyBorder="1" applyAlignment="1">
      <alignment horizontal="right" vertical="center"/>
    </xf>
    <xf numFmtId="0" fontId="109" fillId="0" borderId="20" xfId="43" applyFont="1" applyFill="1" applyBorder="1" applyAlignment="1">
      <alignment vertical="center"/>
    </xf>
    <xf numFmtId="0" fontId="110" fillId="0" borderId="20" xfId="43" applyFont="1" applyFill="1" applyBorder="1" applyAlignment="1">
      <alignment vertical="center"/>
    </xf>
    <xf numFmtId="0" fontId="111" fillId="0" borderId="67" xfId="43" applyFont="1" applyFill="1" applyBorder="1" applyAlignment="1">
      <alignment horizontal="center" vertical="center"/>
    </xf>
    <xf numFmtId="3" fontId="13" fillId="0" borderId="15" xfId="43" applyNumberFormat="1" applyFont="1" applyFill="1" applyBorder="1" applyAlignment="1">
      <alignment horizontal="right" vertical="center"/>
    </xf>
    <xf numFmtId="0" fontId="114" fillId="0" borderId="20" xfId="43" applyFont="1" applyFill="1" applyBorder="1" applyAlignment="1">
      <alignment vertical="center"/>
    </xf>
    <xf numFmtId="3" fontId="17" fillId="0" borderId="15" xfId="43" applyNumberFormat="1" applyFont="1" applyFill="1" applyBorder="1" applyAlignment="1">
      <alignment horizontal="right" vertical="center"/>
    </xf>
    <xf numFmtId="3" fontId="15" fillId="0" borderId="15" xfId="43" applyNumberFormat="1" applyFont="1" applyFill="1" applyBorder="1" applyAlignment="1">
      <alignment horizontal="right" vertical="center"/>
    </xf>
    <xf numFmtId="0" fontId="117" fillId="0" borderId="20" xfId="43" applyFont="1" applyFill="1" applyBorder="1" applyAlignment="1">
      <alignment vertical="center"/>
    </xf>
    <xf numFmtId="0" fontId="108" fillId="0" borderId="20" xfId="43" applyFont="1" applyFill="1" applyBorder="1" applyAlignment="1">
      <alignment horizontal="center" vertical="center"/>
    </xf>
    <xf numFmtId="0" fontId="116" fillId="0" borderId="20" xfId="43" applyFont="1" applyFill="1" applyBorder="1" applyAlignment="1">
      <alignment horizontal="center" vertical="center"/>
    </xf>
    <xf numFmtId="3" fontId="15" fillId="0" borderId="15" xfId="43" quotePrefix="1" applyNumberFormat="1" applyFont="1" applyFill="1" applyBorder="1" applyAlignment="1">
      <alignment horizontal="right" vertical="center"/>
    </xf>
    <xf numFmtId="0" fontId="108" fillId="0" borderId="67" xfId="43" applyNumberFormat="1" applyFont="1" applyFill="1" applyBorder="1" applyAlignment="1">
      <alignment horizontal="center" vertical="center"/>
    </xf>
    <xf numFmtId="168" fontId="9" fillId="0" borderId="19" xfId="85" applyFont="1" applyFill="1" applyBorder="1" applyAlignment="1" applyProtection="1">
      <alignment horizontal="right" vertical="center"/>
    </xf>
    <xf numFmtId="3" fontId="7" fillId="0" borderId="32" xfId="43" applyNumberFormat="1" applyFont="1" applyFill="1" applyBorder="1" applyAlignment="1">
      <alignment horizontal="right" vertical="center"/>
    </xf>
    <xf numFmtId="10" fontId="15" fillId="0" borderId="33" xfId="372" applyNumberFormat="1" applyFont="1" applyFill="1" applyBorder="1" applyAlignment="1" applyProtection="1">
      <alignment horizontal="center" vertical="center"/>
    </xf>
    <xf numFmtId="0" fontId="120" fillId="31" borderId="14" xfId="43" applyFont="1" applyFill="1" applyBorder="1" applyAlignment="1">
      <alignment horizontal="left" vertical="center"/>
    </xf>
    <xf numFmtId="0" fontId="134" fillId="31" borderId="14" xfId="43" applyFont="1" applyFill="1" applyBorder="1" applyAlignment="1">
      <alignment vertical="center"/>
    </xf>
    <xf numFmtId="3" fontId="121" fillId="31" borderId="14" xfId="43" applyNumberFormat="1" applyFont="1" applyFill="1" applyBorder="1" applyAlignment="1">
      <alignment vertical="center"/>
    </xf>
    <xf numFmtId="0" fontId="56" fillId="31" borderId="14" xfId="43" applyFont="1" applyFill="1" applyBorder="1" applyAlignment="1">
      <alignment vertical="center"/>
    </xf>
    <xf numFmtId="10" fontId="9" fillId="28" borderId="15" xfId="97" applyNumberFormat="1" applyFont="1" applyFill="1" applyBorder="1" applyAlignment="1">
      <alignment horizontal="center" vertical="center"/>
    </xf>
    <xf numFmtId="10" fontId="52" fillId="27" borderId="25" xfId="43" applyNumberFormat="1" applyFont="1" applyFill="1" applyBorder="1" applyAlignment="1">
      <alignment horizontal="center" vertical="center"/>
    </xf>
    <xf numFmtId="172" fontId="27" fillId="28" borderId="15" xfId="43" applyNumberFormat="1" applyFont="1" applyFill="1" applyBorder="1" applyAlignment="1" applyProtection="1">
      <alignment vertical="center"/>
    </xf>
    <xf numFmtId="0" fontId="49" fillId="29" borderId="55" xfId="43" applyFont="1" applyFill="1" applyBorder="1" applyAlignment="1">
      <alignment horizontal="left" vertical="center"/>
    </xf>
    <xf numFmtId="0" fontId="49" fillId="29" borderId="56" xfId="43" applyFont="1" applyFill="1" applyBorder="1" applyAlignment="1">
      <alignment horizontal="left" vertical="center"/>
    </xf>
    <xf numFmtId="0" fontId="49" fillId="29" borderId="83" xfId="43" applyFont="1" applyFill="1" applyBorder="1" applyAlignment="1">
      <alignment horizontal="left" vertical="center"/>
    </xf>
    <xf numFmtId="0" fontId="49" fillId="29" borderId="84" xfId="43" applyFont="1" applyFill="1" applyBorder="1" applyAlignment="1">
      <alignment horizontal="left" vertical="center"/>
    </xf>
    <xf numFmtId="0" fontId="83" fillId="27" borderId="45" xfId="43" applyFont="1" applyFill="1" applyBorder="1" applyAlignment="1">
      <alignment horizontal="center" vertical="center" wrapText="1"/>
    </xf>
    <xf numFmtId="0" fontId="83" fillId="27" borderId="70" xfId="43" applyFont="1" applyFill="1" applyBorder="1" applyAlignment="1">
      <alignment horizontal="center" vertical="center" wrapText="1"/>
    </xf>
    <xf numFmtId="0" fontId="13" fillId="28" borderId="45" xfId="43" applyFont="1" applyFill="1" applyBorder="1" applyAlignment="1">
      <alignment horizontal="center" vertical="center" wrapText="1"/>
    </xf>
    <xf numFmtId="0" fontId="13" fillId="28" borderId="70" xfId="43" applyFont="1" applyFill="1" applyBorder="1" applyAlignment="1">
      <alignment horizontal="center" vertical="center" wrapText="1"/>
    </xf>
    <xf numFmtId="0" fontId="7" fillId="30" borderId="0" xfId="43" applyFont="1" applyFill="1" applyAlignment="1">
      <alignment horizontal="left" vertical="center" wrapText="1"/>
    </xf>
    <xf numFmtId="0" fontId="16" fillId="28" borderId="0" xfId="43" applyFont="1" applyFill="1" applyAlignment="1">
      <alignment horizontal="center" vertical="center"/>
    </xf>
    <xf numFmtId="0" fontId="13" fillId="28" borderId="0" xfId="43" applyFont="1" applyFill="1" applyAlignment="1">
      <alignment horizontal="center" vertical="center"/>
    </xf>
    <xf numFmtId="0" fontId="7" fillId="0" borderId="0" xfId="368" applyFont="1" applyFill="1" applyAlignment="1">
      <alignment horizontal="left" vertical="center" wrapText="1"/>
    </xf>
    <xf numFmtId="0" fontId="7" fillId="28" borderId="0" xfId="43" applyFont="1" applyFill="1" applyAlignment="1">
      <alignment horizontal="left" vertical="center" wrapText="1"/>
    </xf>
    <xf numFmtId="0" fontId="15" fillId="28" borderId="0" xfId="43" applyFont="1" applyFill="1" applyBorder="1" applyAlignment="1">
      <alignment horizontal="left" vertical="center" wrapText="1"/>
    </xf>
    <xf numFmtId="10" fontId="19" fillId="28" borderId="34" xfId="97" applyNumberFormat="1" applyFont="1" applyFill="1" applyBorder="1" applyAlignment="1">
      <alignment horizontal="center" vertical="center" wrapText="1"/>
    </xf>
    <xf numFmtId="10" fontId="19" fillId="28" borderId="26" xfId="97" applyNumberFormat="1" applyFont="1" applyFill="1" applyBorder="1" applyAlignment="1">
      <alignment horizontal="center" vertical="center" wrapText="1"/>
    </xf>
    <xf numFmtId="0" fontId="15" fillId="0" borderId="0" xfId="43" applyFont="1" applyFill="1" applyBorder="1" applyAlignment="1">
      <alignment horizontal="left" vertical="center" wrapText="1"/>
    </xf>
    <xf numFmtId="0" fontId="13" fillId="30" borderId="0" xfId="43" applyFont="1" applyFill="1" applyAlignment="1">
      <alignment horizontal="center" vertical="center"/>
    </xf>
    <xf numFmtId="0" fontId="11" fillId="28" borderId="0" xfId="43" applyFont="1" applyFill="1" applyAlignment="1">
      <alignment horizontal="center" vertical="center"/>
    </xf>
    <xf numFmtId="0" fontId="7" fillId="28" borderId="34" xfId="43" applyFont="1" applyFill="1" applyBorder="1" applyAlignment="1">
      <alignment horizontal="center" vertical="center" wrapText="1"/>
    </xf>
    <xf numFmtId="0" fontId="7" fillId="28" borderId="26" xfId="43" applyFont="1" applyFill="1" applyBorder="1" applyAlignment="1">
      <alignment horizontal="center" vertical="center" wrapText="1"/>
    </xf>
    <xf numFmtId="0" fontId="7" fillId="28" borderId="29" xfId="43" applyFont="1" applyFill="1" applyBorder="1" applyAlignment="1">
      <alignment horizontal="center" vertical="center" wrapText="1"/>
    </xf>
    <xf numFmtId="0" fontId="7" fillId="28" borderId="32" xfId="43" applyFont="1" applyFill="1" applyBorder="1" applyAlignment="1">
      <alignment horizontal="center" vertical="center" wrapText="1"/>
    </xf>
    <xf numFmtId="0" fontId="7" fillId="28" borderId="35" xfId="43" applyFont="1" applyFill="1" applyBorder="1" applyAlignment="1">
      <alignment horizontal="center" vertical="center" wrapText="1"/>
    </xf>
    <xf numFmtId="0" fontId="7" fillId="28" borderId="36" xfId="43" applyFont="1" applyFill="1" applyBorder="1" applyAlignment="1">
      <alignment horizontal="center" vertical="center" wrapText="1"/>
    </xf>
    <xf numFmtId="0" fontId="7" fillId="28" borderId="30" xfId="43" applyFont="1" applyFill="1" applyBorder="1" applyAlignment="1">
      <alignment horizontal="center" vertical="center" wrapText="1"/>
    </xf>
    <xf numFmtId="0" fontId="7" fillId="28" borderId="33" xfId="43" applyFont="1" applyFill="1" applyBorder="1" applyAlignment="1">
      <alignment horizontal="center" vertical="center" wrapText="1"/>
    </xf>
    <xf numFmtId="168" fontId="11" fillId="28" borderId="0" xfId="375" applyNumberFormat="1" applyFont="1" applyFill="1" applyAlignment="1">
      <alignment horizontal="left" vertical="center" wrapText="1"/>
    </xf>
    <xf numFmtId="0" fontId="121" fillId="31" borderId="24" xfId="43" applyFont="1" applyFill="1" applyBorder="1" applyAlignment="1">
      <alignment horizontal="center" vertical="center"/>
    </xf>
    <xf numFmtId="0" fontId="121" fillId="31" borderId="50" xfId="43" applyFont="1" applyFill="1" applyBorder="1" applyAlignment="1">
      <alignment horizontal="center" vertical="center"/>
    </xf>
    <xf numFmtId="0" fontId="121" fillId="31" borderId="78" xfId="43" applyFont="1" applyFill="1" applyBorder="1" applyAlignment="1">
      <alignment horizontal="center" vertical="center"/>
    </xf>
    <xf numFmtId="172" fontId="121" fillId="31" borderId="28" xfId="43" applyNumberFormat="1" applyFont="1" applyFill="1" applyBorder="1" applyAlignment="1" applyProtection="1">
      <alignment horizontal="center" vertical="center" wrapText="1"/>
    </xf>
    <xf numFmtId="172" fontId="121" fillId="31" borderId="44" xfId="43" applyNumberFormat="1" applyFont="1" applyFill="1" applyBorder="1" applyAlignment="1" applyProtection="1">
      <alignment horizontal="center" vertical="center" wrapText="1"/>
    </xf>
    <xf numFmtId="172" fontId="121" fillId="31" borderId="58" xfId="43" applyNumberFormat="1" applyFont="1" applyFill="1" applyBorder="1" applyAlignment="1" applyProtection="1">
      <alignment horizontal="center" vertical="center" wrapText="1"/>
    </xf>
    <xf numFmtId="172" fontId="121" fillId="31" borderId="81" xfId="43" applyNumberFormat="1" applyFont="1" applyFill="1" applyBorder="1" applyAlignment="1" applyProtection="1">
      <alignment horizontal="center" vertical="center" wrapText="1"/>
    </xf>
    <xf numFmtId="172" fontId="13" fillId="30" borderId="0" xfId="43" applyNumberFormat="1" applyFont="1" applyFill="1" applyBorder="1" applyAlignment="1" applyProtection="1">
      <alignment horizontal="center" vertical="center"/>
    </xf>
    <xf numFmtId="172" fontId="9" fillId="30" borderId="0" xfId="43" applyNumberFormat="1" applyFont="1" applyFill="1" applyBorder="1" applyAlignment="1" applyProtection="1">
      <alignment horizontal="center" vertical="center"/>
    </xf>
    <xf numFmtId="172" fontId="121" fillId="31" borderId="51" xfId="43" applyNumberFormat="1" applyFont="1" applyFill="1" applyBorder="1" applyAlignment="1" applyProtection="1">
      <alignment horizontal="center" vertical="center"/>
    </xf>
    <xf numFmtId="172" fontId="121" fillId="31" borderId="44" xfId="43" applyNumberFormat="1" applyFont="1" applyFill="1" applyBorder="1" applyAlignment="1" applyProtection="1">
      <alignment horizontal="center" vertical="center"/>
    </xf>
    <xf numFmtId="172" fontId="121" fillId="31" borderId="41" xfId="43" applyNumberFormat="1" applyFont="1" applyFill="1" applyBorder="1" applyAlignment="1" applyProtection="1">
      <alignment horizontal="center" vertical="center"/>
    </xf>
    <xf numFmtId="172" fontId="121" fillId="31" borderId="81" xfId="43" applyNumberFormat="1" applyFont="1" applyFill="1" applyBorder="1" applyAlignment="1" applyProtection="1">
      <alignment horizontal="center" vertical="center"/>
    </xf>
    <xf numFmtId="0" fontId="16" fillId="0" borderId="0" xfId="43" applyFont="1" applyFill="1" applyAlignment="1">
      <alignment horizontal="center" vertical="center"/>
    </xf>
    <xf numFmtId="0" fontId="9" fillId="28" borderId="0" xfId="43" applyFont="1" applyFill="1" applyAlignment="1">
      <alignment horizontal="center" vertical="center"/>
    </xf>
    <xf numFmtId="0" fontId="22" fillId="0" borderId="0" xfId="43" applyFont="1" applyFill="1" applyAlignment="1">
      <alignment horizontal="left" vertical="center" wrapText="1"/>
    </xf>
    <xf numFmtId="0" fontId="7" fillId="0" borderId="0" xfId="43" applyFont="1" applyFill="1" applyAlignment="1">
      <alignment horizontal="left" vertical="center" wrapText="1"/>
    </xf>
    <xf numFmtId="14" fontId="9" fillId="28" borderId="0" xfId="43" applyNumberFormat="1" applyFont="1" applyFill="1" applyAlignment="1">
      <alignment horizontal="center" vertical="center"/>
    </xf>
    <xf numFmtId="0" fontId="101" fillId="31" borderId="29" xfId="43" applyFont="1" applyFill="1" applyBorder="1" applyAlignment="1">
      <alignment horizontal="center" vertical="center" wrapText="1"/>
    </xf>
    <xf numFmtId="0" fontId="101" fillId="31" borderId="19" xfId="43" applyFont="1" applyFill="1" applyBorder="1" applyAlignment="1">
      <alignment horizontal="center" vertical="center" wrapText="1"/>
    </xf>
    <xf numFmtId="0" fontId="101" fillId="31" borderId="40" xfId="43" applyFont="1" applyFill="1" applyBorder="1" applyAlignment="1">
      <alignment horizontal="center" vertical="center" wrapText="1"/>
    </xf>
    <xf numFmtId="0" fontId="101" fillId="31" borderId="35" xfId="43" applyFont="1" applyFill="1" applyBorder="1" applyAlignment="1">
      <alignment horizontal="center" vertical="center"/>
    </xf>
    <xf numFmtId="0" fontId="101" fillId="31" borderId="20" xfId="43" applyFont="1" applyFill="1" applyBorder="1" applyAlignment="1">
      <alignment horizontal="center" vertical="center"/>
    </xf>
    <xf numFmtId="0" fontId="101" fillId="31" borderId="42" xfId="43" applyFont="1" applyFill="1" applyBorder="1" applyAlignment="1">
      <alignment horizontal="center" vertical="center"/>
    </xf>
    <xf numFmtId="0" fontId="101" fillId="31" borderId="66" xfId="43" applyFont="1" applyFill="1" applyBorder="1" applyAlignment="1">
      <alignment horizontal="center" vertical="center"/>
    </xf>
    <xf numFmtId="0" fontId="101" fillId="31" borderId="67" xfId="43" applyFont="1" applyFill="1" applyBorder="1" applyAlignment="1">
      <alignment horizontal="center" vertical="center"/>
    </xf>
    <xf numFmtId="0" fontId="101" fillId="31" borderId="68" xfId="43" applyFont="1" applyFill="1" applyBorder="1" applyAlignment="1">
      <alignment horizontal="center" vertical="center"/>
    </xf>
    <xf numFmtId="3" fontId="101" fillId="31" borderId="34" xfId="43" applyNumberFormat="1" applyFont="1" applyFill="1" applyBorder="1" applyAlignment="1">
      <alignment horizontal="center" vertical="center" wrapText="1"/>
    </xf>
    <xf numFmtId="3" fontId="101" fillId="31" borderId="15" xfId="43" applyNumberFormat="1" applyFont="1" applyFill="1" applyBorder="1" applyAlignment="1">
      <alignment horizontal="center" vertical="center" wrapText="1"/>
    </xf>
    <xf numFmtId="3" fontId="101" fillId="31" borderId="52" xfId="43" applyNumberFormat="1" applyFont="1" applyFill="1" applyBorder="1" applyAlignment="1">
      <alignment horizontal="center" vertical="center" wrapText="1"/>
    </xf>
    <xf numFmtId="188" fontId="16" fillId="28" borderId="0" xfId="86" applyNumberFormat="1" applyFont="1" applyFill="1" applyAlignment="1">
      <alignment horizontal="center" vertical="center"/>
    </xf>
    <xf numFmtId="188" fontId="9" fillId="28" borderId="0" xfId="86" applyNumberFormat="1" applyFont="1" applyFill="1" applyAlignment="1">
      <alignment horizontal="center" vertical="center"/>
    </xf>
    <xf numFmtId="0" fontId="101" fillId="31" borderId="28" xfId="43" applyFont="1" applyFill="1" applyBorder="1" applyAlignment="1">
      <alignment horizontal="center" vertical="center" wrapText="1"/>
    </xf>
    <xf numFmtId="0" fontId="101" fillId="31" borderId="14" xfId="43" applyFont="1" applyFill="1" applyBorder="1" applyAlignment="1">
      <alignment horizontal="center" vertical="center" wrapText="1"/>
    </xf>
    <xf numFmtId="0" fontId="101" fillId="31" borderId="58" xfId="43" applyFont="1" applyFill="1" applyBorder="1" applyAlignment="1">
      <alignment horizontal="center" vertical="center" wrapText="1"/>
    </xf>
    <xf numFmtId="0" fontId="101" fillId="31" borderId="35" xfId="43" applyFont="1" applyFill="1" applyBorder="1" applyAlignment="1">
      <alignment horizontal="center" vertical="center" wrapText="1"/>
    </xf>
    <xf numFmtId="0" fontId="101" fillId="31" borderId="20" xfId="43" applyFont="1" applyFill="1" applyBorder="1" applyAlignment="1">
      <alignment horizontal="center" vertical="center" wrapText="1"/>
    </xf>
    <xf numFmtId="0" fontId="101" fillId="31" borderId="42" xfId="43" applyFont="1" applyFill="1" applyBorder="1" applyAlignment="1">
      <alignment horizontal="center" vertical="center" wrapText="1"/>
    </xf>
    <xf numFmtId="0" fontId="49" fillId="27" borderId="27" xfId="43" applyFont="1" applyFill="1" applyBorder="1" applyAlignment="1">
      <alignment horizontal="left" vertical="center" wrapText="1"/>
    </xf>
    <xf numFmtId="167" fontId="16" fillId="28" borderId="0" xfId="86" applyFont="1" applyFill="1" applyAlignment="1">
      <alignment horizontal="center" vertical="center"/>
    </xf>
    <xf numFmtId="15" fontId="9" fillId="28" borderId="0" xfId="86" applyNumberFormat="1" applyFont="1" applyFill="1" applyAlignment="1">
      <alignment horizontal="center" vertical="center"/>
    </xf>
    <xf numFmtId="0" fontId="7" fillId="28" borderId="0" xfId="43" applyFont="1" applyFill="1" applyAlignment="1">
      <alignment horizontal="left" vertical="center"/>
    </xf>
    <xf numFmtId="166" fontId="16" fillId="28" borderId="0" xfId="86" applyNumberFormat="1" applyFont="1" applyFill="1" applyBorder="1" applyAlignment="1">
      <alignment horizontal="center" vertical="center"/>
    </xf>
    <xf numFmtId="0" fontId="107" fillId="27" borderId="29" xfId="43" applyFont="1" applyFill="1" applyBorder="1" applyAlignment="1">
      <alignment horizontal="center" vertical="center"/>
    </xf>
    <xf numFmtId="0" fontId="107" fillId="27" borderId="19" xfId="43" applyFont="1" applyFill="1" applyBorder="1" applyAlignment="1">
      <alignment horizontal="center" vertical="center"/>
    </xf>
    <xf numFmtId="0" fontId="107" fillId="27" borderId="32" xfId="43" applyFont="1" applyFill="1" applyBorder="1" applyAlignment="1">
      <alignment horizontal="center" vertical="center"/>
    </xf>
    <xf numFmtId="0" fontId="107" fillId="27" borderId="30" xfId="43" applyFont="1" applyFill="1" applyBorder="1" applyAlignment="1">
      <alignment horizontal="center" vertical="center" wrapText="1"/>
    </xf>
    <xf numFmtId="0" fontId="107" fillId="27" borderId="21" xfId="43" applyFont="1" applyFill="1" applyBorder="1" applyAlignment="1">
      <alignment horizontal="center" vertical="center" wrapText="1"/>
    </xf>
    <xf numFmtId="0" fontId="107" fillId="27" borderId="33" xfId="43" applyFont="1" applyFill="1" applyBorder="1" applyAlignment="1">
      <alignment horizontal="center" vertical="center" wrapText="1"/>
    </xf>
    <xf numFmtId="3" fontId="107" fillId="27" borderId="35" xfId="43" applyNumberFormat="1" applyFont="1" applyFill="1" applyBorder="1" applyAlignment="1">
      <alignment horizontal="center" vertical="center" wrapText="1"/>
    </xf>
    <xf numFmtId="3" fontId="107" fillId="27" borderId="20" xfId="43" applyNumberFormat="1" applyFont="1" applyFill="1" applyBorder="1" applyAlignment="1">
      <alignment horizontal="center" vertical="center" wrapText="1"/>
    </xf>
    <xf numFmtId="3" fontId="107" fillId="27" borderId="36" xfId="43" applyNumberFormat="1" applyFont="1" applyFill="1" applyBorder="1" applyAlignment="1">
      <alignment horizontal="center" vertical="center" wrapText="1"/>
    </xf>
    <xf numFmtId="3" fontId="55" fillId="27" borderId="44" xfId="43" applyNumberFormat="1" applyFont="1" applyFill="1" applyBorder="1" applyAlignment="1">
      <alignment horizontal="center" vertical="center" wrapText="1"/>
    </xf>
    <xf numFmtId="3" fontId="55" fillId="27" borderId="16" xfId="43" applyNumberFormat="1" applyFont="1" applyFill="1" applyBorder="1" applyAlignment="1">
      <alignment horizontal="center" vertical="center" wrapText="1"/>
    </xf>
    <xf numFmtId="3" fontId="55" fillId="27" borderId="37" xfId="43" applyNumberFormat="1" applyFont="1" applyFill="1" applyBorder="1" applyAlignment="1">
      <alignment horizontal="center" vertical="center" wrapText="1"/>
    </xf>
    <xf numFmtId="3" fontId="107" fillId="27" borderId="34" xfId="43" applyNumberFormat="1" applyFont="1" applyFill="1" applyBorder="1" applyAlignment="1">
      <alignment horizontal="center" vertical="center" wrapText="1"/>
    </xf>
    <xf numFmtId="3" fontId="107" fillId="27" borderId="15" xfId="43" applyNumberFormat="1" applyFont="1" applyFill="1" applyBorder="1" applyAlignment="1">
      <alignment horizontal="center" vertical="center" wrapText="1"/>
    </xf>
    <xf numFmtId="3" fontId="107" fillId="27" borderId="26" xfId="43" applyNumberFormat="1" applyFont="1" applyFill="1" applyBorder="1" applyAlignment="1">
      <alignment horizontal="center" vertical="center" wrapText="1"/>
    </xf>
    <xf numFmtId="166" fontId="16" fillId="28" borderId="0" xfId="86" applyNumberFormat="1" applyFont="1" applyFill="1" applyAlignment="1">
      <alignment horizontal="center" vertical="center"/>
    </xf>
    <xf numFmtId="0" fontId="55" fillId="27" borderId="29" xfId="43" applyFont="1" applyFill="1" applyBorder="1" applyAlignment="1">
      <alignment horizontal="center" vertical="center"/>
    </xf>
    <xf numFmtId="0" fontId="55" fillId="27" borderId="19" xfId="43" applyFont="1" applyFill="1" applyBorder="1" applyAlignment="1">
      <alignment horizontal="center" vertical="center"/>
    </xf>
    <xf numFmtId="0" fontId="55" fillId="27" borderId="32" xfId="43" applyFont="1" applyFill="1" applyBorder="1" applyAlignment="1">
      <alignment horizontal="center" vertical="center"/>
    </xf>
    <xf numFmtId="0" fontId="55" fillId="27" borderId="30" xfId="43" applyFont="1" applyFill="1" applyBorder="1" applyAlignment="1">
      <alignment horizontal="center" vertical="center" wrapText="1"/>
    </xf>
    <xf numFmtId="0" fontId="55" fillId="27" borderId="21" xfId="43" applyFont="1" applyFill="1" applyBorder="1" applyAlignment="1">
      <alignment horizontal="center" vertical="center" wrapText="1"/>
    </xf>
    <xf numFmtId="0" fontId="55" fillId="27" borderId="33" xfId="43" applyFont="1" applyFill="1" applyBorder="1" applyAlignment="1">
      <alignment horizontal="center" vertical="center" wrapText="1"/>
    </xf>
    <xf numFmtId="3" fontId="55" fillId="27" borderId="35" xfId="43" applyNumberFormat="1" applyFont="1" applyFill="1" applyBorder="1" applyAlignment="1">
      <alignment horizontal="center" vertical="center" wrapText="1"/>
    </xf>
    <xf numFmtId="3" fontId="55" fillId="27" borderId="20" xfId="43" applyNumberFormat="1" applyFont="1" applyFill="1" applyBorder="1" applyAlignment="1">
      <alignment horizontal="center" vertical="center" wrapText="1"/>
    </xf>
    <xf numFmtId="3" fontId="55" fillId="27" borderId="36" xfId="43" applyNumberFormat="1" applyFont="1" applyFill="1" applyBorder="1" applyAlignment="1">
      <alignment horizontal="center" vertical="center" wrapText="1"/>
    </xf>
    <xf numFmtId="3" fontId="55" fillId="27" borderId="66" xfId="43" applyNumberFormat="1" applyFont="1" applyFill="1" applyBorder="1" applyAlignment="1">
      <alignment horizontal="center" vertical="center" wrapText="1"/>
    </xf>
    <xf numFmtId="3" fontId="55" fillId="27" borderId="67" xfId="43" applyNumberFormat="1" applyFont="1" applyFill="1" applyBorder="1" applyAlignment="1">
      <alignment horizontal="center" vertical="center" wrapText="1"/>
    </xf>
    <xf numFmtId="3" fontId="55" fillId="27" borderId="65" xfId="43" applyNumberFormat="1" applyFont="1" applyFill="1" applyBorder="1" applyAlignment="1">
      <alignment horizontal="center" vertical="center" wrapText="1"/>
    </xf>
    <xf numFmtId="3" fontId="55" fillId="27" borderId="30" xfId="43" applyNumberFormat="1" applyFont="1" applyFill="1" applyBorder="1" applyAlignment="1">
      <alignment horizontal="center" vertical="center" wrapText="1"/>
    </xf>
    <xf numFmtId="3" fontId="55" fillId="27" borderId="21" xfId="43" applyNumberFormat="1" applyFont="1" applyFill="1" applyBorder="1" applyAlignment="1">
      <alignment horizontal="center" vertical="center" wrapText="1"/>
    </xf>
    <xf numFmtId="3" fontId="55" fillId="27" borderId="33" xfId="43" applyNumberFormat="1" applyFont="1" applyFill="1" applyBorder="1" applyAlignment="1">
      <alignment horizontal="center" vertical="center" wrapText="1"/>
    </xf>
    <xf numFmtId="3" fontId="55" fillId="27" borderId="34" xfId="43" applyNumberFormat="1" applyFont="1" applyFill="1" applyBorder="1" applyAlignment="1">
      <alignment horizontal="center" vertical="center" wrapText="1"/>
    </xf>
    <xf numFmtId="3" fontId="55" fillId="27" borderId="15" xfId="43" applyNumberFormat="1" applyFont="1" applyFill="1" applyBorder="1" applyAlignment="1">
      <alignment horizontal="center" vertical="center" wrapText="1"/>
    </xf>
    <xf numFmtId="3" fontId="55" fillId="27" borderId="26" xfId="43" applyNumberFormat="1" applyFont="1" applyFill="1" applyBorder="1" applyAlignment="1">
      <alignment horizontal="center" vertical="center" wrapText="1"/>
    </xf>
    <xf numFmtId="0" fontId="16" fillId="28" borderId="0" xfId="43" applyFont="1" applyFill="1" applyAlignment="1">
      <alignment horizontal="center"/>
    </xf>
    <xf numFmtId="0" fontId="9" fillId="28" borderId="0" xfId="43" applyFont="1" applyFill="1" applyAlignment="1">
      <alignment horizontal="center"/>
    </xf>
    <xf numFmtId="0" fontId="52" fillId="27" borderId="34" xfId="43" applyFont="1" applyFill="1" applyBorder="1" applyAlignment="1">
      <alignment horizontal="center" vertical="center" wrapText="1"/>
    </xf>
    <xf numFmtId="0" fontId="52" fillId="27" borderId="26" xfId="43" applyFont="1" applyFill="1" applyBorder="1" applyAlignment="1">
      <alignment horizontal="center" vertical="center" wrapText="1"/>
    </xf>
    <xf numFmtId="0" fontId="7" fillId="0" borderId="0" xfId="43" applyFont="1" applyFill="1" applyAlignment="1">
      <alignment horizontal="left" vertical="center"/>
    </xf>
    <xf numFmtId="0" fontId="52" fillId="27" borderId="24" xfId="43" applyFont="1" applyFill="1" applyBorder="1" applyAlignment="1">
      <alignment horizontal="center" vertical="center" wrapText="1"/>
    </xf>
    <xf numFmtId="0" fontId="52" fillId="27" borderId="50" xfId="43" applyFont="1" applyFill="1" applyBorder="1" applyAlignment="1">
      <alignment horizontal="center" vertical="center" wrapText="1"/>
    </xf>
    <xf numFmtId="41" fontId="16" fillId="28" borderId="0" xfId="85" applyNumberFormat="1" applyFont="1" applyFill="1" applyBorder="1" applyAlignment="1">
      <alignment horizontal="center"/>
    </xf>
    <xf numFmtId="49" fontId="58" fillId="28" borderId="0" xfId="85" applyNumberFormat="1" applyFont="1" applyFill="1" applyAlignment="1">
      <alignment horizontal="center"/>
    </xf>
    <xf numFmtId="0" fontId="16" fillId="0" borderId="0" xfId="43" applyFont="1" applyFill="1" applyAlignment="1">
      <alignment horizontal="center"/>
    </xf>
    <xf numFmtId="0" fontId="8" fillId="30" borderId="34" xfId="43" applyFont="1" applyFill="1" applyBorder="1" applyAlignment="1">
      <alignment horizontal="center" vertical="center"/>
    </xf>
    <xf numFmtId="0" fontId="8" fillId="30" borderId="26" xfId="43" applyFont="1" applyFill="1" applyBorder="1" applyAlignment="1">
      <alignment horizontal="center" vertical="center"/>
    </xf>
    <xf numFmtId="0" fontId="8" fillId="28" borderId="85" xfId="43" applyFont="1" applyFill="1" applyBorder="1" applyAlignment="1">
      <alignment horizontal="center"/>
    </xf>
    <xf numFmtId="0" fontId="8" fillId="28" borderId="87" xfId="43" applyFont="1" applyFill="1" applyBorder="1" applyAlignment="1">
      <alignment horizontal="center"/>
    </xf>
    <xf numFmtId="0" fontId="8" fillId="28" borderId="86" xfId="43" applyFont="1" applyFill="1" applyBorder="1" applyAlignment="1">
      <alignment horizontal="center"/>
    </xf>
    <xf numFmtId="0" fontId="7" fillId="28" borderId="0" xfId="43" applyFont="1" applyFill="1" applyBorder="1" applyAlignment="1">
      <alignment vertical="center" wrapText="1"/>
    </xf>
    <xf numFmtId="0" fontId="9" fillId="28" borderId="0" xfId="43" applyNumberFormat="1" applyFont="1" applyFill="1" applyAlignment="1" applyProtection="1">
      <alignment horizontal="center" vertical="center"/>
    </xf>
    <xf numFmtId="0" fontId="121" fillId="31" borderId="34" xfId="43" quotePrefix="1" applyNumberFormat="1" applyFont="1" applyFill="1" applyBorder="1" applyAlignment="1" applyProtection="1">
      <alignment horizontal="center" vertical="center"/>
    </xf>
    <xf numFmtId="0" fontId="121" fillId="31" borderId="26" xfId="43" quotePrefix="1" applyNumberFormat="1" applyFont="1" applyFill="1" applyBorder="1" applyAlignment="1" applyProtection="1">
      <alignment horizontal="center" vertical="center"/>
    </xf>
    <xf numFmtId="0" fontId="107" fillId="31" borderId="24" xfId="43" applyFont="1" applyFill="1" applyBorder="1" applyAlignment="1">
      <alignment horizontal="center" vertical="center"/>
    </xf>
    <xf numFmtId="0" fontId="107" fillId="31" borderId="50" xfId="43" applyFont="1" applyFill="1" applyBorder="1" applyAlignment="1">
      <alignment horizontal="center" vertical="center"/>
    </xf>
    <xf numFmtId="0" fontId="107" fillId="31" borderId="78" xfId="43" applyFont="1" applyFill="1" applyBorder="1" applyAlignment="1">
      <alignment horizontal="center" vertical="center"/>
    </xf>
    <xf numFmtId="0" fontId="107" fillId="31" borderId="24" xfId="43" applyNumberFormat="1" applyFont="1" applyFill="1" applyBorder="1" applyAlignment="1">
      <alignment horizontal="center" vertical="center"/>
    </xf>
    <xf numFmtId="0" fontId="107" fillId="31" borderId="50" xfId="43" applyNumberFormat="1" applyFont="1" applyFill="1" applyBorder="1" applyAlignment="1">
      <alignment horizontal="center" vertical="center"/>
    </xf>
    <xf numFmtId="0" fontId="107" fillId="31" borderId="78" xfId="43" applyNumberFormat="1" applyFont="1" applyFill="1" applyBorder="1" applyAlignment="1">
      <alignment horizontal="center" vertical="center"/>
    </xf>
    <xf numFmtId="0" fontId="9" fillId="28" borderId="45" xfId="43" applyFont="1" applyFill="1" applyBorder="1" applyAlignment="1">
      <alignment horizontal="center" vertical="center"/>
    </xf>
    <xf numFmtId="0" fontId="9" fillId="28" borderId="46" xfId="43" applyFont="1" applyFill="1" applyBorder="1" applyAlignment="1">
      <alignment horizontal="center" vertical="center"/>
    </xf>
    <xf numFmtId="3" fontId="8" fillId="28" borderId="45" xfId="43" applyNumberFormat="1" applyFont="1" applyFill="1" applyBorder="1" applyAlignment="1">
      <alignment horizontal="center" vertical="center"/>
    </xf>
    <xf numFmtId="3" fontId="8" fillId="28" borderId="46" xfId="43" applyNumberFormat="1" applyFont="1" applyFill="1" applyBorder="1" applyAlignment="1">
      <alignment horizontal="center" vertical="center"/>
    </xf>
    <xf numFmtId="0" fontId="8" fillId="28" borderId="46" xfId="43" applyFont="1" applyFill="1" applyBorder="1" applyAlignment="1">
      <alignment horizontal="center" vertical="center"/>
    </xf>
    <xf numFmtId="0" fontId="7" fillId="28" borderId="46" xfId="43" applyFont="1" applyFill="1" applyBorder="1" applyAlignment="1">
      <alignment horizontal="center" vertical="center"/>
    </xf>
    <xf numFmtId="0" fontId="7" fillId="28" borderId="70" xfId="43" applyFont="1" applyFill="1" applyBorder="1" applyAlignment="1">
      <alignment horizontal="center" vertical="center"/>
    </xf>
    <xf numFmtId="0" fontId="39" fillId="30" borderId="0" xfId="43" applyNumberFormat="1" applyFont="1" applyFill="1" applyAlignment="1" applyProtection="1">
      <alignment horizontal="center" vertical="center"/>
    </xf>
    <xf numFmtId="0" fontId="55" fillId="27" borderId="88" xfId="43" quotePrefix="1" applyNumberFormat="1" applyFont="1" applyFill="1" applyBorder="1" applyAlignment="1" applyProtection="1">
      <alignment horizontal="center" vertical="center"/>
    </xf>
    <xf numFmtId="0" fontId="55" fillId="27" borderId="89" xfId="43" quotePrefix="1" applyNumberFormat="1" applyFont="1" applyFill="1" applyBorder="1" applyAlignment="1" applyProtection="1">
      <alignment horizontal="center" vertical="center"/>
    </xf>
    <xf numFmtId="0" fontId="55" fillId="27" borderId="34" xfId="43" quotePrefix="1" applyNumberFormat="1" applyFont="1" applyFill="1" applyBorder="1" applyAlignment="1" applyProtection="1">
      <alignment horizontal="center" vertical="center"/>
    </xf>
    <xf numFmtId="0" fontId="55" fillId="27" borderId="26" xfId="43" quotePrefix="1" applyNumberFormat="1" applyFont="1" applyFill="1" applyBorder="1" applyAlignment="1" applyProtection="1">
      <alignment horizontal="center" vertical="center"/>
    </xf>
    <xf numFmtId="3" fontId="8" fillId="28" borderId="70" xfId="43" applyNumberFormat="1" applyFont="1" applyFill="1" applyBorder="1" applyAlignment="1">
      <alignment horizontal="center" vertical="center"/>
    </xf>
    <xf numFmtId="0" fontId="7" fillId="28" borderId="0" xfId="91" applyFont="1" applyFill="1" applyAlignment="1">
      <alignment horizontal="left" vertical="center" wrapText="1"/>
    </xf>
    <xf numFmtId="0" fontId="7" fillId="28" borderId="0" xfId="43" applyFont="1" applyFill="1" applyBorder="1" applyAlignment="1">
      <alignment horizontal="left" vertical="center"/>
    </xf>
    <xf numFmtId="0" fontId="7" fillId="28" borderId="0" xfId="43" applyFont="1" applyFill="1" applyBorder="1" applyAlignment="1">
      <alignment horizontal="left" vertical="center" wrapText="1"/>
    </xf>
    <xf numFmtId="0" fontId="49" fillId="27" borderId="24" xfId="43" applyFont="1" applyFill="1" applyBorder="1" applyAlignment="1">
      <alignment horizontal="center" vertical="center" wrapText="1"/>
    </xf>
    <xf numFmtId="0" fontId="49" fillId="27" borderId="78" xfId="43" applyFont="1" applyFill="1" applyBorder="1" applyAlignment="1">
      <alignment horizontal="center" vertical="center" wrapText="1"/>
    </xf>
    <xf numFmtId="0" fontId="49" fillId="27" borderId="34" xfId="43" applyFont="1" applyFill="1" applyBorder="1" applyAlignment="1">
      <alignment horizontal="center" vertical="center" wrapText="1"/>
    </xf>
    <xf numFmtId="0" fontId="49" fillId="27" borderId="26" xfId="43" applyFont="1" applyFill="1" applyBorder="1" applyAlignment="1">
      <alignment horizontal="center" vertical="center" wrapText="1"/>
    </xf>
    <xf numFmtId="0" fontId="49" fillId="27" borderId="44" xfId="43" applyFont="1" applyFill="1" applyBorder="1" applyAlignment="1">
      <alignment horizontal="center" vertical="center" wrapText="1"/>
    </xf>
    <xf numFmtId="0" fontId="49" fillId="27" borderId="37" xfId="43" applyFont="1" applyFill="1" applyBorder="1" applyAlignment="1">
      <alignment horizontal="center" vertical="center" wrapText="1"/>
    </xf>
    <xf numFmtId="0" fontId="9" fillId="28" borderId="0" xfId="43" applyFont="1" applyFill="1" applyAlignment="1" applyProtection="1">
      <alignment horizontal="center" vertical="center"/>
      <protection locked="0"/>
    </xf>
    <xf numFmtId="0" fontId="49" fillId="27" borderId="29" xfId="43" applyFont="1" applyFill="1" applyBorder="1" applyAlignment="1">
      <alignment horizontal="center" vertical="center" wrapText="1"/>
    </xf>
    <xf numFmtId="0" fontId="49" fillId="27" borderId="19" xfId="43" applyFont="1" applyFill="1" applyBorder="1" applyAlignment="1">
      <alignment horizontal="center" vertical="center" wrapText="1"/>
    </xf>
    <xf numFmtId="0" fontId="49" fillId="27" borderId="40" xfId="43" applyFont="1" applyFill="1" applyBorder="1" applyAlignment="1">
      <alignment horizontal="center" vertical="center" wrapText="1"/>
    </xf>
    <xf numFmtId="3" fontId="49" fillId="27" borderId="30" xfId="43" applyNumberFormat="1" applyFont="1" applyFill="1" applyBorder="1" applyAlignment="1">
      <alignment horizontal="center" vertical="center" wrapText="1"/>
    </xf>
    <xf numFmtId="3" fontId="49" fillId="27" borderId="21" xfId="43" applyNumberFormat="1" applyFont="1" applyFill="1" applyBorder="1" applyAlignment="1">
      <alignment horizontal="center" vertical="center" wrapText="1"/>
    </xf>
    <xf numFmtId="3" fontId="49" fillId="27" borderId="43" xfId="43" applyNumberFormat="1" applyFont="1" applyFill="1" applyBorder="1" applyAlignment="1">
      <alignment horizontal="center" vertical="center" wrapText="1"/>
    </xf>
    <xf numFmtId="15" fontId="9" fillId="0" borderId="0" xfId="86" applyNumberFormat="1" applyFont="1" applyFill="1" applyAlignment="1">
      <alignment horizontal="center" vertical="center"/>
    </xf>
    <xf numFmtId="0" fontId="9" fillId="28" borderId="17" xfId="43" applyFont="1" applyFill="1" applyBorder="1" applyAlignment="1">
      <alignment horizontal="center" vertical="center"/>
    </xf>
    <xf numFmtId="0" fontId="9" fillId="28" borderId="90" xfId="43" applyFont="1" applyFill="1" applyBorder="1" applyAlignment="1">
      <alignment horizontal="center" vertical="center"/>
    </xf>
    <xf numFmtId="0" fontId="16" fillId="30" borderId="0" xfId="43" applyFont="1" applyFill="1" applyAlignment="1">
      <alignment horizontal="center" vertical="center"/>
    </xf>
    <xf numFmtId="0" fontId="34" fillId="30" borderId="0" xfId="43" applyFont="1" applyFill="1" applyAlignment="1">
      <alignment horizontal="center" vertical="center"/>
    </xf>
    <xf numFmtId="0" fontId="49" fillId="27" borderId="24" xfId="43" applyFont="1" applyFill="1" applyBorder="1" applyAlignment="1">
      <alignment horizontal="center" vertical="center"/>
    </xf>
    <xf numFmtId="0" fontId="49" fillId="27" borderId="104" xfId="43" applyFont="1" applyFill="1" applyBorder="1" applyAlignment="1">
      <alignment horizontal="center" vertical="center"/>
    </xf>
    <xf numFmtId="0" fontId="8" fillId="28" borderId="19" xfId="43" applyFont="1" applyFill="1" applyBorder="1" applyAlignment="1">
      <alignment horizontal="center" vertical="center"/>
    </xf>
    <xf numFmtId="0" fontId="8" fillId="28" borderId="40" xfId="43" applyFont="1" applyFill="1" applyBorder="1" applyAlignment="1">
      <alignment horizontal="center" vertical="center"/>
    </xf>
    <xf numFmtId="0" fontId="8" fillId="0" borderId="53" xfId="43" applyFont="1" applyFill="1" applyBorder="1" applyAlignment="1">
      <alignment horizontal="center" vertical="center"/>
    </xf>
    <xf numFmtId="0" fontId="8" fillId="0" borderId="19" xfId="43" applyFont="1" applyFill="1" applyBorder="1" applyAlignment="1">
      <alignment horizontal="center" vertical="center"/>
    </xf>
    <xf numFmtId="0" fontId="8" fillId="0" borderId="40" xfId="43" applyFont="1" applyFill="1" applyBorder="1" applyAlignment="1">
      <alignment horizontal="center" vertical="center"/>
    </xf>
    <xf numFmtId="0" fontId="8" fillId="28" borderId="58" xfId="43" applyFont="1" applyFill="1" applyBorder="1" applyAlignment="1">
      <alignment horizontal="center" vertical="center"/>
    </xf>
    <xf numFmtId="0" fontId="8" fillId="28" borderId="98" xfId="43" applyFont="1" applyFill="1" applyBorder="1" applyAlignment="1">
      <alignment horizontal="center" vertical="center"/>
    </xf>
    <xf numFmtId="0" fontId="8" fillId="28" borderId="75" xfId="43" applyFont="1" applyFill="1" applyBorder="1" applyAlignment="1">
      <alignment horizontal="center" vertical="center"/>
    </xf>
    <xf numFmtId="0" fontId="8" fillId="28" borderId="77" xfId="43" applyFont="1" applyFill="1" applyBorder="1" applyAlignment="1">
      <alignment horizontal="center" vertical="center"/>
    </xf>
    <xf numFmtId="0" fontId="16" fillId="28" borderId="0" xfId="378" applyFont="1" applyFill="1" applyBorder="1" applyAlignment="1">
      <alignment horizontal="center" vertical="center" wrapText="1"/>
    </xf>
    <xf numFmtId="0" fontId="9" fillId="28" borderId="0" xfId="378" applyFont="1" applyFill="1" applyBorder="1" applyAlignment="1">
      <alignment horizontal="center" vertical="center"/>
    </xf>
    <xf numFmtId="0" fontId="7" fillId="28" borderId="51" xfId="378" applyFont="1" applyFill="1" applyBorder="1" applyAlignment="1">
      <alignment horizontal="justify" vertical="center" wrapText="1"/>
    </xf>
    <xf numFmtId="0" fontId="7" fillId="28" borderId="0" xfId="378" applyFont="1" applyFill="1" applyBorder="1" applyAlignment="1">
      <alignment horizontal="justify" vertical="center" wrapText="1"/>
    </xf>
    <xf numFmtId="0" fontId="16" fillId="0" borderId="0" xfId="378" applyFont="1" applyFill="1" applyBorder="1" applyAlignment="1">
      <alignment horizontal="center" vertical="center" wrapText="1"/>
    </xf>
    <xf numFmtId="0" fontId="7" fillId="0" borderId="0" xfId="378" applyFont="1" applyFill="1" applyAlignment="1">
      <alignment horizontal="left" vertical="center" wrapText="1"/>
    </xf>
    <xf numFmtId="0" fontId="8" fillId="28" borderId="108" xfId="43" applyFont="1" applyFill="1" applyBorder="1" applyAlignment="1">
      <alignment horizontal="center" vertical="center" wrapText="1" shrinkToFit="1"/>
    </xf>
    <xf numFmtId="0" fontId="8" fillId="28" borderId="106" xfId="43" applyFont="1" applyFill="1" applyBorder="1" applyAlignment="1">
      <alignment horizontal="center" vertical="center" wrapText="1" shrinkToFit="1"/>
    </xf>
    <xf numFmtId="0" fontId="8" fillId="28" borderId="107" xfId="43" applyFont="1" applyFill="1" applyBorder="1" applyAlignment="1">
      <alignment horizontal="center" vertical="center" wrapText="1"/>
    </xf>
    <xf numFmtId="0" fontId="8" fillId="28" borderId="114" xfId="43" applyFont="1" applyFill="1" applyBorder="1" applyAlignment="1">
      <alignment horizontal="center" vertical="center" wrapText="1"/>
    </xf>
    <xf numFmtId="0" fontId="8" fillId="28" borderId="105" xfId="43" applyFont="1" applyFill="1" applyBorder="1" applyAlignment="1">
      <alignment horizontal="center" vertical="center" wrapText="1"/>
    </xf>
    <xf numFmtId="0" fontId="8" fillId="28" borderId="107" xfId="43" applyFont="1" applyFill="1" applyBorder="1" applyAlignment="1">
      <alignment horizontal="center" vertical="center" wrapText="1" shrinkToFit="1"/>
    </xf>
    <xf numFmtId="0" fontId="8" fillId="28" borderId="105" xfId="43" applyFont="1" applyFill="1" applyBorder="1" applyAlignment="1">
      <alignment horizontal="center" vertical="center" wrapText="1" shrinkToFit="1"/>
    </xf>
  </cellXfs>
  <cellStyles count="380">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1"/>
    <cellStyle name="20% - Énfasis1 2 2" xfId="184"/>
    <cellStyle name="20% - Énfasis1 3" xfId="183"/>
    <cellStyle name="20% - Énfasis1 3 2" xfId="185"/>
    <cellStyle name="20% - Énfasis2" xfId="8" builtinId="34" customBuiltin="1"/>
    <cellStyle name="20% - Énfasis2 2" xfId="112"/>
    <cellStyle name="20% - Énfasis2 2 2" xfId="187"/>
    <cellStyle name="20% - Énfasis2 3" xfId="186"/>
    <cellStyle name="20% - Énfasis2 3 2" xfId="188"/>
    <cellStyle name="20% - Énfasis3" xfId="9" builtinId="38" customBuiltin="1"/>
    <cellStyle name="20% - Énfasis3 2" xfId="113"/>
    <cellStyle name="20% - Énfasis3 2 2" xfId="190"/>
    <cellStyle name="20% - Énfasis3 3" xfId="189"/>
    <cellStyle name="20% - Énfasis3 3 2" xfId="191"/>
    <cellStyle name="20% - Énfasis4" xfId="10" builtinId="42" customBuiltin="1"/>
    <cellStyle name="20% - Énfasis4 2" xfId="114"/>
    <cellStyle name="20% - Énfasis4 2 2" xfId="193"/>
    <cellStyle name="20% - Énfasis4 3" xfId="192"/>
    <cellStyle name="20% - Énfasis4 3 2" xfId="194"/>
    <cellStyle name="20% - Énfasis5" xfId="11" builtinId="46" customBuiltin="1"/>
    <cellStyle name="20% - Énfasis5 2" xfId="115"/>
    <cellStyle name="20% - Énfasis5 2 2" xfId="196"/>
    <cellStyle name="20% - Énfasis5 3" xfId="195"/>
    <cellStyle name="20% - Énfasis5 3 2" xfId="197"/>
    <cellStyle name="20% - Énfasis6" xfId="12" builtinId="50" customBuiltin="1"/>
    <cellStyle name="20% - Énfasis6 2" xfId="116"/>
    <cellStyle name="20% - Énfasis6 2 2" xfId="199"/>
    <cellStyle name="20% - Énfasis6 3" xfId="198"/>
    <cellStyle name="20% - Énfasis6 3 2" xfId="200"/>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1"/>
    <cellStyle name="40% - Énfasis1 2 2" xfId="202"/>
    <cellStyle name="40% - Énfasis1 3" xfId="201"/>
    <cellStyle name="40% - Énfasis1 3 2" xfId="203"/>
    <cellStyle name="40% - Énfasis2" xfId="20" builtinId="35" customBuiltin="1"/>
    <cellStyle name="40% - Énfasis2 2" xfId="122"/>
    <cellStyle name="40% - Énfasis2 2 2" xfId="205"/>
    <cellStyle name="40% - Énfasis2 3" xfId="204"/>
    <cellStyle name="40% - Énfasis2 3 2" xfId="206"/>
    <cellStyle name="40% - Énfasis3" xfId="21" builtinId="39" customBuiltin="1"/>
    <cellStyle name="40% - Énfasis3 2" xfId="123"/>
    <cellStyle name="40% - Énfasis3 2 2" xfId="208"/>
    <cellStyle name="40% - Énfasis3 3" xfId="207"/>
    <cellStyle name="40% - Énfasis3 3 2" xfId="209"/>
    <cellStyle name="40% - Énfasis4" xfId="22" builtinId="43" customBuiltin="1"/>
    <cellStyle name="40% - Énfasis4 2" xfId="124"/>
    <cellStyle name="40% - Énfasis4 2 2" xfId="211"/>
    <cellStyle name="40% - Énfasis4 3" xfId="210"/>
    <cellStyle name="40% - Énfasis4 3 2" xfId="212"/>
    <cellStyle name="40% - Énfasis5" xfId="23" builtinId="47" customBuiltin="1"/>
    <cellStyle name="40% - Énfasis5 2" xfId="125"/>
    <cellStyle name="40% - Énfasis5 2 2" xfId="214"/>
    <cellStyle name="40% - Énfasis5 3" xfId="213"/>
    <cellStyle name="40% - Énfasis5 3 2" xfId="215"/>
    <cellStyle name="40% - Énfasis6" xfId="24" builtinId="51" customBuiltin="1"/>
    <cellStyle name="40% - Énfasis6 2" xfId="126"/>
    <cellStyle name="40% - Énfasis6 2 2" xfId="217"/>
    <cellStyle name="40% - Énfasis6 3" xfId="216"/>
    <cellStyle name="40% - Énfasis6 3 2" xfId="218"/>
    <cellStyle name="60% - Accent1" xfId="25"/>
    <cellStyle name="60% - Accent1 2" xfId="127"/>
    <cellStyle name="60% - Accent1 3" xfId="148"/>
    <cellStyle name="60% - Accent1 4" xfId="338"/>
    <cellStyle name="60% - Accent1 5" xfId="347"/>
    <cellStyle name="60% - Accent2" xfId="26"/>
    <cellStyle name="60% - Accent2 2" xfId="128"/>
    <cellStyle name="60% - Accent2 3" xfId="145"/>
    <cellStyle name="60% - Accent2 4" xfId="363"/>
    <cellStyle name="60% - Accent2 5" xfId="367"/>
    <cellStyle name="60% - Accent3" xfId="27"/>
    <cellStyle name="60% - Accent3 2" xfId="129"/>
    <cellStyle name="60% - Accent3 3" xfId="120"/>
    <cellStyle name="60% - Accent3 4" xfId="361"/>
    <cellStyle name="60% - Accent3 5" xfId="365"/>
    <cellStyle name="60% - Accent4" xfId="28"/>
    <cellStyle name="60% - Accent4 2" xfId="130"/>
    <cellStyle name="60% - Accent4 3" xfId="119"/>
    <cellStyle name="60% - Accent4 4" xfId="362"/>
    <cellStyle name="60% - Accent4 5" xfId="366"/>
    <cellStyle name="60% - Accent5" xfId="29"/>
    <cellStyle name="60% - Accent5 2" xfId="131"/>
    <cellStyle name="60% - Accent5 3" xfId="118"/>
    <cellStyle name="60% - Accent5 4" xfId="337"/>
    <cellStyle name="60% - Accent5 5" xfId="348"/>
    <cellStyle name="60% - Accent6" xfId="30"/>
    <cellStyle name="60% - Accent6 2" xfId="132"/>
    <cellStyle name="60% - Accent6 3" xfId="117"/>
    <cellStyle name="60% - Accent6 4" xfId="360"/>
    <cellStyle name="60% - Accent6 5" xfId="364"/>
    <cellStyle name="60% - Énfasis1" xfId="31" builtinId="32" customBuiltin="1"/>
    <cellStyle name="60% - Énfasis1 2" xfId="133"/>
    <cellStyle name="60% - Énfasis1 2 2" xfId="220"/>
    <cellStyle name="60% - Énfasis1 3" xfId="219"/>
    <cellStyle name="60% - Énfasis1 3 2" xfId="221"/>
    <cellStyle name="60% - Énfasis2" xfId="32" builtinId="36" customBuiltin="1"/>
    <cellStyle name="60% - Énfasis2 2" xfId="134"/>
    <cellStyle name="60% - Énfasis2 2 2" xfId="223"/>
    <cellStyle name="60% - Énfasis2 3" xfId="222"/>
    <cellStyle name="60% - Énfasis2 3 2" xfId="224"/>
    <cellStyle name="60% - Énfasis3" xfId="33" builtinId="40" customBuiltin="1"/>
    <cellStyle name="60% - Énfasis3 2" xfId="135"/>
    <cellStyle name="60% - Énfasis3 2 2" xfId="226"/>
    <cellStyle name="60% - Énfasis3 3" xfId="225"/>
    <cellStyle name="60% - Énfasis3 3 2" xfId="227"/>
    <cellStyle name="60% - Énfasis4" xfId="34" builtinId="44" customBuiltin="1"/>
    <cellStyle name="60% - Énfasis4 2" xfId="136"/>
    <cellStyle name="60% - Énfasis4 2 2" xfId="229"/>
    <cellStyle name="60% - Énfasis4 3" xfId="228"/>
    <cellStyle name="60% - Énfasis4 3 2" xfId="230"/>
    <cellStyle name="60% - Énfasis5" xfId="35" builtinId="48" customBuiltin="1"/>
    <cellStyle name="60% - Énfasis5 2" xfId="137"/>
    <cellStyle name="60% - Énfasis5 2 2" xfId="232"/>
    <cellStyle name="60% - Énfasis5 3" xfId="231"/>
    <cellStyle name="60% - Énfasis5 3 2" xfId="233"/>
    <cellStyle name="60% - Énfasis6" xfId="36" builtinId="52" customBuiltin="1"/>
    <cellStyle name="60% - Énfasis6 2" xfId="138"/>
    <cellStyle name="60% - Énfasis6 2 2" xfId="235"/>
    <cellStyle name="60% - Énfasis6 3" xfId="234"/>
    <cellStyle name="60% - Énfasis6 3 2" xfId="236"/>
    <cellStyle name="Accent1" xfId="37"/>
    <cellStyle name="Accent1 2" xfId="139"/>
    <cellStyle name="Accent1 3" xfId="110"/>
    <cellStyle name="Accent1 4" xfId="359"/>
    <cellStyle name="Accent1 5" xfId="171"/>
    <cellStyle name="Accent2" xfId="38"/>
    <cellStyle name="Accent2 2" xfId="140"/>
    <cellStyle name="Accent2 3" xfId="109"/>
    <cellStyle name="Accent2 4" xfId="358"/>
    <cellStyle name="Accent2 5" xfId="167"/>
    <cellStyle name="Accent3" xfId="39"/>
    <cellStyle name="Accent3 2" xfId="141"/>
    <cellStyle name="Accent3 3" xfId="317"/>
    <cellStyle name="Accent3 4" xfId="335"/>
    <cellStyle name="Accent3 5" xfId="350"/>
    <cellStyle name="Accent4" xfId="40"/>
    <cellStyle name="Accent4 2" xfId="142"/>
    <cellStyle name="Accent4 3" xfId="318"/>
    <cellStyle name="Accent4 4" xfId="334"/>
    <cellStyle name="Accent4 5" xfId="323"/>
    <cellStyle name="Accent5" xfId="41"/>
    <cellStyle name="Accent5 2" xfId="143"/>
    <cellStyle name="Accent5 3" xfId="319"/>
    <cellStyle name="Accent5 4" xfId="357"/>
    <cellStyle name="Accent5 5" xfId="164"/>
    <cellStyle name="Accent6" xfId="42"/>
    <cellStyle name="Accent6 2" xfId="144"/>
    <cellStyle name="Accent6 3" xfId="320"/>
    <cellStyle name="Accent6 4" xfId="356"/>
    <cellStyle name="Accent6 5" xfId="340"/>
    <cellStyle name="ANCLAS,REZONES Y SUS PARTES,DE FUNDICION,DE HIERRO O DE ACERO" xfId="43"/>
    <cellStyle name="ANCLAS,REZONES Y SUS PARTES,DE FUNDICION,DE HIERRO O DE ACERO 2" xfId="374"/>
    <cellStyle name="Bad" xfId="44"/>
    <cellStyle name="Bad 2" xfId="146"/>
    <cellStyle name="Bad 3" xfId="321"/>
    <cellStyle name="Bad 4" xfId="333"/>
    <cellStyle name="Bad 5" xfId="351"/>
    <cellStyle name="Buena" xfId="45" builtinId="26" customBuiltin="1"/>
    <cellStyle name="Buena 2" xfId="147"/>
    <cellStyle name="Buena 2 2" xfId="238"/>
    <cellStyle name="Buena 3" xfId="237"/>
    <cellStyle name="Buena 3 2" xfId="239"/>
    <cellStyle name="Calculation" xfId="46"/>
    <cellStyle name="Cálculo" xfId="47" builtinId="22" customBuiltin="1"/>
    <cellStyle name="Cálculo 2" xfId="149"/>
    <cellStyle name="Cálculo 2 2" xfId="241"/>
    <cellStyle name="Cálculo 3" xfId="240"/>
    <cellStyle name="Cálculo 3 2" xfId="242"/>
    <cellStyle name="Celda de comprobación" xfId="48" builtinId="23" customBuiltin="1"/>
    <cellStyle name="Celda de comprobación 2" xfId="150"/>
    <cellStyle name="Celda de comprobación 2 2" xfId="244"/>
    <cellStyle name="Celda de comprobación 3" xfId="243"/>
    <cellStyle name="Celda de comprobación 3 2" xfId="245"/>
    <cellStyle name="Celda vinculada" xfId="49" builtinId="24" customBuiltin="1"/>
    <cellStyle name="Celda vinculada 2" xfId="151"/>
    <cellStyle name="Celda vinculada 2 2" xfId="247"/>
    <cellStyle name="Celda vinculada 3" xfId="246"/>
    <cellStyle name="Celda vinculada 3 2" xfId="248"/>
    <cellStyle name="Check Cell" xfId="50"/>
    <cellStyle name="Check Cell 2" xfId="152"/>
    <cellStyle name="Check Cell 3" xfId="322"/>
    <cellStyle name="Check Cell 4" xfId="355"/>
    <cellStyle name="Check Cell 5" xfId="341"/>
    <cellStyle name="Comma [0]_hojas adicionales" xfId="249"/>
    <cellStyle name="Comma [0]_insumos_DEUDA PUBLICA 30-09-2005" xfId="51"/>
    <cellStyle name="Comma_aaa Stock Deuda Provincias I 2006" xfId="250"/>
    <cellStyle name="Comma0" xfId="52"/>
    <cellStyle name="Currency [0]_aaa Stock Deuda Provincias I 2006" xfId="251"/>
    <cellStyle name="Currency_aaa Stock Deuda Provincias I 2006" xfId="252"/>
    <cellStyle name="Currency0" xfId="53"/>
    <cellStyle name="En miles" xfId="54"/>
    <cellStyle name="En millones" xfId="55"/>
    <cellStyle name="Encabezado 1" xfId="103" builtinId="16" customBuiltin="1"/>
    <cellStyle name="Encabezado 4" xfId="56" builtinId="19" customBuiltin="1"/>
    <cellStyle name="Encabezado 4 2" xfId="153"/>
    <cellStyle name="Encabezado 4 2 2" xfId="254"/>
    <cellStyle name="Encabezado 4 3" xfId="253"/>
    <cellStyle name="Encabezado 4 3 2" xfId="255"/>
    <cellStyle name="Énfasis1" xfId="57" builtinId="29" customBuiltin="1"/>
    <cellStyle name="Énfasis1 2" xfId="154"/>
    <cellStyle name="Énfasis1 2 2" xfId="257"/>
    <cellStyle name="Énfasis1 3" xfId="256"/>
    <cellStyle name="Énfasis1 3 2" xfId="258"/>
    <cellStyle name="Énfasis2" xfId="58" builtinId="33" customBuiltin="1"/>
    <cellStyle name="Énfasis2 2" xfId="155"/>
    <cellStyle name="Énfasis2 2 2" xfId="260"/>
    <cellStyle name="Énfasis2 3" xfId="259"/>
    <cellStyle name="Énfasis2 3 2" xfId="261"/>
    <cellStyle name="Énfasis3" xfId="59" builtinId="37" customBuiltin="1"/>
    <cellStyle name="Énfasis3 2" xfId="156"/>
    <cellStyle name="Énfasis3 2 2" xfId="263"/>
    <cellStyle name="Énfasis3 3" xfId="262"/>
    <cellStyle name="Énfasis3 3 2" xfId="264"/>
    <cellStyle name="Énfasis4" xfId="60" builtinId="41" customBuiltin="1"/>
    <cellStyle name="Énfasis4 2" xfId="157"/>
    <cellStyle name="Énfasis4 2 2" xfId="266"/>
    <cellStyle name="Énfasis4 3" xfId="265"/>
    <cellStyle name="Énfasis4 3 2" xfId="267"/>
    <cellStyle name="Énfasis5" xfId="61" builtinId="45" customBuiltin="1"/>
    <cellStyle name="Énfasis5 2" xfId="158"/>
    <cellStyle name="Énfasis5 2 2" xfId="269"/>
    <cellStyle name="Énfasis5 3" xfId="268"/>
    <cellStyle name="Énfasis5 3 2" xfId="270"/>
    <cellStyle name="Énfasis6" xfId="62" builtinId="49" customBuiltin="1"/>
    <cellStyle name="Énfasis6 2" xfId="159"/>
    <cellStyle name="Énfasis6 2 2" xfId="272"/>
    <cellStyle name="Énfasis6 3" xfId="271"/>
    <cellStyle name="Énfasis6 3 2" xfId="273"/>
    <cellStyle name="Entrada" xfId="63" builtinId="20" customBuiltin="1"/>
    <cellStyle name="Entrada 2" xfId="160"/>
    <cellStyle name="Entrada 2 2" xfId="275"/>
    <cellStyle name="Entrada 3" xfId="274"/>
    <cellStyle name="Entrada 3 2" xfId="276"/>
    <cellStyle name="Euro" xfId="64"/>
    <cellStyle name="Explanatory Text" xfId="65"/>
    <cellStyle name="Explanatory Text 2" xfId="161"/>
    <cellStyle name="Explanatory Text 3" xfId="326"/>
    <cellStyle name="Explanatory Text 4" xfId="327"/>
    <cellStyle name="Explanatory Text 5" xfId="325"/>
    <cellStyle name="F2" xfId="66"/>
    <cellStyle name="F3" xfId="67"/>
    <cellStyle name="F4" xfId="68"/>
    <cellStyle name="F5" xfId="69"/>
    <cellStyle name="F6" xfId="70"/>
    <cellStyle name="F7" xfId="71"/>
    <cellStyle name="F8" xfId="72"/>
    <cellStyle name="facha" xfId="73"/>
    <cellStyle name="Followed Hyperlink_aaa Stock Deuda Provincias I 2006" xfId="277"/>
    <cellStyle name="Good" xfId="74"/>
    <cellStyle name="Good 2" xfId="163"/>
    <cellStyle name="Good 3" xfId="328"/>
    <cellStyle name="Good 4" xfId="354"/>
    <cellStyle name="Good 5" xfId="342"/>
    <cellStyle name="Heading 1" xfId="75"/>
    <cellStyle name="Heading 2" xfId="76"/>
    <cellStyle name="Heading 3" xfId="77"/>
    <cellStyle name="Heading 4" xfId="78"/>
    <cellStyle name="Hipervínculo" xfId="79" builtinId="8"/>
    <cellStyle name="Hyperlink_aaa Stock Deuda Provincias I 2006" xfId="80"/>
    <cellStyle name="Incorrecto" xfId="81" builtinId="27" customBuiltin="1"/>
    <cellStyle name="Incorrecto 2" xfId="165"/>
    <cellStyle name="Incorrecto 2 2" xfId="279"/>
    <cellStyle name="Incorrecto 3" xfId="278"/>
    <cellStyle name="Incorrecto 3 2" xfId="280"/>
    <cellStyle name="Input" xfId="82"/>
    <cellStyle name="Input 2" xfId="166"/>
    <cellStyle name="Input 3" xfId="330"/>
    <cellStyle name="Input 4" xfId="353"/>
    <cellStyle name="Input 5" xfId="343"/>
    <cellStyle name="jo[" xfId="83"/>
    <cellStyle name="Linked Cell" xfId="84"/>
    <cellStyle name="Linked Cell 2" xfId="168"/>
    <cellStyle name="Linked Cell 3" xfId="331"/>
    <cellStyle name="Linked Cell 4" xfId="352"/>
    <cellStyle name="Linked Cell 5" xfId="344"/>
    <cellStyle name="Millares" xfId="85" builtinId="3"/>
    <cellStyle name="Millares [0]" xfId="86" builtinId="6"/>
    <cellStyle name="Millares [0] 2" xfId="369"/>
    <cellStyle name="Millares [2]" xfId="87"/>
    <cellStyle name="Millares [2] 2" xfId="169"/>
    <cellStyle name="Millares [2] 3" xfId="332"/>
    <cellStyle name="Millares [2] 4" xfId="324"/>
    <cellStyle name="Millares [2] 5" xfId="329"/>
    <cellStyle name="Millares 15" xfId="377"/>
    <cellStyle name="Millares 2" xfId="370"/>
    <cellStyle name="Millares 3" xfId="373"/>
    <cellStyle name="Millares 4" xfId="375"/>
    <cellStyle name="Neutral" xfId="88" builtinId="28" customBuiltin="1"/>
    <cellStyle name="Neutral 2" xfId="170"/>
    <cellStyle name="Neutral 2 2" xfId="282"/>
    <cellStyle name="Neutral 3" xfId="281"/>
    <cellStyle name="Neutral 3 2" xfId="283"/>
    <cellStyle name="Normal" xfId="0" builtinId="0"/>
    <cellStyle name="Normal 2" xfId="368"/>
    <cellStyle name="Normal 3" xfId="371"/>
    <cellStyle name="Normal 5" xfId="284"/>
    <cellStyle name="Normal 7" xfId="285"/>
    <cellStyle name="Normal_deuda_publica_31-03-2010 re-tuneado" xfId="378"/>
    <cellStyle name="Normal_Hoja1" xfId="89"/>
    <cellStyle name="Normal_Proyecciones" xfId="90"/>
    <cellStyle name="Normal_Proyecciones capital e intereses II Trim 10 base definitiva" xfId="91"/>
    <cellStyle name="Normal_S H con link a base gm" xfId="379"/>
    <cellStyle name="Normal_Total" xfId="376"/>
    <cellStyle name="Notas" xfId="92" builtinId="10" customBuiltin="1"/>
    <cellStyle name="Notas 2" xfId="172"/>
    <cellStyle name="Notas 2 2" xfId="287"/>
    <cellStyle name="Notas 3" xfId="286"/>
    <cellStyle name="Notas 3 2" xfId="288"/>
    <cellStyle name="Note" xfId="93"/>
    <cellStyle name="Nulos" xfId="94"/>
    <cellStyle name="Nulos 2" xfId="289"/>
    <cellStyle name="Nulos 2 2" xfId="290"/>
    <cellStyle name="Nulos 3" xfId="291"/>
    <cellStyle name="Nulos 4" xfId="292"/>
    <cellStyle name="Oficio" xfId="95"/>
    <cellStyle name="Output" xfId="96"/>
    <cellStyle name="Output 2" xfId="173"/>
    <cellStyle name="Output 3" xfId="336"/>
    <cellStyle name="Output 4" xfId="349"/>
    <cellStyle name="Output 5" xfId="162"/>
    <cellStyle name="Porcentaje" xfId="97" builtinId="5"/>
    <cellStyle name="Porcentaje 2" xfId="372"/>
    <cellStyle name="Salida" xfId="98" builtinId="21" customBuiltin="1"/>
    <cellStyle name="Salida 2" xfId="174"/>
    <cellStyle name="Salida 2 2" xfId="294"/>
    <cellStyle name="Salida 3" xfId="293"/>
    <cellStyle name="Salida 3 2" xfId="295"/>
    <cellStyle name="Texto de advertencia" xfId="99" builtinId="11" customBuiltin="1"/>
    <cellStyle name="Texto de advertencia 2" xfId="175"/>
    <cellStyle name="Texto de advertencia 2 2" xfId="297"/>
    <cellStyle name="Texto de advertencia 3" xfId="296"/>
    <cellStyle name="Texto de advertencia 3 2" xfId="298"/>
    <cellStyle name="Texto explicativo" xfId="100" builtinId="53" customBuiltin="1"/>
    <cellStyle name="Texto explicativo 2" xfId="176"/>
    <cellStyle name="Texto explicativo 2 2" xfId="300"/>
    <cellStyle name="Texto explicativo 3" xfId="299"/>
    <cellStyle name="Texto explicativo 3 2" xfId="301"/>
    <cellStyle name="Title" xfId="101"/>
    <cellStyle name="Título" xfId="102" builtinId="15" customBuiltin="1"/>
    <cellStyle name="Título 1 2" xfId="178"/>
    <cellStyle name="Título 1 2 2" xfId="304"/>
    <cellStyle name="Título 1 3" xfId="303"/>
    <cellStyle name="Título 1 3 2" xfId="305"/>
    <cellStyle name="Título 2" xfId="104" builtinId="17" customBuiltin="1"/>
    <cellStyle name="Título 2 2" xfId="179"/>
    <cellStyle name="Título 2 2 2" xfId="307"/>
    <cellStyle name="Título 2 3" xfId="306"/>
    <cellStyle name="Título 2 3 2" xfId="308"/>
    <cellStyle name="Título 3" xfId="105" builtinId="18" customBuiltin="1"/>
    <cellStyle name="Título 3 2" xfId="180"/>
    <cellStyle name="Título 3 2 2" xfId="310"/>
    <cellStyle name="Título 3 3" xfId="309"/>
    <cellStyle name="Título 3 3 2" xfId="311"/>
    <cellStyle name="Título 4" xfId="177"/>
    <cellStyle name="Título 4 2" xfId="312"/>
    <cellStyle name="Título 5" xfId="302"/>
    <cellStyle name="Título 5 2" xfId="313"/>
    <cellStyle name="Total" xfId="106" builtinId="25" customBuiltin="1"/>
    <cellStyle name="Total 2" xfId="181"/>
    <cellStyle name="Total 2 2" xfId="315"/>
    <cellStyle name="Total 3" xfId="314"/>
    <cellStyle name="Total 3 2" xfId="316"/>
    <cellStyle name="vaca" xfId="107"/>
    <cellStyle name="Warning Text" xfId="108"/>
    <cellStyle name="Warning Text 2" xfId="182"/>
    <cellStyle name="Warning Text 3" xfId="339"/>
    <cellStyle name="Warning Text 4" xfId="346"/>
    <cellStyle name="Warning Text 5" xfId="3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23AAA"/>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cp\0scar\SPublico\0scarCierre\TitulosGN-Stock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II\Perfil%20III%202005\INTERMEDIO%20PERFIL%20II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V\Perfiles\INTERMEDIO%20PERFIL%20IV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6\I%202006\PERFILES\INTERMEDIO%201%20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sheetName val="Datos"/>
      <sheetName val="Codigos"/>
      <sheetName val="BajaSiGADEProy"/>
    </sheetNames>
    <definedNames>
      <definedName name="SIGADERED"/>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Caja"/>
      <sheetName val="Capitalizacion"/>
      <sheetName val="Titulo x Pais"/>
      <sheetName val="% Residual"/>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Títulos"/>
      <sheetName val="Intereses"/>
      <sheetName val="I-02"/>
      <sheetName val=" II-02"/>
      <sheetName val=" III-02"/>
      <sheetName val="Resumen"/>
    </sheetNames>
    <sheetDataSet>
      <sheetData sheetId="0" refreshError="1">
        <row r="1">
          <cell r="K1">
            <v>37346</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K"/>
      <sheetName val="2004 Int"/>
      <sheetName val="2005 K"/>
      <sheetName val="2005 Int"/>
      <sheetName val="Resto K"/>
      <sheetName val="Resto Int"/>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P59"/>
  <sheetViews>
    <sheetView showGridLines="0" tabSelected="1" view="pageBreakPreview" zoomScale="70" zoomScaleSheetLayoutView="70" workbookViewId="0"/>
  </sheetViews>
  <sheetFormatPr baseColWidth="10" defaultColWidth="9.140625" defaultRowHeight="15.75"/>
  <cols>
    <col min="1" max="1" width="5.7109375" style="6" customWidth="1"/>
    <col min="2" max="2" width="15.7109375" style="6" customWidth="1"/>
    <col min="3" max="3" width="105.140625" style="6" customWidth="1"/>
    <col min="4" max="4" width="7.28515625" style="6" customWidth="1"/>
    <col min="5" max="5" width="19.28515625" style="6" bestFit="1" customWidth="1"/>
    <col min="6" max="6" width="10" style="31" bestFit="1" customWidth="1"/>
    <col min="7" max="9" width="12.28515625" style="31" bestFit="1" customWidth="1"/>
    <col min="10" max="11" width="14" style="31" bestFit="1" customWidth="1"/>
    <col min="12" max="16" width="9.140625" style="31" customWidth="1"/>
    <col min="17" max="16384" width="9.140625" style="6"/>
  </cols>
  <sheetData>
    <row r="1" spans="2:5" ht="30.75" customHeight="1" thickBot="1">
      <c r="C1" s="30"/>
    </row>
    <row r="2" spans="2:5" ht="27" customHeight="1" thickBot="1">
      <c r="B2" s="1242" t="s">
        <v>747</v>
      </c>
      <c r="C2" s="1243"/>
    </row>
    <row r="3" spans="2:5" ht="24.75" customHeight="1" thickBot="1"/>
    <row r="4" spans="2:5" ht="25.5" customHeight="1" thickBot="1">
      <c r="B4" s="1244" t="s">
        <v>214</v>
      </c>
      <c r="C4" s="1245"/>
    </row>
    <row r="5" spans="2:5" ht="16.5" thickBot="1"/>
    <row r="6" spans="2:5" ht="24" customHeight="1" thickBot="1">
      <c r="B6" s="44" t="s">
        <v>215</v>
      </c>
      <c r="C6" s="32" t="s">
        <v>216</v>
      </c>
    </row>
    <row r="7" spans="2:5" ht="27" customHeight="1">
      <c r="B7" s="1240" t="s">
        <v>748</v>
      </c>
      <c r="C7" s="1241"/>
    </row>
    <row r="8" spans="2:5">
      <c r="B8" s="33" t="s">
        <v>217</v>
      </c>
      <c r="C8" s="34" t="s">
        <v>751</v>
      </c>
    </row>
    <row r="9" spans="2:5">
      <c r="B9" s="33" t="s">
        <v>277</v>
      </c>
      <c r="C9" s="34" t="s">
        <v>752</v>
      </c>
    </row>
    <row r="10" spans="2:5">
      <c r="B10" s="33" t="s">
        <v>318</v>
      </c>
      <c r="C10" s="34" t="s">
        <v>753</v>
      </c>
    </row>
    <row r="11" spans="2:5">
      <c r="B11" s="33" t="s">
        <v>156</v>
      </c>
      <c r="C11" s="34" t="s">
        <v>58</v>
      </c>
    </row>
    <row r="12" spans="2:5">
      <c r="B12" s="33" t="s">
        <v>157</v>
      </c>
      <c r="C12" s="34" t="s">
        <v>754</v>
      </c>
      <c r="E12" s="41"/>
    </row>
    <row r="13" spans="2:5">
      <c r="B13" s="33" t="s">
        <v>158</v>
      </c>
      <c r="C13" s="34" t="s">
        <v>755</v>
      </c>
      <c r="E13" s="41"/>
    </row>
    <row r="14" spans="2:5">
      <c r="B14" s="33" t="s">
        <v>159</v>
      </c>
      <c r="C14" s="34" t="s">
        <v>756</v>
      </c>
      <c r="E14" s="41"/>
    </row>
    <row r="15" spans="2:5">
      <c r="B15" s="33" t="s">
        <v>160</v>
      </c>
      <c r="C15" s="34" t="s">
        <v>313</v>
      </c>
      <c r="E15" s="41"/>
    </row>
    <row r="16" spans="2:5">
      <c r="B16" s="33" t="s">
        <v>161</v>
      </c>
      <c r="C16" s="34" t="s">
        <v>219</v>
      </c>
      <c r="E16" s="41"/>
    </row>
    <row r="17" spans="1:5">
      <c r="B17" s="35" t="s">
        <v>162</v>
      </c>
      <c r="C17" s="34" t="s">
        <v>220</v>
      </c>
      <c r="E17" s="41"/>
    </row>
    <row r="18" spans="1:5" ht="16.5" thickBot="1">
      <c r="B18" s="35" t="s">
        <v>163</v>
      </c>
      <c r="C18" s="36" t="s">
        <v>757</v>
      </c>
      <c r="E18" s="41"/>
    </row>
    <row r="19" spans="1:5" ht="16.5" thickBot="1">
      <c r="A19" s="31"/>
      <c r="B19" s="31"/>
      <c r="C19" s="31"/>
      <c r="D19" s="31"/>
      <c r="E19" s="31"/>
    </row>
    <row r="20" spans="1:5" ht="27" customHeight="1">
      <c r="B20" s="1240" t="s">
        <v>100</v>
      </c>
      <c r="C20" s="1241"/>
    </row>
    <row r="21" spans="1:5" ht="15.75" customHeight="1">
      <c r="B21" s="33" t="s">
        <v>204</v>
      </c>
      <c r="C21" s="34" t="s">
        <v>758</v>
      </c>
    </row>
    <row r="22" spans="1:5">
      <c r="B22" s="39" t="s">
        <v>205</v>
      </c>
      <c r="C22" s="34" t="s">
        <v>759</v>
      </c>
    </row>
    <row r="23" spans="1:5">
      <c r="B23" s="39" t="s">
        <v>89</v>
      </c>
      <c r="C23" s="34" t="s">
        <v>829</v>
      </c>
    </row>
    <row r="24" spans="1:5" ht="15.75" customHeight="1">
      <c r="B24" s="39" t="s">
        <v>580</v>
      </c>
      <c r="C24" s="34" t="s">
        <v>206</v>
      </c>
    </row>
    <row r="25" spans="1:5" ht="16.5" thickBot="1">
      <c r="A25" s="31"/>
      <c r="B25" s="31"/>
      <c r="C25" s="31"/>
      <c r="D25" s="31"/>
      <c r="E25" s="31"/>
    </row>
    <row r="26" spans="1:5" ht="27.75" customHeight="1">
      <c r="B26" s="1238" t="s">
        <v>749</v>
      </c>
      <c r="C26" s="1239"/>
      <c r="D26" s="124"/>
    </row>
    <row r="27" spans="1:5" ht="31.5" customHeight="1">
      <c r="B27" s="33" t="s">
        <v>164</v>
      </c>
      <c r="C27" s="34" t="s">
        <v>833</v>
      </c>
      <c r="D27" s="125"/>
    </row>
    <row r="28" spans="1:5" ht="31.5">
      <c r="B28" s="33" t="s">
        <v>165</v>
      </c>
      <c r="C28" s="34" t="s">
        <v>831</v>
      </c>
    </row>
    <row r="29" spans="1:5" ht="31.5">
      <c r="B29" s="33" t="s">
        <v>166</v>
      </c>
      <c r="C29" s="34" t="s">
        <v>832</v>
      </c>
    </row>
    <row r="30" spans="1:5" ht="31.5">
      <c r="B30" s="33" t="s">
        <v>167</v>
      </c>
      <c r="C30" s="34" t="s">
        <v>760</v>
      </c>
    </row>
    <row r="31" spans="1:5" ht="31.5">
      <c r="B31" s="33" t="s">
        <v>168</v>
      </c>
      <c r="C31" s="34" t="s">
        <v>761</v>
      </c>
    </row>
    <row r="32" spans="1:5" ht="17.25" customHeight="1">
      <c r="B32" s="33" t="s">
        <v>169</v>
      </c>
      <c r="C32" s="34" t="s">
        <v>762</v>
      </c>
    </row>
    <row r="33" spans="1:5">
      <c r="B33" s="33" t="s">
        <v>170</v>
      </c>
      <c r="C33" s="34" t="s">
        <v>763</v>
      </c>
    </row>
    <row r="34" spans="1:5" ht="32.25" customHeight="1" thickBot="1">
      <c r="B34" s="37" t="s">
        <v>171</v>
      </c>
      <c r="C34" s="38" t="s">
        <v>764</v>
      </c>
    </row>
    <row r="35" spans="1:5" ht="16.5" thickBot="1">
      <c r="A35" s="31"/>
      <c r="B35" s="31"/>
      <c r="C35" s="31"/>
      <c r="D35" s="31"/>
      <c r="E35" s="31"/>
    </row>
    <row r="36" spans="1:5" ht="27.75" customHeight="1">
      <c r="B36" s="1240" t="s">
        <v>154</v>
      </c>
      <c r="C36" s="1241"/>
    </row>
    <row r="37" spans="1:5">
      <c r="B37" s="33" t="s">
        <v>172</v>
      </c>
      <c r="C37" s="34" t="s">
        <v>155</v>
      </c>
    </row>
    <row r="38" spans="1:5">
      <c r="B38" s="33" t="s">
        <v>173</v>
      </c>
      <c r="C38" s="34" t="s">
        <v>218</v>
      </c>
    </row>
    <row r="39" spans="1:5">
      <c r="B39" s="33" t="s">
        <v>174</v>
      </c>
      <c r="C39" s="34" t="s">
        <v>311</v>
      </c>
    </row>
    <row r="40" spans="1:5">
      <c r="B40" s="33" t="s">
        <v>175</v>
      </c>
      <c r="C40" s="34" t="s">
        <v>314</v>
      </c>
    </row>
    <row r="41" spans="1:5">
      <c r="B41" s="33" t="s">
        <v>176</v>
      </c>
      <c r="C41" s="34" t="s">
        <v>765</v>
      </c>
    </row>
    <row r="42" spans="1:5">
      <c r="B42" s="33" t="s">
        <v>90</v>
      </c>
      <c r="C42" s="34" t="s">
        <v>766</v>
      </c>
    </row>
    <row r="43" spans="1:5" ht="16.5" thickBot="1">
      <c r="B43" s="37" t="s">
        <v>91</v>
      </c>
      <c r="C43" s="38" t="s">
        <v>312</v>
      </c>
    </row>
    <row r="46" spans="1:5" ht="18" customHeight="1"/>
    <row r="59" ht="30" customHeight="1"/>
  </sheetData>
  <mergeCells count="6">
    <mergeCell ref="B26:C26"/>
    <mergeCell ref="B36:C36"/>
    <mergeCell ref="B2:C2"/>
    <mergeCell ref="B4:C4"/>
    <mergeCell ref="B7:C7"/>
    <mergeCell ref="B20:C20"/>
  </mergeCells>
  <phoneticPr fontId="42" type="noConversion"/>
  <hyperlinks>
    <hyperlink ref="B37" location="A.4.1!A1" display="A.4.1"/>
    <hyperlink ref="B27" location="A.3.1!A1" display="A.3.1"/>
    <hyperlink ref="B28:B34" location="A.16.1!A1" display="A.16.1!A1"/>
    <hyperlink ref="B38" location="A.4.2!A1" display="A.4.2"/>
    <hyperlink ref="B39" location="A.4.3!A1" display="A.4.3"/>
    <hyperlink ref="B21" location="A.2.1!A1" display="A.2.1"/>
    <hyperlink ref="B28" location="A.3.2!A1" display="A.3.2"/>
    <hyperlink ref="B29" location="A.3.3!A1" display="A.3.3"/>
    <hyperlink ref="B30" location="A.3.4!A1" display="A.3.4"/>
    <hyperlink ref="B31" location="A.3.5!A1" display="A.3.5"/>
    <hyperlink ref="B32" location="A.3.6!A1" display="A.3.6"/>
    <hyperlink ref="B33" location="A.3.7!A1" display="A.3.7"/>
    <hyperlink ref="B34" location="A.3.8!A1" display="A.3.8"/>
    <hyperlink ref="B40" location="A.4.4!A1" display="A.4.4"/>
    <hyperlink ref="B41" location="A.4.5!A1" display="A.4.5"/>
    <hyperlink ref="B42" location="A.4.6!A1" display="A.4.6"/>
    <hyperlink ref="B43" location="A.4.7!A1" display="A.4.7"/>
    <hyperlink ref="B8" location="A.1.1!A1" display="A.1.1"/>
    <hyperlink ref="B9" location="A.1.2!A1" display="A.1.2"/>
    <hyperlink ref="B10" location="A.1.3!A1" display="A.1.3"/>
    <hyperlink ref="B11" location="A.1.4!A1" display="A.1.4"/>
    <hyperlink ref="B12" location="A.1.5!A1" display="A.1.5"/>
    <hyperlink ref="B13" location="A.1.6!A1" display="A.1.6"/>
    <hyperlink ref="B14" location="A.1.7!A1" display="A.1.7"/>
    <hyperlink ref="B15" location="A.1.8!A1" display="A.1.8"/>
    <hyperlink ref="B16" location="A.1.9!A1" display="A.1.9"/>
    <hyperlink ref="B17" location="A.1.10!A1" display="A.1.10!A1"/>
    <hyperlink ref="B18" location="A.1.11!A1" display="A.1.11!A1"/>
    <hyperlink ref="B22" location="A.2.2!A1" display="A.2.2"/>
    <hyperlink ref="B23" location="A.2.3!A1" display="A.2.3"/>
    <hyperlink ref="B24" location="A.2.4!A1" display="A.2.4"/>
  </hyperlinks>
  <printOptions horizontalCentered="1"/>
  <pageMargins left="0.39370078740157483" right="0.39370078740157483" top="0.19685039370078741" bottom="0.19685039370078741" header="0.15748031496062992" footer="0"/>
  <pageSetup paperSize="9" scale="80" orientation="portrait" horizontalDpi="4294967294" verticalDpi="4294967294"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H65"/>
  <sheetViews>
    <sheetView showGridLines="0" showRuler="0" view="pageBreakPreview" zoomScale="70" zoomScaleSheetLayoutView="70" workbookViewId="0"/>
  </sheetViews>
  <sheetFormatPr baseColWidth="10" defaultColWidth="11.42578125" defaultRowHeight="12.75"/>
  <cols>
    <col min="1" max="1" width="5.85546875" style="136" bestFit="1" customWidth="1"/>
    <col min="2" max="2" width="10.5703125" style="136" customWidth="1"/>
    <col min="3" max="3" width="66.140625" style="136" customWidth="1"/>
    <col min="4" max="4" width="13.140625" style="136" customWidth="1"/>
    <col min="5" max="5" width="11.7109375" style="136" customWidth="1"/>
    <col min="6" max="6" width="19.85546875" style="136" customWidth="1"/>
    <col min="7" max="7" width="20.5703125" style="136" customWidth="1"/>
    <col min="8" max="8" width="21.28515625" style="136" customWidth="1"/>
    <col min="9" max="16384" width="11.42578125" style="136"/>
  </cols>
  <sheetData>
    <row r="1" spans="1:8">
      <c r="A1" s="884" t="s">
        <v>271</v>
      </c>
    </row>
    <row r="2" spans="1:8" ht="14.25">
      <c r="A2" s="130"/>
      <c r="B2" s="327" t="s">
        <v>724</v>
      </c>
      <c r="C2" s="131"/>
      <c r="D2" s="131"/>
      <c r="E2" s="885"/>
      <c r="F2" s="885"/>
      <c r="G2" s="886"/>
      <c r="H2" s="647"/>
    </row>
    <row r="3" spans="1:8" ht="14.25">
      <c r="B3" s="131" t="s">
        <v>178</v>
      </c>
      <c r="C3" s="131"/>
      <c r="D3" s="131"/>
      <c r="E3" s="885"/>
      <c r="F3" s="885"/>
      <c r="G3" s="885"/>
      <c r="H3" s="647"/>
    </row>
    <row r="4" spans="1:8">
      <c r="B4" s="132"/>
      <c r="C4" s="132"/>
      <c r="D4" s="132"/>
      <c r="E4" s="887"/>
      <c r="F4" s="888"/>
      <c r="G4" s="888"/>
      <c r="H4" s="647"/>
    </row>
    <row r="5" spans="1:8">
      <c r="B5" s="132"/>
      <c r="C5" s="132"/>
      <c r="D5" s="132"/>
      <c r="E5" s="887"/>
      <c r="F5" s="888"/>
      <c r="G5" s="888"/>
      <c r="H5" s="647"/>
    </row>
    <row r="6" spans="1:8" ht="16.5">
      <c r="B6" s="1296" t="s">
        <v>456</v>
      </c>
      <c r="C6" s="1296"/>
      <c r="D6" s="1296"/>
      <c r="E6" s="1296"/>
      <c r="F6" s="1296"/>
      <c r="G6" s="1296"/>
      <c r="H6" s="1296"/>
    </row>
    <row r="7" spans="1:8" ht="16.5">
      <c r="B7" s="1296" t="s">
        <v>282</v>
      </c>
      <c r="C7" s="1296"/>
      <c r="D7" s="1296"/>
      <c r="E7" s="1296"/>
      <c r="F7" s="1296"/>
      <c r="G7" s="1296"/>
      <c r="H7" s="1296"/>
    </row>
    <row r="8" spans="1:8" ht="14.25">
      <c r="B8" s="1297" t="s">
        <v>779</v>
      </c>
      <c r="C8" s="1297"/>
      <c r="D8" s="1297"/>
      <c r="E8" s="1297"/>
      <c r="F8" s="1297"/>
      <c r="G8" s="1297"/>
      <c r="H8" s="1297"/>
    </row>
    <row r="9" spans="1:8" ht="14.25">
      <c r="B9" s="889"/>
      <c r="C9" s="889"/>
      <c r="D9" s="889"/>
      <c r="E9" s="889"/>
      <c r="F9" s="889"/>
      <c r="G9" s="889"/>
      <c r="H9" s="889"/>
    </row>
    <row r="10" spans="1:8" ht="13.5" thickBot="1">
      <c r="B10" s="647"/>
      <c r="C10" s="133"/>
      <c r="D10" s="132"/>
      <c r="E10" s="132"/>
      <c r="F10" s="888"/>
      <c r="G10" s="888"/>
      <c r="H10" s="890" t="s">
        <v>361</v>
      </c>
    </row>
    <row r="11" spans="1:8" ht="13.5" thickTop="1">
      <c r="B11" s="1298" t="s">
        <v>362</v>
      </c>
      <c r="C11" s="1301" t="s">
        <v>357</v>
      </c>
      <c r="D11" s="1301" t="s">
        <v>288</v>
      </c>
      <c r="E11" s="1290" t="s">
        <v>358</v>
      </c>
      <c r="F11" s="1293" t="s">
        <v>413</v>
      </c>
      <c r="G11" s="1293" t="s">
        <v>414</v>
      </c>
      <c r="H11" s="1293" t="s">
        <v>415</v>
      </c>
    </row>
    <row r="12" spans="1:8" ht="17.25" customHeight="1">
      <c r="B12" s="1299"/>
      <c r="C12" s="1302"/>
      <c r="D12" s="1302"/>
      <c r="E12" s="1291"/>
      <c r="F12" s="1294"/>
      <c r="G12" s="1294"/>
      <c r="H12" s="1294"/>
    </row>
    <row r="13" spans="1:8">
      <c r="B13" s="1299"/>
      <c r="C13" s="1302"/>
      <c r="D13" s="1302"/>
      <c r="E13" s="1291"/>
      <c r="F13" s="1294"/>
      <c r="G13" s="1294"/>
      <c r="H13" s="1294"/>
    </row>
    <row r="14" spans="1:8">
      <c r="B14" s="1300"/>
      <c r="C14" s="1303"/>
      <c r="D14" s="1303"/>
      <c r="E14" s="1292"/>
      <c r="F14" s="1295"/>
      <c r="G14" s="1295"/>
      <c r="H14" s="1295"/>
    </row>
    <row r="15" spans="1:8" ht="13.5" customHeight="1">
      <c r="B15" s="891"/>
      <c r="C15" s="892"/>
      <c r="D15" s="893"/>
      <c r="E15" s="894"/>
      <c r="F15" s="895"/>
      <c r="G15" s="896"/>
      <c r="H15" s="897"/>
    </row>
    <row r="16" spans="1:8" s="327" customFormat="1" ht="13.5" customHeight="1">
      <c r="B16" s="898"/>
      <c r="C16" s="899" t="s">
        <v>626</v>
      </c>
      <c r="D16" s="900"/>
      <c r="E16" s="901"/>
      <c r="F16" s="902">
        <f>+SUM(F18:F19)</f>
        <v>2966257.7510434408</v>
      </c>
      <c r="G16" s="902">
        <f t="shared" ref="G16:H16" si="0">+SUM(G18:G19)</f>
        <v>2966257.7510434408</v>
      </c>
      <c r="H16" s="902">
        <f t="shared" si="0"/>
        <v>3320929.2702055126</v>
      </c>
    </row>
    <row r="17" spans="2:8" ht="13.5" customHeight="1">
      <c r="B17" s="1172"/>
      <c r="C17" s="1173"/>
      <c r="D17" s="1174"/>
      <c r="E17" s="1175"/>
      <c r="F17" s="1166"/>
      <c r="G17" s="1166"/>
      <c r="H17" s="1166"/>
    </row>
    <row r="18" spans="2:8" ht="13.5" customHeight="1">
      <c r="B18" s="1176">
        <v>42573</v>
      </c>
      <c r="C18" s="1177" t="s">
        <v>627</v>
      </c>
      <c r="D18" s="1178">
        <v>2.5000000000000001E-2</v>
      </c>
      <c r="E18" s="1175">
        <v>2021</v>
      </c>
      <c r="F18" s="1146">
        <v>1738182.94393374</v>
      </c>
      <c r="G18" s="1146">
        <v>1738182.94393374</v>
      </c>
      <c r="H18" s="1146">
        <v>1985456.4978507273</v>
      </c>
    </row>
    <row r="19" spans="2:8" ht="13.5" customHeight="1">
      <c r="B19" s="1176">
        <v>42671</v>
      </c>
      <c r="C19" s="1177" t="s">
        <v>731</v>
      </c>
      <c r="D19" s="1178">
        <v>2.2499999999999999E-2</v>
      </c>
      <c r="E19" s="1175">
        <v>2020</v>
      </c>
      <c r="F19" s="1146">
        <v>1228074.807109701</v>
      </c>
      <c r="G19" s="1146">
        <v>1228074.807109701</v>
      </c>
      <c r="H19" s="1146">
        <v>1335472.7723547851</v>
      </c>
    </row>
    <row r="20" spans="2:8" ht="13.5" customHeight="1">
      <c r="B20" s="1179"/>
      <c r="C20" s="1180"/>
      <c r="D20" s="1181"/>
      <c r="E20" s="1182"/>
      <c r="F20" s="1183"/>
      <c r="G20" s="1166"/>
      <c r="H20" s="1166"/>
    </row>
    <row r="21" spans="2:8" s="327" customFormat="1" ht="15">
      <c r="B21" s="1184"/>
      <c r="C21" s="1185" t="s">
        <v>513</v>
      </c>
      <c r="D21" s="1186"/>
      <c r="E21" s="1187"/>
      <c r="F21" s="1188">
        <f>+F23</f>
        <v>125675.28884785916</v>
      </c>
      <c r="G21" s="1188">
        <f>+G23</f>
        <v>88123.512540118958</v>
      </c>
      <c r="H21" s="1188">
        <f>+H23</f>
        <v>524827.53607433627</v>
      </c>
    </row>
    <row r="22" spans="2:8">
      <c r="B22" s="1172"/>
      <c r="C22" s="1173"/>
      <c r="D22" s="1174"/>
      <c r="E22" s="1175"/>
      <c r="F22" s="1166"/>
      <c r="G22" s="1166"/>
      <c r="H22" s="1166"/>
    </row>
    <row r="23" spans="2:8">
      <c r="B23" s="1176">
        <v>38061</v>
      </c>
      <c r="C23" s="1177" t="s">
        <v>368</v>
      </c>
      <c r="D23" s="1178">
        <v>0.02</v>
      </c>
      <c r="E23" s="1175">
        <v>2024</v>
      </c>
      <c r="F23" s="1146">
        <v>125675.28884785916</v>
      </c>
      <c r="G23" s="1146">
        <v>88123.512540118958</v>
      </c>
      <c r="H23" s="1146">
        <v>524827.53607433627</v>
      </c>
    </row>
    <row r="24" spans="2:8">
      <c r="B24" s="1172"/>
      <c r="C24" s="1189"/>
      <c r="D24" s="1178"/>
      <c r="E24" s="1175"/>
      <c r="F24" s="1147"/>
      <c r="G24" s="1166"/>
      <c r="H24" s="1166"/>
    </row>
    <row r="25" spans="2:8" s="327" customFormat="1" ht="15">
      <c r="B25" s="1184"/>
      <c r="C25" s="1185" t="s">
        <v>514</v>
      </c>
      <c r="D25" s="1186"/>
      <c r="E25" s="1187"/>
      <c r="F25" s="1188">
        <f>SUM(F27:F31)</f>
        <v>2399044.4825703101</v>
      </c>
      <c r="G25" s="1188">
        <f t="shared" ref="G25:H25" si="1">SUM(G27:G31)</f>
        <v>2399044.4825703101</v>
      </c>
      <c r="H25" s="1188">
        <f t="shared" si="1"/>
        <v>15603902.627489943</v>
      </c>
    </row>
    <row r="26" spans="2:8">
      <c r="B26" s="1172"/>
      <c r="C26" s="1189"/>
      <c r="D26" s="1178"/>
      <c r="E26" s="1175"/>
      <c r="F26" s="1147"/>
      <c r="G26" s="1166"/>
      <c r="H26" s="1166"/>
    </row>
    <row r="27" spans="2:8">
      <c r="B27" s="1176">
        <v>37986</v>
      </c>
      <c r="C27" s="1177" t="s">
        <v>131</v>
      </c>
      <c r="D27" s="1178">
        <v>1.18E-2</v>
      </c>
      <c r="E27" s="1175">
        <v>2038</v>
      </c>
      <c r="F27" s="1146">
        <v>185825.53225240216</v>
      </c>
      <c r="G27" s="1146">
        <v>185825.53225240216</v>
      </c>
      <c r="H27" s="1146">
        <v>912672.9107166864</v>
      </c>
    </row>
    <row r="28" spans="2:8">
      <c r="B28" s="1176">
        <v>37986</v>
      </c>
      <c r="C28" s="1177" t="s">
        <v>132</v>
      </c>
      <c r="D28" s="1178">
        <v>1.18E-2</v>
      </c>
      <c r="E28" s="1175">
        <v>2038</v>
      </c>
      <c r="F28" s="1146">
        <v>731.09245992016542</v>
      </c>
      <c r="G28" s="1146">
        <v>731.09245992016542</v>
      </c>
      <c r="H28" s="1146">
        <v>3590.7244591000917</v>
      </c>
    </row>
    <row r="29" spans="2:8">
      <c r="B29" s="1176">
        <v>37986</v>
      </c>
      <c r="C29" s="1177" t="s">
        <v>133</v>
      </c>
      <c r="D29" s="1178">
        <v>5.8299999999999998E-2</v>
      </c>
      <c r="E29" s="1175">
        <v>2033</v>
      </c>
      <c r="F29" s="1146">
        <v>680836.08771405171</v>
      </c>
      <c r="G29" s="1146">
        <v>680836.08771405171</v>
      </c>
      <c r="H29" s="1146">
        <v>4246530.7431166749</v>
      </c>
    </row>
    <row r="30" spans="2:8">
      <c r="B30" s="1176">
        <v>37986</v>
      </c>
      <c r="C30" s="1177" t="s">
        <v>134</v>
      </c>
      <c r="D30" s="1178">
        <v>5.8299999999999998E-2</v>
      </c>
      <c r="E30" s="1175">
        <v>2033</v>
      </c>
      <c r="F30" s="1146">
        <v>8159.6765658115437</v>
      </c>
      <c r="G30" s="1146">
        <v>8159.6765658115437</v>
      </c>
      <c r="H30" s="1146">
        <v>50893.749926155819</v>
      </c>
    </row>
    <row r="31" spans="2:8">
      <c r="B31" s="1176">
        <v>37986</v>
      </c>
      <c r="C31" s="1177" t="s">
        <v>135</v>
      </c>
      <c r="D31" s="1178">
        <v>3.3099999999999997E-2</v>
      </c>
      <c r="E31" s="1175">
        <v>2045</v>
      </c>
      <c r="F31" s="1146">
        <v>1523492.0935781247</v>
      </c>
      <c r="G31" s="1146">
        <v>1523492.0935781247</v>
      </c>
      <c r="H31" s="1146">
        <v>10390214.499271326</v>
      </c>
    </row>
    <row r="32" spans="2:8">
      <c r="B32" s="1190"/>
      <c r="C32" s="1177"/>
      <c r="D32" s="1178"/>
      <c r="E32" s="1175"/>
      <c r="F32" s="1147"/>
      <c r="G32" s="1166"/>
      <c r="H32" s="1166"/>
    </row>
    <row r="33" spans="2:8" s="327" customFormat="1" ht="14.25">
      <c r="B33" s="1191"/>
      <c r="C33" s="1185" t="s">
        <v>366</v>
      </c>
      <c r="D33" s="1186"/>
      <c r="E33" s="1187"/>
      <c r="F33" s="1188"/>
      <c r="G33" s="1188"/>
      <c r="H33" s="1188">
        <v>1466.5289280801901</v>
      </c>
    </row>
    <row r="34" spans="2:8">
      <c r="B34" s="1190"/>
      <c r="C34" s="1189"/>
      <c r="D34" s="1178"/>
      <c r="E34" s="1175"/>
      <c r="F34" s="1147"/>
      <c r="G34" s="1166"/>
      <c r="H34" s="1166"/>
    </row>
    <row r="35" spans="2:8" s="327" customFormat="1" ht="14.25">
      <c r="B35" s="1191"/>
      <c r="C35" s="1192" t="s">
        <v>512</v>
      </c>
      <c r="D35" s="1193"/>
      <c r="E35" s="1187"/>
      <c r="F35" s="1188">
        <f>+F37+F53</f>
        <v>229010.14344224992</v>
      </c>
      <c r="G35" s="1188">
        <f>+G37+G53</f>
        <v>183553.69261097661</v>
      </c>
      <c r="H35" s="1188">
        <f>+H37+H53</f>
        <v>1593109.4603081129</v>
      </c>
    </row>
    <row r="36" spans="2:8">
      <c r="B36" s="1190"/>
      <c r="C36" s="1189"/>
      <c r="D36" s="1194"/>
      <c r="E36" s="1175"/>
      <c r="F36" s="1166"/>
      <c r="G36" s="1166"/>
      <c r="H36" s="1166"/>
    </row>
    <row r="37" spans="2:8" s="905" customFormat="1">
      <c r="B37" s="1195"/>
      <c r="C37" s="1196" t="s">
        <v>515</v>
      </c>
      <c r="D37" s="1197"/>
      <c r="E37" s="1198"/>
      <c r="F37" s="1199">
        <f>SUM(F38:F51)</f>
        <v>228499.43451351597</v>
      </c>
      <c r="G37" s="1199">
        <f t="shared" ref="G37:H37" si="2">SUM(G38:G51)</f>
        <v>183042.98368224266</v>
      </c>
      <c r="H37" s="1199">
        <f t="shared" si="2"/>
        <v>1584854.3298190481</v>
      </c>
    </row>
    <row r="38" spans="2:8">
      <c r="B38" s="1176">
        <v>37201</v>
      </c>
      <c r="C38" s="1177" t="s">
        <v>389</v>
      </c>
      <c r="D38" s="1144">
        <v>0.05</v>
      </c>
      <c r="E38" s="1175">
        <v>2027</v>
      </c>
      <c r="F38" s="1147">
        <v>3807.2268135068716</v>
      </c>
      <c r="G38" s="1146">
        <v>3807.2268135068716</v>
      </c>
      <c r="H38" s="1146">
        <v>27921.765580657149</v>
      </c>
    </row>
    <row r="39" spans="2:8">
      <c r="B39" s="1176">
        <v>37201</v>
      </c>
      <c r="C39" s="1177" t="s">
        <v>383</v>
      </c>
      <c r="D39" s="1144">
        <v>0.05</v>
      </c>
      <c r="E39" s="1175">
        <v>2018</v>
      </c>
      <c r="F39" s="1147">
        <v>68543.129061618267</v>
      </c>
      <c r="G39" s="1146">
        <v>41125.877436970957</v>
      </c>
      <c r="H39" s="1146">
        <v>371473.69144621561</v>
      </c>
    </row>
    <row r="40" spans="2:8">
      <c r="B40" s="1176">
        <v>37201</v>
      </c>
      <c r="C40" s="1177" t="s">
        <v>385</v>
      </c>
      <c r="D40" s="1144">
        <v>0.05</v>
      </c>
      <c r="E40" s="1175">
        <v>2019</v>
      </c>
      <c r="F40" s="1147">
        <v>2769.9799763356696</v>
      </c>
      <c r="G40" s="1146">
        <v>2769.9799763356696</v>
      </c>
      <c r="H40" s="1146">
        <v>20316.840445865357</v>
      </c>
    </row>
    <row r="41" spans="2:8">
      <c r="B41" s="1176">
        <v>37201</v>
      </c>
      <c r="C41" s="1177" t="s">
        <v>387</v>
      </c>
      <c r="D41" s="1144">
        <v>0.05</v>
      </c>
      <c r="E41" s="1175">
        <v>2020</v>
      </c>
      <c r="F41" s="1147">
        <v>2339.4897606261939</v>
      </c>
      <c r="G41" s="1146">
        <v>2339.4897606261939</v>
      </c>
      <c r="H41" s="1146">
        <v>17159.343658959431</v>
      </c>
    </row>
    <row r="42" spans="2:8">
      <c r="B42" s="1176">
        <v>37201</v>
      </c>
      <c r="C42" s="1177" t="s">
        <v>390</v>
      </c>
      <c r="D42" s="1144">
        <v>0.05</v>
      </c>
      <c r="E42" s="1175">
        <v>2027</v>
      </c>
      <c r="F42" s="1147">
        <v>10817.960498771274</v>
      </c>
      <c r="G42" s="1146">
        <v>10817.960498771274</v>
      </c>
      <c r="H42" s="1146">
        <v>79312.977397400769</v>
      </c>
    </row>
    <row r="43" spans="2:8">
      <c r="B43" s="1176">
        <v>37201</v>
      </c>
      <c r="C43" s="1177" t="s">
        <v>393</v>
      </c>
      <c r="D43" s="1144">
        <v>0.05</v>
      </c>
      <c r="E43" s="1175">
        <v>2030</v>
      </c>
      <c r="F43" s="1147">
        <v>820.20460544279604</v>
      </c>
      <c r="G43" s="1146">
        <v>820.20460544279604</v>
      </c>
      <c r="H43" s="1146">
        <v>6015.9157259964541</v>
      </c>
    </row>
    <row r="44" spans="2:8">
      <c r="B44" s="1176">
        <v>37201</v>
      </c>
      <c r="C44" s="1177" t="s">
        <v>394</v>
      </c>
      <c r="D44" s="1144">
        <v>0.05</v>
      </c>
      <c r="E44" s="1175">
        <v>2031</v>
      </c>
      <c r="F44" s="1147">
        <v>187.85837808318922</v>
      </c>
      <c r="G44" s="1146">
        <v>187.85837808318922</v>
      </c>
      <c r="H44" s="1146">
        <v>1377.8759157259965</v>
      </c>
    </row>
    <row r="45" spans="2:8">
      <c r="B45" s="1176">
        <v>37201</v>
      </c>
      <c r="C45" s="1177" t="s">
        <v>395</v>
      </c>
      <c r="D45" s="1144">
        <v>0.05</v>
      </c>
      <c r="E45" s="1175">
        <v>2031</v>
      </c>
      <c r="F45" s="1147">
        <v>61365.616364794754</v>
      </c>
      <c r="G45" s="1146">
        <v>61365.616364794754</v>
      </c>
      <c r="H45" s="1146">
        <v>554291.17670180008</v>
      </c>
    </row>
    <row r="46" spans="2:8">
      <c r="B46" s="1176">
        <v>37201</v>
      </c>
      <c r="C46" s="1177" t="s">
        <v>384</v>
      </c>
      <c r="D46" s="1144">
        <v>0.05</v>
      </c>
      <c r="E46" s="1175">
        <v>2018</v>
      </c>
      <c r="F46" s="1147">
        <v>44181.407845635753</v>
      </c>
      <c r="G46" s="1146">
        <v>26508.84470738145</v>
      </c>
      <c r="H46" s="1146">
        <v>238464.28154844389</v>
      </c>
    </row>
    <row r="47" spans="2:8">
      <c r="B47" s="1176">
        <v>37201</v>
      </c>
      <c r="C47" s="1177" t="s">
        <v>388</v>
      </c>
      <c r="D47" s="1144">
        <v>0.05</v>
      </c>
      <c r="E47" s="1175">
        <v>2020</v>
      </c>
      <c r="F47" s="1147">
        <v>1079.8367161190495</v>
      </c>
      <c r="G47" s="1146">
        <v>1079.8367161190495</v>
      </c>
      <c r="H47" s="1146">
        <v>7887.8269855246799</v>
      </c>
    </row>
    <row r="48" spans="2:8">
      <c r="B48" s="1176">
        <v>37201</v>
      </c>
      <c r="C48" s="1177" t="s">
        <v>391</v>
      </c>
      <c r="D48" s="1144">
        <v>0.05</v>
      </c>
      <c r="E48" s="1175">
        <v>2027</v>
      </c>
      <c r="F48" s="1147">
        <v>11077.986256484937</v>
      </c>
      <c r="G48" s="1146">
        <v>11077.986256484937</v>
      </c>
      <c r="H48" s="1146">
        <v>80895.306933631407</v>
      </c>
    </row>
    <row r="49" spans="2:8">
      <c r="B49" s="1176">
        <v>37201</v>
      </c>
      <c r="C49" s="1177" t="s">
        <v>392</v>
      </c>
      <c r="D49" s="1144">
        <v>0.05</v>
      </c>
      <c r="E49" s="1175">
        <v>2030</v>
      </c>
      <c r="F49" s="1147">
        <v>6161.5645763174662</v>
      </c>
      <c r="G49" s="1146">
        <v>6161.5645763174662</v>
      </c>
      <c r="H49" s="1146">
        <v>45008.059640049738</v>
      </c>
    </row>
    <row r="50" spans="2:8">
      <c r="B50" s="1176">
        <v>37201</v>
      </c>
      <c r="C50" s="1177" t="s">
        <v>396</v>
      </c>
      <c r="D50" s="1144">
        <v>0.05</v>
      </c>
      <c r="E50" s="1175">
        <v>2031</v>
      </c>
      <c r="F50" s="1147">
        <v>14906.293346682442</v>
      </c>
      <c r="G50" s="1146">
        <v>14906.293346682442</v>
      </c>
      <c r="H50" s="1146">
        <v>134091.79361586232</v>
      </c>
    </row>
    <row r="51" spans="2:8">
      <c r="B51" s="1176">
        <v>37201</v>
      </c>
      <c r="C51" s="1177" t="s">
        <v>386</v>
      </c>
      <c r="D51" s="1144">
        <v>0.05</v>
      </c>
      <c r="E51" s="1175">
        <v>2019</v>
      </c>
      <c r="F51" s="1147">
        <v>440.88031309729683</v>
      </c>
      <c r="G51" s="1146">
        <v>74.244244725584778</v>
      </c>
      <c r="H51" s="1146">
        <v>637.47422291500072</v>
      </c>
    </row>
    <row r="52" spans="2:8">
      <c r="B52" s="1172"/>
      <c r="C52" s="1189"/>
      <c r="D52" s="1144"/>
      <c r="E52" s="1175"/>
      <c r="F52" s="1147"/>
      <c r="G52" s="1146"/>
      <c r="H52" s="1146"/>
    </row>
    <row r="53" spans="2:8" s="905" customFormat="1">
      <c r="B53" s="1195"/>
      <c r="C53" s="1196" t="s">
        <v>516</v>
      </c>
      <c r="D53" s="1197"/>
      <c r="E53" s="1198"/>
      <c r="F53" s="1199">
        <f>+F54</f>
        <v>510.70892873395826</v>
      </c>
      <c r="G53" s="1199">
        <f>+G54</f>
        <v>510.70892873395826</v>
      </c>
      <c r="H53" s="1199">
        <f>+H54</f>
        <v>8255.1304890647807</v>
      </c>
    </row>
    <row r="54" spans="2:8">
      <c r="B54" s="1176">
        <v>37201</v>
      </c>
      <c r="C54" s="1177" t="s">
        <v>397</v>
      </c>
      <c r="D54" s="1144">
        <v>5.5E-2</v>
      </c>
      <c r="E54" s="1175">
        <v>2018</v>
      </c>
      <c r="F54" s="1147">
        <v>510.70892873395826</v>
      </c>
      <c r="G54" s="1146">
        <v>510.70892873395826</v>
      </c>
      <c r="H54" s="1146">
        <v>8255.1304890647807</v>
      </c>
    </row>
    <row r="55" spans="2:8">
      <c r="B55" s="1172"/>
      <c r="C55" s="1189"/>
      <c r="D55" s="1144"/>
      <c r="E55" s="1175"/>
      <c r="F55" s="1147"/>
      <c r="G55" s="1166"/>
      <c r="H55" s="1166"/>
    </row>
    <row r="56" spans="2:8" s="327" customFormat="1" ht="15">
      <c r="B56" s="1184"/>
      <c r="C56" s="1192" t="s">
        <v>432</v>
      </c>
      <c r="D56" s="1200"/>
      <c r="E56" s="1187"/>
      <c r="F56" s="1188">
        <f>+F58</f>
        <v>95344.888821854416</v>
      </c>
      <c r="G56" s="1188">
        <f>+G58</f>
        <v>95344.888821854416</v>
      </c>
      <c r="H56" s="1188">
        <f>+H58</f>
        <v>468281.70568662992</v>
      </c>
    </row>
    <row r="57" spans="2:8">
      <c r="B57" s="1172"/>
      <c r="C57" s="1189"/>
      <c r="D57" s="1144"/>
      <c r="E57" s="1175"/>
      <c r="F57" s="1147"/>
      <c r="G57" s="1166"/>
      <c r="H57" s="1166"/>
    </row>
    <row r="58" spans="2:8">
      <c r="B58" s="1176">
        <v>37986</v>
      </c>
      <c r="C58" s="1177" t="s">
        <v>897</v>
      </c>
      <c r="D58" s="1144">
        <v>1.18E-2</v>
      </c>
      <c r="E58" s="1175">
        <v>2038</v>
      </c>
      <c r="F58" s="1147">
        <v>95344.888821854416</v>
      </c>
      <c r="G58" s="1146">
        <v>95344.888821854416</v>
      </c>
      <c r="H58" s="1146">
        <v>468281.70568662992</v>
      </c>
    </row>
    <row r="59" spans="2:8">
      <c r="B59" s="903"/>
      <c r="C59" s="906"/>
      <c r="D59" s="872"/>
      <c r="E59" s="904"/>
      <c r="F59" s="907"/>
      <c r="G59" s="908"/>
      <c r="H59" s="908"/>
    </row>
    <row r="60" spans="2:8" s="314" customFormat="1" ht="15.75">
      <c r="B60" s="909"/>
      <c r="C60" s="910" t="s">
        <v>370</v>
      </c>
      <c r="D60" s="910"/>
      <c r="E60" s="850"/>
      <c r="F60" s="911">
        <f>+F35+F21+F25+F33+F56+F16</f>
        <v>5815332.554725714</v>
      </c>
      <c r="G60" s="911">
        <f>+G35+G21+G25+G33+G56+G16</f>
        <v>5732324.3275867011</v>
      </c>
      <c r="H60" s="911">
        <f>+H35+H21+H25+H33+H56+H16</f>
        <v>21512517.128692612</v>
      </c>
    </row>
    <row r="61" spans="2:8" ht="13.5" thickBot="1">
      <c r="B61" s="912"/>
      <c r="C61" s="913"/>
      <c r="D61" s="913"/>
      <c r="E61" s="914"/>
      <c r="F61" s="915"/>
      <c r="G61" s="915"/>
      <c r="H61" s="915"/>
    </row>
    <row r="62" spans="2:8" ht="13.5" thickTop="1">
      <c r="B62" s="647"/>
      <c r="C62" s="518"/>
      <c r="D62" s="518"/>
      <c r="E62" s="518"/>
      <c r="F62" s="916"/>
      <c r="G62" s="916"/>
      <c r="H62" s="916"/>
    </row>
    <row r="63" spans="2:8">
      <c r="B63" s="881" t="s">
        <v>416</v>
      </c>
      <c r="C63" s="647"/>
      <c r="D63" s="647"/>
      <c r="E63" s="647"/>
      <c r="F63" s="647"/>
      <c r="G63" s="647"/>
      <c r="H63" s="917"/>
    </row>
    <row r="64" spans="2:8">
      <c r="B64" s="881" t="s">
        <v>895</v>
      </c>
      <c r="C64" s="647"/>
      <c r="D64" s="647"/>
      <c r="E64" s="647"/>
      <c r="F64" s="647"/>
      <c r="G64" s="647"/>
      <c r="H64" s="647"/>
    </row>
    <row r="65" spans="2:8">
      <c r="B65" s="881" t="s">
        <v>896</v>
      </c>
      <c r="C65" s="647"/>
      <c r="D65" s="647"/>
      <c r="E65" s="647"/>
      <c r="F65" s="647"/>
      <c r="G65" s="647"/>
      <c r="H65" s="781"/>
    </row>
  </sheetData>
  <mergeCells count="10">
    <mergeCell ref="B6:H6"/>
    <mergeCell ref="B7:H7"/>
    <mergeCell ref="B8:H8"/>
    <mergeCell ref="B11:B14"/>
    <mergeCell ref="C11:C14"/>
    <mergeCell ref="D11:D14"/>
    <mergeCell ref="E11:E14"/>
    <mergeCell ref="F11:F14"/>
    <mergeCell ref="G11:G14"/>
    <mergeCell ref="H11:H1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r:id="rId1"/>
  <headerFooter scaleWithDoc="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H115"/>
  <sheetViews>
    <sheetView showGridLines="0" showRuler="0" view="pageBreakPreview" zoomScale="70" zoomScaleSheetLayoutView="70" workbookViewId="0"/>
  </sheetViews>
  <sheetFormatPr baseColWidth="10" defaultColWidth="11.42578125" defaultRowHeight="12.75"/>
  <cols>
    <col min="1" max="1" width="5.85546875" style="600" bestFit="1" customWidth="1"/>
    <col min="2" max="2" width="10.5703125" style="600" customWidth="1"/>
    <col min="3" max="3" width="61.28515625" style="600" customWidth="1"/>
    <col min="4" max="4" width="17.5703125" style="600" customWidth="1"/>
    <col min="5" max="5" width="11.42578125" style="600"/>
    <col min="6" max="6" width="16.28515625" style="600" customWidth="1"/>
    <col min="7" max="7" width="17.85546875" style="600" customWidth="1"/>
    <col min="8" max="8" width="18.85546875" style="600" customWidth="1"/>
    <col min="9" max="16384" width="11.42578125" style="600"/>
  </cols>
  <sheetData>
    <row r="1" spans="1:8">
      <c r="A1" s="517" t="s">
        <v>271</v>
      </c>
    </row>
    <row r="2" spans="1:8" s="859" customFormat="1" ht="15" customHeight="1">
      <c r="A2" s="600"/>
      <c r="B2" s="327" t="s">
        <v>724</v>
      </c>
      <c r="C2" s="133"/>
      <c r="D2" s="133"/>
      <c r="E2" s="133"/>
      <c r="F2" s="133"/>
      <c r="G2" s="133"/>
      <c r="H2" s="858"/>
    </row>
    <row r="3" spans="1:8" s="859" customFormat="1" ht="15" customHeight="1">
      <c r="A3" s="600"/>
      <c r="B3" s="131" t="s">
        <v>178</v>
      </c>
      <c r="C3" s="133"/>
      <c r="D3" s="133"/>
      <c r="E3" s="133"/>
      <c r="F3" s="133"/>
      <c r="G3" s="133"/>
      <c r="H3" s="860"/>
    </row>
    <row r="4" spans="1:8" ht="15" customHeight="1">
      <c r="B4" s="133"/>
      <c r="C4" s="133"/>
      <c r="D4" s="133"/>
      <c r="E4" s="133"/>
      <c r="F4" s="133"/>
      <c r="G4" s="133"/>
      <c r="H4" s="860"/>
    </row>
    <row r="5" spans="1:8" ht="15" customHeight="1">
      <c r="B5" s="133"/>
      <c r="C5" s="133"/>
      <c r="D5" s="133"/>
      <c r="E5" s="133"/>
      <c r="F5" s="133"/>
      <c r="G5" s="133"/>
      <c r="H5" s="860"/>
    </row>
    <row r="6" spans="1:8" ht="16.5">
      <c r="B6" s="1305" t="s">
        <v>898</v>
      </c>
      <c r="C6" s="1305"/>
      <c r="D6" s="1305"/>
      <c r="E6" s="1305"/>
      <c r="F6" s="1305"/>
      <c r="G6" s="1305"/>
      <c r="H6" s="1305"/>
    </row>
    <row r="7" spans="1:8" ht="16.5">
      <c r="B7" s="1305" t="s">
        <v>899</v>
      </c>
      <c r="C7" s="1305"/>
      <c r="D7" s="1305"/>
      <c r="E7" s="1305"/>
      <c r="F7" s="1305"/>
      <c r="G7" s="1305"/>
      <c r="H7" s="1305"/>
    </row>
    <row r="8" spans="1:8" ht="14.25">
      <c r="B8" s="1306" t="s">
        <v>779</v>
      </c>
      <c r="C8" s="1306"/>
      <c r="D8" s="1306"/>
      <c r="E8" s="1306"/>
      <c r="F8" s="1306"/>
      <c r="G8" s="1306"/>
      <c r="H8" s="1306"/>
    </row>
    <row r="9" spans="1:8">
      <c r="B9" s="861"/>
      <c r="C9" s="133"/>
      <c r="D9" s="133"/>
      <c r="E9" s="133"/>
      <c r="F9" s="133"/>
      <c r="G9" s="133"/>
      <c r="H9" s="860"/>
    </row>
    <row r="10" spans="1:8" ht="13.5" thickBot="1">
      <c r="B10" s="133"/>
      <c r="C10" s="133"/>
      <c r="D10" s="862"/>
      <c r="E10" s="133"/>
      <c r="F10" s="133"/>
      <c r="G10" s="133"/>
      <c r="H10" s="863" t="s">
        <v>361</v>
      </c>
    </row>
    <row r="11" spans="1:8" ht="13.5" thickTop="1">
      <c r="B11" s="1284" t="s">
        <v>362</v>
      </c>
      <c r="C11" s="1287" t="s">
        <v>357</v>
      </c>
      <c r="D11" s="1301" t="s">
        <v>286</v>
      </c>
      <c r="E11" s="1290" t="s">
        <v>358</v>
      </c>
      <c r="F11" s="1293" t="s">
        <v>363</v>
      </c>
      <c r="G11" s="1293" t="s">
        <v>411</v>
      </c>
      <c r="H11" s="1293" t="s">
        <v>412</v>
      </c>
    </row>
    <row r="12" spans="1:8">
      <c r="B12" s="1285"/>
      <c r="C12" s="1288"/>
      <c r="D12" s="1302"/>
      <c r="E12" s="1291"/>
      <c r="F12" s="1294"/>
      <c r="G12" s="1294"/>
      <c r="H12" s="1294"/>
    </row>
    <row r="13" spans="1:8">
      <c r="B13" s="1285"/>
      <c r="C13" s="1288"/>
      <c r="D13" s="1302"/>
      <c r="E13" s="1291"/>
      <c r="F13" s="1294"/>
      <c r="G13" s="1294"/>
      <c r="H13" s="1294"/>
    </row>
    <row r="14" spans="1:8" ht="13.5" customHeight="1">
      <c r="B14" s="1285"/>
      <c r="C14" s="1288"/>
      <c r="D14" s="1302"/>
      <c r="E14" s="1291"/>
      <c r="F14" s="1294"/>
      <c r="G14" s="1294"/>
      <c r="H14" s="1294"/>
    </row>
    <row r="15" spans="1:8">
      <c r="B15" s="1286"/>
      <c r="C15" s="1289"/>
      <c r="D15" s="1303"/>
      <c r="E15" s="1292"/>
      <c r="F15" s="1295"/>
      <c r="G15" s="1295"/>
      <c r="H15" s="1295"/>
    </row>
    <row r="16" spans="1:8" ht="15.75">
      <c r="B16" s="864"/>
      <c r="C16" s="865"/>
      <c r="D16" s="866"/>
      <c r="E16" s="867"/>
      <c r="F16" s="82"/>
      <c r="G16" s="82"/>
      <c r="H16" s="82"/>
    </row>
    <row r="17" spans="2:8" s="868" customFormat="1" ht="15">
      <c r="B17" s="240"/>
      <c r="C17" s="241" t="s">
        <v>725</v>
      </c>
      <c r="D17" s="242"/>
      <c r="E17" s="243"/>
      <c r="F17" s="869">
        <f>SUM(F19:F38)</f>
        <v>65931375.441909626</v>
      </c>
      <c r="G17" s="869">
        <f t="shared" ref="G17:H17" si="0">SUM(G19:G38)</f>
        <v>65931375.441909626</v>
      </c>
      <c r="H17" s="869">
        <f t="shared" si="0"/>
        <v>65931375.441909626</v>
      </c>
    </row>
    <row r="18" spans="2:8" s="524" customFormat="1" ht="13.5">
      <c r="B18" s="1139"/>
      <c r="C18" s="1140"/>
      <c r="D18" s="1141"/>
      <c r="E18" s="1142"/>
      <c r="F18" s="1143"/>
      <c r="G18" s="1143"/>
      <c r="H18" s="1143"/>
    </row>
    <row r="19" spans="2:8" s="524" customFormat="1">
      <c r="B19" s="1139">
        <v>39189</v>
      </c>
      <c r="C19" s="1134" t="s">
        <v>198</v>
      </c>
      <c r="D19" s="1144">
        <v>7.0000000000000007E-2</v>
      </c>
      <c r="E19" s="1145">
        <v>42842</v>
      </c>
      <c r="F19" s="1146">
        <v>6937652.858</v>
      </c>
      <c r="G19" s="1146">
        <v>6937652.858</v>
      </c>
      <c r="H19" s="1147">
        <v>6937652.858</v>
      </c>
    </row>
    <row r="20" spans="2:8" s="524" customFormat="1">
      <c r="B20" s="1139">
        <v>40876</v>
      </c>
      <c r="C20" s="1134" t="s">
        <v>117</v>
      </c>
      <c r="D20" s="1144">
        <v>0.09</v>
      </c>
      <c r="E20" s="1145">
        <v>43433</v>
      </c>
      <c r="F20" s="1146">
        <v>3374359.68</v>
      </c>
      <c r="G20" s="1146">
        <v>3374359.68</v>
      </c>
      <c r="H20" s="1147">
        <v>3374359.68</v>
      </c>
    </row>
    <row r="21" spans="2:8" s="524" customFormat="1">
      <c r="B21" s="1148">
        <v>40983</v>
      </c>
      <c r="C21" s="409" t="s">
        <v>118</v>
      </c>
      <c r="D21" s="1144">
        <v>0.09</v>
      </c>
      <c r="E21" s="1145">
        <v>43539</v>
      </c>
      <c r="F21" s="1146">
        <v>1899992.6029999999</v>
      </c>
      <c r="G21" s="1146">
        <v>1899992.6029999999</v>
      </c>
      <c r="H21" s="1147">
        <v>1899992.6029999999</v>
      </c>
    </row>
    <row r="22" spans="2:8" s="524" customFormat="1">
      <c r="B22" s="1148">
        <v>41766</v>
      </c>
      <c r="C22" s="409" t="s">
        <v>457</v>
      </c>
      <c r="D22" s="1144">
        <v>8.7499999999999994E-2</v>
      </c>
      <c r="E22" s="1145">
        <v>45419</v>
      </c>
      <c r="F22" s="1146">
        <v>7447609.5389999999</v>
      </c>
      <c r="G22" s="1146">
        <v>7447609.5389999999</v>
      </c>
      <c r="H22" s="1147">
        <v>7447609.5389999999</v>
      </c>
    </row>
    <row r="23" spans="2:8" s="524" customFormat="1">
      <c r="B23" s="1148">
        <v>42285</v>
      </c>
      <c r="C23" s="409" t="s">
        <v>502</v>
      </c>
      <c r="D23" s="1144">
        <v>0.08</v>
      </c>
      <c r="E23" s="1145">
        <v>44112</v>
      </c>
      <c r="F23" s="1146">
        <v>2942219.966</v>
      </c>
      <c r="G23" s="1146">
        <v>2942219.966</v>
      </c>
      <c r="H23" s="1147">
        <v>2942219.966</v>
      </c>
    </row>
    <row r="24" spans="2:8" s="524" customFormat="1">
      <c r="B24" s="1148">
        <v>42368</v>
      </c>
      <c r="C24" s="409" t="s">
        <v>503</v>
      </c>
      <c r="D24" s="1144">
        <v>7.7499999999999999E-2</v>
      </c>
      <c r="E24" s="1145">
        <v>44925</v>
      </c>
      <c r="F24" s="1146">
        <v>4497753.4110000003</v>
      </c>
      <c r="G24" s="1146">
        <v>4497753.4110000003</v>
      </c>
      <c r="H24" s="1147">
        <v>4497753.4110000003</v>
      </c>
    </row>
    <row r="25" spans="2:8" s="524" customFormat="1">
      <c r="B25" s="1148">
        <v>42368</v>
      </c>
      <c r="C25" s="409" t="s">
        <v>504</v>
      </c>
      <c r="D25" s="1144">
        <v>7.8750000000000001E-2</v>
      </c>
      <c r="E25" s="1145">
        <v>46021</v>
      </c>
      <c r="F25" s="1146">
        <v>4510462.5750000002</v>
      </c>
      <c r="G25" s="1146">
        <v>4510462.5750000002</v>
      </c>
      <c r="H25" s="1147">
        <v>4510462.5750000002</v>
      </c>
    </row>
    <row r="26" spans="2:8" s="524" customFormat="1">
      <c r="B26" s="1148">
        <v>42368</v>
      </c>
      <c r="C26" s="409" t="s">
        <v>505</v>
      </c>
      <c r="D26" s="1144">
        <v>7.8750000000000001E-2</v>
      </c>
      <c r="E26" s="1145">
        <v>46751</v>
      </c>
      <c r="F26" s="1146">
        <v>4690499.5630000001</v>
      </c>
      <c r="G26" s="1146">
        <v>4690499.5630000001</v>
      </c>
      <c r="H26" s="1147">
        <v>4690499.5630000001</v>
      </c>
    </row>
    <row r="27" spans="2:8" s="524" customFormat="1">
      <c r="B27" s="1148">
        <v>42482</v>
      </c>
      <c r="C27" s="409" t="s">
        <v>590</v>
      </c>
      <c r="D27" s="1144">
        <v>6.25E-2</v>
      </c>
      <c r="E27" s="1145">
        <v>43577</v>
      </c>
      <c r="F27" s="1146">
        <v>2750000</v>
      </c>
      <c r="G27" s="1146">
        <v>2750000</v>
      </c>
      <c r="H27" s="1147">
        <v>2750000</v>
      </c>
    </row>
    <row r="28" spans="2:8" s="524" customFormat="1">
      <c r="B28" s="1148">
        <v>42482</v>
      </c>
      <c r="C28" s="409" t="s">
        <v>591</v>
      </c>
      <c r="D28" s="1144">
        <v>6.8750000000000006E-2</v>
      </c>
      <c r="E28" s="1145">
        <v>44308</v>
      </c>
      <c r="F28" s="1146">
        <v>4500000</v>
      </c>
      <c r="G28" s="1146">
        <v>4500000</v>
      </c>
      <c r="H28" s="1147">
        <v>4500000</v>
      </c>
    </row>
    <row r="29" spans="2:8" s="524" customFormat="1">
      <c r="B29" s="1148">
        <v>42482</v>
      </c>
      <c r="C29" s="409" t="s">
        <v>592</v>
      </c>
      <c r="D29" s="1144">
        <v>7.4999999999999997E-2</v>
      </c>
      <c r="E29" s="1145">
        <v>46134</v>
      </c>
      <c r="F29" s="1146">
        <v>6500000</v>
      </c>
      <c r="G29" s="1146">
        <v>6500000</v>
      </c>
      <c r="H29" s="1147">
        <v>6500000</v>
      </c>
    </row>
    <row r="30" spans="2:8" s="524" customFormat="1">
      <c r="B30" s="1148">
        <v>42482</v>
      </c>
      <c r="C30" s="409" t="s">
        <v>593</v>
      </c>
      <c r="D30" s="1144">
        <v>7.6249999999999998E-2</v>
      </c>
      <c r="E30" s="1145">
        <v>53439</v>
      </c>
      <c r="F30" s="1146">
        <v>2750000</v>
      </c>
      <c r="G30" s="1146">
        <v>2750000</v>
      </c>
      <c r="H30" s="1147">
        <v>2750000</v>
      </c>
    </row>
    <row r="31" spans="2:8" s="524" customFormat="1">
      <c r="B31" s="1148">
        <v>42587</v>
      </c>
      <c r="C31" s="409" t="s">
        <v>617</v>
      </c>
      <c r="D31" s="1144">
        <v>0.01</v>
      </c>
      <c r="E31" s="1145">
        <v>48796</v>
      </c>
      <c r="F31" s="1146">
        <v>694687.19400000002</v>
      </c>
      <c r="G31" s="1146">
        <v>694687.19400000002</v>
      </c>
      <c r="H31" s="1147">
        <v>694687.19400000002</v>
      </c>
    </row>
    <row r="32" spans="2:8" s="524" customFormat="1">
      <c r="B32" s="1148">
        <v>42557</v>
      </c>
      <c r="C32" s="409" t="s">
        <v>618</v>
      </c>
      <c r="D32" s="1144">
        <v>6.6250000000000003E-2</v>
      </c>
      <c r="E32" s="1145">
        <v>46940</v>
      </c>
      <c r="F32" s="1146">
        <v>1000000</v>
      </c>
      <c r="G32" s="1146">
        <v>1000000</v>
      </c>
      <c r="H32" s="1147">
        <v>1000000</v>
      </c>
    </row>
    <row r="33" spans="2:8" s="524" customFormat="1">
      <c r="B33" s="1148">
        <v>42587</v>
      </c>
      <c r="C33" s="409" t="s">
        <v>619</v>
      </c>
      <c r="D33" s="1144" t="s">
        <v>470</v>
      </c>
      <c r="E33" s="1145">
        <v>43682</v>
      </c>
      <c r="F33" s="1146">
        <v>22028.931</v>
      </c>
      <c r="G33" s="1146">
        <v>22028.931</v>
      </c>
      <c r="H33" s="1147">
        <v>22028.931</v>
      </c>
    </row>
    <row r="34" spans="2:8" s="524" customFormat="1">
      <c r="B34" s="1148">
        <v>42557</v>
      </c>
      <c r="C34" s="409" t="s">
        <v>620</v>
      </c>
      <c r="D34" s="1144">
        <v>7.1249999999999994E-2</v>
      </c>
      <c r="E34" s="1145">
        <v>49862</v>
      </c>
      <c r="F34" s="1146">
        <v>1750000</v>
      </c>
      <c r="G34" s="1146">
        <v>1750000</v>
      </c>
      <c r="H34" s="1147">
        <v>1750000</v>
      </c>
    </row>
    <row r="35" spans="2:8" s="524" customFormat="1">
      <c r="B35" s="1148">
        <v>42655</v>
      </c>
      <c r="C35" s="409" t="s">
        <v>732</v>
      </c>
      <c r="D35" s="1144">
        <v>3.875E-2</v>
      </c>
      <c r="E35" s="1145">
        <v>44576</v>
      </c>
      <c r="F35" s="1146">
        <v>1332054.5609548166</v>
      </c>
      <c r="G35" s="1146">
        <v>1332054.5609548166</v>
      </c>
      <c r="H35" s="1147">
        <v>1332054.5609548166</v>
      </c>
    </row>
    <row r="36" spans="2:8" s="524" customFormat="1">
      <c r="B36" s="1148">
        <v>42655</v>
      </c>
      <c r="C36" s="409" t="s">
        <v>733</v>
      </c>
      <c r="D36" s="1144">
        <v>0.05</v>
      </c>
      <c r="E36" s="1145">
        <v>46402</v>
      </c>
      <c r="F36" s="1146">
        <v>1332054.5609548166</v>
      </c>
      <c r="G36" s="1146">
        <v>1332054.5609548166</v>
      </c>
      <c r="H36" s="1147">
        <v>1332054.5609548166</v>
      </c>
    </row>
    <row r="37" spans="2:8" s="524" customFormat="1">
      <c r="B37" s="1148">
        <v>42761</v>
      </c>
      <c r="C37" s="409" t="s">
        <v>780</v>
      </c>
      <c r="D37" s="1144">
        <v>5.6250000000000001E-2</v>
      </c>
      <c r="E37" s="1145">
        <v>44587</v>
      </c>
      <c r="F37" s="1146">
        <v>3250000</v>
      </c>
      <c r="G37" s="1146">
        <v>3250000</v>
      </c>
      <c r="H37" s="1147">
        <v>3250000</v>
      </c>
    </row>
    <row r="38" spans="2:8" s="524" customFormat="1">
      <c r="B38" s="1148">
        <v>42761</v>
      </c>
      <c r="C38" s="409" t="s">
        <v>781</v>
      </c>
      <c r="D38" s="1144">
        <v>6.8750000000000006E-2</v>
      </c>
      <c r="E38" s="1145">
        <v>46413</v>
      </c>
      <c r="F38" s="1146">
        <v>3750000</v>
      </c>
      <c r="G38" s="1146">
        <v>3750000</v>
      </c>
      <c r="H38" s="1147">
        <v>3750000</v>
      </c>
    </row>
    <row r="39" spans="2:8" s="524" customFormat="1">
      <c r="B39" s="1148"/>
      <c r="C39" s="409"/>
      <c r="D39" s="1144"/>
      <c r="E39" s="1145"/>
      <c r="F39" s="1146"/>
      <c r="G39" s="1146"/>
      <c r="H39" s="1147"/>
    </row>
    <row r="40" spans="2:8" s="327" customFormat="1" ht="15" customHeight="1">
      <c r="B40" s="1149"/>
      <c r="C40" s="1150" t="s">
        <v>514</v>
      </c>
      <c r="D40" s="1151"/>
      <c r="E40" s="1152"/>
      <c r="F40" s="1153">
        <f>SUM(F42:F58)</f>
        <v>28279211.709802307</v>
      </c>
      <c r="G40" s="1153">
        <f t="shared" ref="G40:H40" si="1">SUM(G42:G58)</f>
        <v>28279211.709802307</v>
      </c>
      <c r="H40" s="1153">
        <f t="shared" si="1"/>
        <v>33598706.036260344</v>
      </c>
    </row>
    <row r="41" spans="2:8" s="524" customFormat="1" ht="13.5">
      <c r="B41" s="1139"/>
      <c r="C41" s="1140"/>
      <c r="D41" s="1141"/>
      <c r="E41" s="1142"/>
      <c r="F41" s="1154"/>
      <c r="G41" s="1154"/>
      <c r="H41" s="1154"/>
    </row>
    <row r="42" spans="2:8" s="524" customFormat="1">
      <c r="B42" s="1155">
        <v>37986</v>
      </c>
      <c r="C42" s="1156" t="s">
        <v>136</v>
      </c>
      <c r="D42" s="1157">
        <v>2.5000000000000001E-2</v>
      </c>
      <c r="E42" s="1158">
        <v>50770</v>
      </c>
      <c r="F42" s="1159">
        <v>5296689.1950000003</v>
      </c>
      <c r="G42" s="1159">
        <v>5296689.1950000003</v>
      </c>
      <c r="H42" s="1160">
        <v>5296689.1950000003</v>
      </c>
    </row>
    <row r="43" spans="2:8" s="524" customFormat="1">
      <c r="B43" s="1155">
        <v>37986</v>
      </c>
      <c r="C43" s="1156" t="s">
        <v>137</v>
      </c>
      <c r="D43" s="1157">
        <v>2.5000000000000001E-2</v>
      </c>
      <c r="E43" s="1158">
        <v>50770</v>
      </c>
      <c r="F43" s="1159">
        <v>1229562.8419999999</v>
      </c>
      <c r="G43" s="1159">
        <v>1229562.8419999999</v>
      </c>
      <c r="H43" s="1160">
        <v>1229562.8419999999</v>
      </c>
    </row>
    <row r="44" spans="2:8" s="524" customFormat="1">
      <c r="B44" s="1155">
        <v>37986</v>
      </c>
      <c r="C44" s="1156" t="s">
        <v>138</v>
      </c>
      <c r="D44" s="1157">
        <v>2.5000000000000001E-2</v>
      </c>
      <c r="E44" s="1158">
        <v>50770</v>
      </c>
      <c r="F44" s="1159">
        <v>96939.179000000004</v>
      </c>
      <c r="G44" s="1159">
        <v>96939.179000000004</v>
      </c>
      <c r="H44" s="1160">
        <v>96939.179000000004</v>
      </c>
    </row>
    <row r="45" spans="2:8" s="524" customFormat="1">
      <c r="B45" s="1155">
        <v>37986</v>
      </c>
      <c r="C45" s="1156" t="s">
        <v>139</v>
      </c>
      <c r="D45" s="1157">
        <v>2.5000000000000001E-2</v>
      </c>
      <c r="E45" s="1158">
        <v>50770</v>
      </c>
      <c r="F45" s="1159">
        <v>71439.702000000005</v>
      </c>
      <c r="G45" s="1159">
        <v>71439.702000000005</v>
      </c>
      <c r="H45" s="1160">
        <v>71439.702000000005</v>
      </c>
    </row>
    <row r="46" spans="2:8" s="524" customFormat="1">
      <c r="B46" s="1155">
        <v>37986</v>
      </c>
      <c r="C46" s="1156" t="s">
        <v>140</v>
      </c>
      <c r="D46" s="1157">
        <v>2.2599999999999999E-2</v>
      </c>
      <c r="E46" s="1158">
        <v>50770</v>
      </c>
      <c r="F46" s="1159">
        <v>5365422.173913043</v>
      </c>
      <c r="G46" s="1159">
        <v>5365422.173913043</v>
      </c>
      <c r="H46" s="1160">
        <v>5365422.173913043</v>
      </c>
    </row>
    <row r="47" spans="2:8" s="524" customFormat="1">
      <c r="B47" s="1155">
        <v>37986</v>
      </c>
      <c r="C47" s="1156" t="s">
        <v>141</v>
      </c>
      <c r="D47" s="1157">
        <v>2.2599999999999999E-2</v>
      </c>
      <c r="E47" s="1158">
        <v>50770</v>
      </c>
      <c r="F47" s="1159">
        <v>1532726.9075021313</v>
      </c>
      <c r="G47" s="1159">
        <v>1532726.9075021313</v>
      </c>
      <c r="H47" s="1160">
        <v>1532726.9075021287</v>
      </c>
    </row>
    <row r="48" spans="2:8" s="524" customFormat="1">
      <c r="B48" s="1155">
        <v>37986</v>
      </c>
      <c r="C48" s="1156" t="s">
        <v>142</v>
      </c>
      <c r="D48" s="1157">
        <v>4.4999999999999997E-3</v>
      </c>
      <c r="E48" s="1158">
        <v>50770</v>
      </c>
      <c r="F48" s="1159">
        <v>155076.28671517113</v>
      </c>
      <c r="G48" s="1159">
        <v>155076.28671517113</v>
      </c>
      <c r="H48" s="1160">
        <v>155076.28671517113</v>
      </c>
    </row>
    <row r="49" spans="2:8" s="524" customFormat="1">
      <c r="B49" s="1155">
        <v>37986</v>
      </c>
      <c r="C49" s="1156" t="s">
        <v>143</v>
      </c>
      <c r="D49" s="1157">
        <v>4.4999999999999997E-3</v>
      </c>
      <c r="E49" s="1158">
        <v>50770</v>
      </c>
      <c r="F49" s="1159">
        <v>7669.8374202820451</v>
      </c>
      <c r="G49" s="1159">
        <v>7669.8374202820451</v>
      </c>
      <c r="H49" s="1160">
        <v>7669.8374202820451</v>
      </c>
    </row>
    <row r="50" spans="2:8" s="524" customFormat="1">
      <c r="B50" s="1155">
        <v>37986</v>
      </c>
      <c r="C50" s="1156" t="s">
        <v>144</v>
      </c>
      <c r="D50" s="1161">
        <v>8.2799999999999999E-2</v>
      </c>
      <c r="E50" s="1158">
        <v>48944</v>
      </c>
      <c r="F50" s="1159">
        <v>3048488.227</v>
      </c>
      <c r="G50" s="1159">
        <v>3048488.227</v>
      </c>
      <c r="H50" s="1160">
        <v>4274096.3368100002</v>
      </c>
    </row>
    <row r="51" spans="2:8" s="524" customFormat="1">
      <c r="B51" s="1155">
        <v>37986</v>
      </c>
      <c r="C51" s="1156" t="s">
        <v>145</v>
      </c>
      <c r="D51" s="1161">
        <v>8.2799999999999999E-2</v>
      </c>
      <c r="E51" s="1158">
        <v>48944</v>
      </c>
      <c r="F51" s="1159">
        <v>4901085.5049999999</v>
      </c>
      <c r="G51" s="1159">
        <v>4901085.5049999999</v>
      </c>
      <c r="H51" s="1160">
        <v>6871508.1192600001</v>
      </c>
    </row>
    <row r="52" spans="2:8" s="524" customFormat="1">
      <c r="B52" s="1155">
        <v>37986</v>
      </c>
      <c r="C52" s="1156" t="s">
        <v>146</v>
      </c>
      <c r="D52" s="1161">
        <v>8.2799999999999999E-2</v>
      </c>
      <c r="E52" s="1158">
        <v>48944</v>
      </c>
      <c r="F52" s="1159">
        <v>929895.88899999997</v>
      </c>
      <c r="G52" s="1159">
        <v>929895.88899999997</v>
      </c>
      <c r="H52" s="1160">
        <v>1303749.3724199999</v>
      </c>
    </row>
    <row r="53" spans="2:8" s="524" customFormat="1">
      <c r="B53" s="1155">
        <v>37986</v>
      </c>
      <c r="C53" s="1156" t="s">
        <v>147</v>
      </c>
      <c r="D53" s="1161">
        <v>8.2799999999999999E-2</v>
      </c>
      <c r="E53" s="1158">
        <v>48944</v>
      </c>
      <c r="F53" s="1159">
        <v>131475.87</v>
      </c>
      <c r="G53" s="1159">
        <v>131475.87</v>
      </c>
      <c r="H53" s="1160">
        <v>184334.16581999999</v>
      </c>
    </row>
    <row r="54" spans="2:8" s="524" customFormat="1">
      <c r="B54" s="1155">
        <v>37986</v>
      </c>
      <c r="C54" s="1156" t="s">
        <v>148</v>
      </c>
      <c r="D54" s="1161">
        <v>7.8200000000000006E-2</v>
      </c>
      <c r="E54" s="1158">
        <v>48944</v>
      </c>
      <c r="F54" s="1159">
        <v>2412085.0618073316</v>
      </c>
      <c r="G54" s="1159">
        <v>2412085.0618073316</v>
      </c>
      <c r="H54" s="1160">
        <v>3319279.178239557</v>
      </c>
    </row>
    <row r="55" spans="2:8" s="524" customFormat="1">
      <c r="B55" s="1155">
        <v>37986</v>
      </c>
      <c r="C55" s="1156" t="s">
        <v>149</v>
      </c>
      <c r="D55" s="1161">
        <v>7.8200000000000006E-2</v>
      </c>
      <c r="E55" s="1158">
        <v>48944</v>
      </c>
      <c r="F55" s="1159">
        <v>2061022.8719096333</v>
      </c>
      <c r="G55" s="1159">
        <v>2061022.8719096333</v>
      </c>
      <c r="H55" s="1160">
        <v>2836181.1998188407</v>
      </c>
    </row>
    <row r="56" spans="2:8" s="524" customFormat="1">
      <c r="B56" s="1155">
        <v>37986</v>
      </c>
      <c r="C56" s="1156" t="s">
        <v>150</v>
      </c>
      <c r="D56" s="1161">
        <v>4.3299999999999998E-2</v>
      </c>
      <c r="E56" s="1158">
        <v>48944</v>
      </c>
      <c r="F56" s="1159">
        <v>50952.923740231745</v>
      </c>
      <c r="G56" s="1159">
        <v>50952.923740231745</v>
      </c>
      <c r="H56" s="1160">
        <v>60888.005052187189</v>
      </c>
    </row>
    <row r="57" spans="2:8" s="524" customFormat="1">
      <c r="B57" s="1155">
        <v>37986</v>
      </c>
      <c r="C57" s="1156" t="s">
        <v>151</v>
      </c>
      <c r="D57" s="1161">
        <v>4.3299999999999998E-2</v>
      </c>
      <c r="E57" s="1158">
        <v>48944</v>
      </c>
      <c r="F57" s="1159">
        <v>22895.535794484866</v>
      </c>
      <c r="G57" s="1159">
        <v>22895.535794484866</v>
      </c>
      <c r="H57" s="1160">
        <v>27359.833289140395</v>
      </c>
    </row>
    <row r="58" spans="2:8" s="524" customFormat="1">
      <c r="B58" s="1155">
        <v>40331</v>
      </c>
      <c r="C58" s="1156" t="s">
        <v>152</v>
      </c>
      <c r="D58" s="1161">
        <v>8.7499999999999994E-2</v>
      </c>
      <c r="E58" s="1158">
        <v>42888</v>
      </c>
      <c r="F58" s="1159">
        <v>965783.70200000005</v>
      </c>
      <c r="G58" s="1159">
        <v>965783.70200000005</v>
      </c>
      <c r="H58" s="1160">
        <v>965783.70200000005</v>
      </c>
    </row>
    <row r="59" spans="2:8" s="524" customFormat="1">
      <c r="B59" s="1148"/>
      <c r="C59" s="1162"/>
      <c r="D59" s="1163"/>
      <c r="E59" s="1164"/>
      <c r="F59" s="1165"/>
      <c r="G59" s="1165"/>
      <c r="H59" s="1166"/>
    </row>
    <row r="60" spans="2:8" s="327" customFormat="1" ht="15" customHeight="1">
      <c r="B60" s="1149"/>
      <c r="C60" s="1150" t="s">
        <v>272</v>
      </c>
      <c r="D60" s="1151"/>
      <c r="E60" s="1152"/>
      <c r="F60" s="1153">
        <f>SUM(F62:F78)</f>
        <v>13317686.119999997</v>
      </c>
      <c r="G60" s="1153">
        <f t="shared" ref="G60:H60" si="2">SUM(G62:G78)</f>
        <v>13317686.119999997</v>
      </c>
      <c r="H60" s="1153">
        <f t="shared" si="2"/>
        <v>13317686.119999997</v>
      </c>
    </row>
    <row r="61" spans="2:8" s="524" customFormat="1" ht="13.5">
      <c r="B61" s="1139"/>
      <c r="C61" s="1140"/>
      <c r="D61" s="1141"/>
      <c r="E61" s="1142"/>
      <c r="F61" s="1154"/>
      <c r="G61" s="1154"/>
      <c r="H61" s="1154"/>
    </row>
    <row r="62" spans="2:8" s="524" customFormat="1">
      <c r="B62" s="1139">
        <v>42545</v>
      </c>
      <c r="C62" s="1167" t="s">
        <v>594</v>
      </c>
      <c r="D62" s="1144">
        <v>0.04</v>
      </c>
      <c r="E62" s="1145">
        <v>42909</v>
      </c>
      <c r="F62" s="1146">
        <v>36906.839</v>
      </c>
      <c r="G62" s="1146">
        <v>36906.839</v>
      </c>
      <c r="H62" s="1147">
        <v>36906.839</v>
      </c>
    </row>
    <row r="63" spans="2:8" s="524" customFormat="1">
      <c r="B63" s="1139">
        <v>42545</v>
      </c>
      <c r="C63" s="1167" t="s">
        <v>595</v>
      </c>
      <c r="D63" s="1144">
        <v>4.2000000000000003E-2</v>
      </c>
      <c r="E63" s="1145">
        <v>42909</v>
      </c>
      <c r="F63" s="1146">
        <v>660500</v>
      </c>
      <c r="G63" s="1146">
        <v>660500</v>
      </c>
      <c r="H63" s="1147">
        <v>660500</v>
      </c>
    </row>
    <row r="64" spans="2:8" s="524" customFormat="1">
      <c r="B64" s="1139">
        <v>42604</v>
      </c>
      <c r="C64" s="1167" t="s">
        <v>621</v>
      </c>
      <c r="D64" s="1144" t="s">
        <v>470</v>
      </c>
      <c r="E64" s="1145">
        <v>42863</v>
      </c>
      <c r="F64" s="1146">
        <v>491107.179</v>
      </c>
      <c r="G64" s="1146">
        <v>491107.179</v>
      </c>
      <c r="H64" s="1147">
        <v>491107.179</v>
      </c>
    </row>
    <row r="65" spans="2:8" s="524" customFormat="1">
      <c r="B65" s="1139">
        <v>42563</v>
      </c>
      <c r="C65" s="1167" t="s">
        <v>622</v>
      </c>
      <c r="D65" s="1144" t="s">
        <v>470</v>
      </c>
      <c r="E65" s="1145">
        <v>42919</v>
      </c>
      <c r="F65" s="1146">
        <v>299999.685</v>
      </c>
      <c r="G65" s="1146">
        <v>299999.685</v>
      </c>
      <c r="H65" s="1147">
        <v>299999.685</v>
      </c>
    </row>
    <row r="66" spans="2:8" s="524" customFormat="1">
      <c r="B66" s="1139">
        <v>42723</v>
      </c>
      <c r="C66" s="1167" t="s">
        <v>734</v>
      </c>
      <c r="D66" s="1144" t="s">
        <v>470</v>
      </c>
      <c r="E66" s="1145">
        <v>42828</v>
      </c>
      <c r="F66" s="1146">
        <v>1459226.159</v>
      </c>
      <c r="G66" s="1146">
        <v>1459226.159</v>
      </c>
      <c r="H66" s="1147">
        <v>1459226.159</v>
      </c>
    </row>
    <row r="67" spans="2:8" s="524" customFormat="1">
      <c r="B67" s="1139">
        <v>42732</v>
      </c>
      <c r="C67" s="1167" t="s">
        <v>782</v>
      </c>
      <c r="D67" s="1144">
        <v>0.03</v>
      </c>
      <c r="E67" s="1145">
        <v>42909</v>
      </c>
      <c r="F67" s="1146">
        <v>4685.8879999999999</v>
      </c>
      <c r="G67" s="1146">
        <v>4685.8879999999999</v>
      </c>
      <c r="H67" s="1147">
        <v>4685.8879999999999</v>
      </c>
    </row>
    <row r="68" spans="2:8" s="524" customFormat="1">
      <c r="B68" s="1139">
        <v>42766</v>
      </c>
      <c r="C68" s="1167" t="s">
        <v>783</v>
      </c>
      <c r="D68" s="1144">
        <v>3.2000000000000001E-2</v>
      </c>
      <c r="E68" s="1145">
        <v>42948</v>
      </c>
      <c r="F68" s="1146">
        <v>57885</v>
      </c>
      <c r="G68" s="1146">
        <v>57885</v>
      </c>
      <c r="H68" s="1147">
        <v>57885</v>
      </c>
    </row>
    <row r="69" spans="2:8" s="524" customFormat="1">
      <c r="B69" s="1139">
        <v>42751</v>
      </c>
      <c r="C69" s="1167" t="s">
        <v>784</v>
      </c>
      <c r="D69" s="1144" t="s">
        <v>470</v>
      </c>
      <c r="E69" s="1145">
        <v>42842</v>
      </c>
      <c r="F69" s="1146">
        <v>2590555.3029999998</v>
      </c>
      <c r="G69" s="1146">
        <v>2590555.3029999998</v>
      </c>
      <c r="H69" s="1147">
        <v>2590555.3029999998</v>
      </c>
    </row>
    <row r="70" spans="2:8" s="524" customFormat="1">
      <c r="B70" s="1139">
        <v>42751</v>
      </c>
      <c r="C70" s="1167" t="s">
        <v>785</v>
      </c>
      <c r="D70" s="1144" t="s">
        <v>470</v>
      </c>
      <c r="E70" s="1145">
        <v>42933</v>
      </c>
      <c r="F70" s="1146">
        <v>795499.63199999998</v>
      </c>
      <c r="G70" s="1146">
        <v>795499.63199999998</v>
      </c>
      <c r="H70" s="1147">
        <v>795499.63199999998</v>
      </c>
    </row>
    <row r="71" spans="2:8" s="524" customFormat="1">
      <c r="B71" s="1139">
        <v>42786</v>
      </c>
      <c r="C71" s="1167" t="s">
        <v>786</v>
      </c>
      <c r="D71" s="1144" t="s">
        <v>470</v>
      </c>
      <c r="E71" s="1145">
        <v>42881</v>
      </c>
      <c r="F71" s="1146">
        <v>1249995.264</v>
      </c>
      <c r="G71" s="1146">
        <v>1249995.264</v>
      </c>
      <c r="H71" s="1147">
        <v>1249995.264</v>
      </c>
    </row>
    <row r="72" spans="2:8" s="524" customFormat="1">
      <c r="B72" s="1139">
        <v>42786</v>
      </c>
      <c r="C72" s="1167" t="s">
        <v>787</v>
      </c>
      <c r="D72" s="1144" t="s">
        <v>470</v>
      </c>
      <c r="E72" s="1145">
        <v>42972</v>
      </c>
      <c r="F72" s="1146">
        <v>749998.03799999994</v>
      </c>
      <c r="G72" s="1146">
        <v>749998.03799999994</v>
      </c>
      <c r="H72" s="1147">
        <v>749998.03799999994</v>
      </c>
    </row>
    <row r="73" spans="2:8" s="524" customFormat="1">
      <c r="B73" s="1139">
        <v>42788</v>
      </c>
      <c r="C73" s="1167" t="s">
        <v>788</v>
      </c>
      <c r="D73" s="1144" t="s">
        <v>470</v>
      </c>
      <c r="E73" s="1145">
        <v>42878</v>
      </c>
      <c r="F73" s="1146">
        <v>500000</v>
      </c>
      <c r="G73" s="1146">
        <v>500000</v>
      </c>
      <c r="H73" s="1147">
        <v>500000</v>
      </c>
    </row>
    <row r="74" spans="2:8" s="524" customFormat="1">
      <c r="B74" s="1139">
        <v>42800</v>
      </c>
      <c r="C74" s="1167" t="s">
        <v>789</v>
      </c>
      <c r="D74" s="1144" t="s">
        <v>470</v>
      </c>
      <c r="E74" s="1145">
        <v>42993</v>
      </c>
      <c r="F74" s="1146">
        <v>2569996.4369999999</v>
      </c>
      <c r="G74" s="1146">
        <v>2569996.4369999999</v>
      </c>
      <c r="H74" s="1147">
        <v>2569996.4369999999</v>
      </c>
    </row>
    <row r="75" spans="2:8" s="524" customFormat="1">
      <c r="B75" s="1139">
        <v>42801</v>
      </c>
      <c r="C75" s="1167" t="s">
        <v>790</v>
      </c>
      <c r="D75" s="1144" t="s">
        <v>470</v>
      </c>
      <c r="E75" s="1145">
        <v>42957</v>
      </c>
      <c r="F75" s="1146">
        <v>401333.72600000002</v>
      </c>
      <c r="G75" s="1146">
        <v>401333.72600000002</v>
      </c>
      <c r="H75" s="1147">
        <v>401333.72600000002</v>
      </c>
    </row>
    <row r="76" spans="2:8" s="524" customFormat="1">
      <c r="B76" s="1139">
        <v>42814</v>
      </c>
      <c r="C76" s="1167" t="s">
        <v>791</v>
      </c>
      <c r="D76" s="1144" t="s">
        <v>470</v>
      </c>
      <c r="E76" s="1145">
        <v>42902</v>
      </c>
      <c r="F76" s="1146">
        <v>499997.95</v>
      </c>
      <c r="G76" s="1146">
        <v>499997.95</v>
      </c>
      <c r="H76" s="1147">
        <v>499997.95</v>
      </c>
    </row>
    <row r="77" spans="2:8" s="524" customFormat="1">
      <c r="B77" s="1139">
        <v>42814</v>
      </c>
      <c r="C77" s="1167" t="s">
        <v>792</v>
      </c>
      <c r="D77" s="1144" t="s">
        <v>470</v>
      </c>
      <c r="E77" s="1145">
        <v>43084</v>
      </c>
      <c r="F77" s="1146">
        <v>499999.02</v>
      </c>
      <c r="G77" s="1146">
        <v>499999.02</v>
      </c>
      <c r="H77" s="1147">
        <v>499999.02</v>
      </c>
    </row>
    <row r="78" spans="2:8" s="524" customFormat="1">
      <c r="B78" s="1139">
        <v>42823</v>
      </c>
      <c r="C78" s="1167" t="s">
        <v>793</v>
      </c>
      <c r="D78" s="1144" t="s">
        <v>470</v>
      </c>
      <c r="E78" s="1145">
        <v>42912</v>
      </c>
      <c r="F78" s="1146">
        <v>450000</v>
      </c>
      <c r="G78" s="1146">
        <v>450000</v>
      </c>
      <c r="H78" s="1147">
        <v>450000</v>
      </c>
    </row>
    <row r="79" spans="2:8" s="524" customFormat="1">
      <c r="B79" s="1139"/>
      <c r="C79" s="1167"/>
      <c r="D79" s="1144"/>
      <c r="E79" s="1145"/>
      <c r="F79" s="1146"/>
      <c r="G79" s="1146"/>
      <c r="H79" s="1147"/>
    </row>
    <row r="80" spans="2:8" s="327" customFormat="1" ht="14.25">
      <c r="B80" s="1149"/>
      <c r="C80" s="1150" t="s">
        <v>153</v>
      </c>
      <c r="D80" s="1151"/>
      <c r="E80" s="1152"/>
      <c r="F80" s="1153">
        <f>SUM(F82:F91)</f>
        <v>48686590.825839996</v>
      </c>
      <c r="G80" s="1153">
        <f t="shared" ref="G80:H80" si="3">SUM(G82:G91)</f>
        <v>48686590.825839996</v>
      </c>
      <c r="H80" s="1153">
        <f t="shared" si="3"/>
        <v>48686590.825839996</v>
      </c>
    </row>
    <row r="81" spans="2:8" s="524" customFormat="1" ht="13.5">
      <c r="B81" s="1139"/>
      <c r="C81" s="1140"/>
      <c r="D81" s="1141"/>
      <c r="E81" s="1142"/>
      <c r="F81" s="1154"/>
      <c r="G81" s="1154"/>
      <c r="H81" s="1154"/>
    </row>
    <row r="82" spans="2:8" s="524" customFormat="1">
      <c r="B82" s="1148">
        <v>40550</v>
      </c>
      <c r="C82" s="1167" t="s">
        <v>471</v>
      </c>
      <c r="D82" s="1163" t="s">
        <v>280</v>
      </c>
      <c r="E82" s="1145">
        <v>44203</v>
      </c>
      <c r="F82" s="1146">
        <v>7504000</v>
      </c>
      <c r="G82" s="1146">
        <v>7504000</v>
      </c>
      <c r="H82" s="1147">
        <v>7504000</v>
      </c>
    </row>
    <row r="83" spans="2:8" s="524" customFormat="1">
      <c r="B83" s="1148">
        <v>41019</v>
      </c>
      <c r="C83" s="1167" t="s">
        <v>472</v>
      </c>
      <c r="D83" s="1163" t="s">
        <v>280</v>
      </c>
      <c r="E83" s="1145">
        <v>44671</v>
      </c>
      <c r="F83" s="1146">
        <v>5674000</v>
      </c>
      <c r="G83" s="1146">
        <v>5674000</v>
      </c>
      <c r="H83" s="1147">
        <v>5674000</v>
      </c>
    </row>
    <row r="84" spans="2:8" s="524" customFormat="1">
      <c r="B84" s="1148">
        <v>41290</v>
      </c>
      <c r="C84" s="1167" t="s">
        <v>473</v>
      </c>
      <c r="D84" s="1163" t="s">
        <v>280</v>
      </c>
      <c r="E84" s="1145">
        <v>44942</v>
      </c>
      <c r="F84" s="1146">
        <v>7132655.0123900007</v>
      </c>
      <c r="G84" s="1146">
        <v>7132655.0123900007</v>
      </c>
      <c r="H84" s="1147">
        <v>7132655.0123900007</v>
      </c>
    </row>
    <row r="85" spans="2:8" s="524" customFormat="1">
      <c r="B85" s="1148">
        <v>41669</v>
      </c>
      <c r="C85" s="1167" t="s">
        <v>474</v>
      </c>
      <c r="D85" s="1163" t="s">
        <v>280</v>
      </c>
      <c r="E85" s="1145">
        <v>45321</v>
      </c>
      <c r="F85" s="1146">
        <v>7896764.892</v>
      </c>
      <c r="G85" s="1146">
        <v>7896764.892</v>
      </c>
      <c r="H85" s="1147">
        <v>7896764.892</v>
      </c>
    </row>
    <row r="86" spans="2:8" s="524" customFormat="1">
      <c r="B86" s="1148">
        <v>42156</v>
      </c>
      <c r="C86" s="1167" t="s">
        <v>481</v>
      </c>
      <c r="D86" s="1163" t="s">
        <v>280</v>
      </c>
      <c r="E86" s="1145">
        <v>45809</v>
      </c>
      <c r="F86" s="1146">
        <v>10562539.717</v>
      </c>
      <c r="G86" s="1146">
        <v>10562539.717</v>
      </c>
      <c r="H86" s="1147">
        <v>10562539.717</v>
      </c>
    </row>
    <row r="87" spans="2:8" s="524" customFormat="1">
      <c r="B87" s="1148">
        <v>40616</v>
      </c>
      <c r="C87" s="1167" t="s">
        <v>475</v>
      </c>
      <c r="D87" s="1163" t="s">
        <v>280</v>
      </c>
      <c r="E87" s="1145">
        <v>44269</v>
      </c>
      <c r="F87" s="1146">
        <v>2121386.4849999999</v>
      </c>
      <c r="G87" s="1146">
        <v>2121386.4849999999</v>
      </c>
      <c r="H87" s="1147">
        <v>2121386.4849999999</v>
      </c>
    </row>
    <row r="88" spans="2:8" s="524" customFormat="1">
      <c r="B88" s="1148">
        <v>41088</v>
      </c>
      <c r="C88" s="1167" t="s">
        <v>476</v>
      </c>
      <c r="D88" s="1163" t="s">
        <v>280</v>
      </c>
      <c r="E88" s="1145">
        <v>44740</v>
      </c>
      <c r="F88" s="1146">
        <v>2083648.0260000001</v>
      </c>
      <c r="G88" s="1146">
        <v>2083648.0260000001</v>
      </c>
      <c r="H88" s="1147">
        <v>2083648.0260000001</v>
      </c>
    </row>
    <row r="89" spans="2:8" s="524" customFormat="1">
      <c r="B89" s="1148">
        <v>41502</v>
      </c>
      <c r="C89" s="1167" t="s">
        <v>477</v>
      </c>
      <c r="D89" s="1163" t="s">
        <v>280</v>
      </c>
      <c r="E89" s="1145">
        <v>45154</v>
      </c>
      <c r="F89" s="1146">
        <v>2292296.7674499997</v>
      </c>
      <c r="G89" s="1146">
        <v>2292296.7674499997</v>
      </c>
      <c r="H89" s="1147">
        <v>2292296.7674499997</v>
      </c>
    </row>
    <row r="90" spans="2:8" s="524" customFormat="1">
      <c r="B90" s="1148">
        <v>41876</v>
      </c>
      <c r="C90" s="1167" t="s">
        <v>478</v>
      </c>
      <c r="D90" s="1163" t="s">
        <v>280</v>
      </c>
      <c r="E90" s="1145">
        <v>45529</v>
      </c>
      <c r="F90" s="1146">
        <v>3043000</v>
      </c>
      <c r="G90" s="1146">
        <v>3043000</v>
      </c>
      <c r="H90" s="1147">
        <v>3043000</v>
      </c>
    </row>
    <row r="91" spans="2:8" s="524" customFormat="1">
      <c r="B91" s="1148">
        <v>42489</v>
      </c>
      <c r="C91" s="1167" t="s">
        <v>623</v>
      </c>
      <c r="D91" s="1163" t="s">
        <v>280</v>
      </c>
      <c r="E91" s="1145">
        <v>46141</v>
      </c>
      <c r="F91" s="1146">
        <v>376299.92599999998</v>
      </c>
      <c r="G91" s="1146">
        <v>376299.92599999998</v>
      </c>
      <c r="H91" s="1147">
        <v>376299.92599999998</v>
      </c>
    </row>
    <row r="92" spans="2:8" s="524" customFormat="1">
      <c r="B92" s="1148"/>
      <c r="C92" s="1167"/>
      <c r="D92" s="1163"/>
      <c r="E92" s="1145"/>
      <c r="F92" s="1146"/>
      <c r="G92" s="1146"/>
      <c r="H92" s="1147"/>
    </row>
    <row r="93" spans="2:8" s="327" customFormat="1" ht="14.25">
      <c r="B93" s="1149"/>
      <c r="C93" s="1150" t="s">
        <v>432</v>
      </c>
      <c r="D93" s="1151"/>
      <c r="E93" s="1152"/>
      <c r="F93" s="1153">
        <f>+F95</f>
        <v>105772.57269</v>
      </c>
      <c r="G93" s="1153">
        <f t="shared" ref="G93:H93" si="4">+G95</f>
        <v>105772.57269</v>
      </c>
      <c r="H93" s="1153">
        <f t="shared" si="4"/>
        <v>105772.57269</v>
      </c>
    </row>
    <row r="94" spans="2:8" s="524" customFormat="1" ht="13.5">
      <c r="B94" s="1139"/>
      <c r="C94" s="1168"/>
      <c r="D94" s="1141"/>
      <c r="E94" s="1142"/>
      <c r="F94" s="1143"/>
      <c r="G94" s="1143"/>
      <c r="H94" s="1143"/>
    </row>
    <row r="95" spans="2:8" s="524" customFormat="1">
      <c r="B95" s="1139">
        <v>40947</v>
      </c>
      <c r="C95" s="1169" t="s">
        <v>433</v>
      </c>
      <c r="D95" s="1170" t="s">
        <v>54</v>
      </c>
      <c r="E95" s="1145">
        <v>44376</v>
      </c>
      <c r="F95" s="1165">
        <v>105772.57269</v>
      </c>
      <c r="G95" s="1165">
        <v>105772.57269</v>
      </c>
      <c r="H95" s="1147">
        <v>105772.57269</v>
      </c>
    </row>
    <row r="96" spans="2:8" s="524" customFormat="1">
      <c r="B96" s="1171"/>
      <c r="C96" s="1167"/>
      <c r="D96" s="1163"/>
      <c r="E96" s="1164"/>
      <c r="F96" s="1165"/>
      <c r="G96" s="1165"/>
      <c r="H96" s="1166"/>
    </row>
    <row r="97" spans="2:8" s="327" customFormat="1" ht="14.25">
      <c r="B97" s="1149"/>
      <c r="C97" s="1150" t="s">
        <v>276</v>
      </c>
      <c r="D97" s="1151"/>
      <c r="E97" s="1152"/>
      <c r="F97" s="1153"/>
      <c r="G97" s="1153"/>
      <c r="H97" s="1153">
        <v>13809.527099999999</v>
      </c>
    </row>
    <row r="98" spans="2:8" s="524" customFormat="1" ht="13.5">
      <c r="B98" s="26"/>
      <c r="C98" s="205"/>
      <c r="D98" s="27"/>
      <c r="E98" s="111"/>
      <c r="F98" s="870"/>
      <c r="G98" s="870"/>
      <c r="H98" s="870"/>
    </row>
    <row r="99" spans="2:8" ht="15.75">
      <c r="B99" s="875"/>
      <c r="C99" s="1304" t="s">
        <v>351</v>
      </c>
      <c r="D99" s="1304"/>
      <c r="E99" s="1304"/>
      <c r="F99" s="876">
        <f>+F97+F40+F17+F80+F60+F93</f>
        <v>156320636.67024195</v>
      </c>
      <c r="G99" s="876">
        <f>+G97+G40+G17+G80+G60+G93</f>
        <v>156320636.67024195</v>
      </c>
      <c r="H99" s="876">
        <f>+H97+H40+H17+H80+H60+H93</f>
        <v>161653940.52379999</v>
      </c>
    </row>
    <row r="100" spans="2:8" ht="16.5" thickBot="1">
      <c r="B100" s="877"/>
      <c r="C100" s="244"/>
      <c r="D100" s="244"/>
      <c r="E100" s="245"/>
      <c r="F100" s="878"/>
      <c r="G100" s="878"/>
      <c r="H100" s="878"/>
    </row>
    <row r="101" spans="2:8" ht="13.5" thickTop="1">
      <c r="B101" s="487"/>
      <c r="C101" s="133"/>
      <c r="D101" s="879"/>
      <c r="E101" s="880"/>
      <c r="F101" s="133"/>
      <c r="G101" s="133"/>
      <c r="H101" s="860"/>
    </row>
    <row r="102" spans="2:8">
      <c r="B102" s="881" t="s">
        <v>900</v>
      </c>
      <c r="C102" s="133"/>
      <c r="D102" s="879"/>
      <c r="E102" s="880"/>
      <c r="F102" s="469"/>
      <c r="G102" s="469"/>
      <c r="H102" s="469"/>
    </row>
    <row r="103" spans="2:8">
      <c r="B103" s="881" t="s">
        <v>778</v>
      </c>
      <c r="C103" s="133"/>
      <c r="D103" s="879"/>
      <c r="E103" s="882"/>
      <c r="F103" s="133"/>
      <c r="G103" s="133"/>
      <c r="H103" s="883"/>
    </row>
    <row r="104" spans="2:8">
      <c r="B104" s="133"/>
      <c r="C104" s="133"/>
      <c r="D104" s="133"/>
      <c r="E104" s="882"/>
      <c r="F104" s="133"/>
      <c r="G104" s="133"/>
      <c r="H104" s="860"/>
    </row>
    <row r="105" spans="2:8">
      <c r="B105" s="881"/>
      <c r="C105" s="133"/>
      <c r="D105" s="879"/>
      <c r="E105" s="880"/>
      <c r="F105" s="134"/>
      <c r="G105" s="134"/>
      <c r="H105" s="134"/>
    </row>
    <row r="106" spans="2:8">
      <c r="B106" s="881"/>
      <c r="C106" s="133"/>
      <c r="D106" s="879"/>
      <c r="E106" s="882"/>
      <c r="F106" s="133"/>
      <c r="G106" s="133"/>
      <c r="H106" s="883"/>
    </row>
    <row r="107" spans="2:8">
      <c r="B107" s="133"/>
      <c r="C107" s="133"/>
      <c r="D107" s="133"/>
      <c r="E107" s="882"/>
      <c r="F107" s="133"/>
      <c r="G107" s="133"/>
      <c r="H107" s="137"/>
    </row>
    <row r="108" spans="2:8">
      <c r="B108" s="487"/>
      <c r="C108" s="133"/>
      <c r="D108" s="133"/>
      <c r="E108" s="880"/>
      <c r="F108" s="133"/>
      <c r="G108" s="133"/>
      <c r="H108" s="137"/>
    </row>
    <row r="109" spans="2:8">
      <c r="F109" s="133"/>
      <c r="G109" s="133"/>
      <c r="H109" s="137"/>
    </row>
    <row r="110" spans="2:8">
      <c r="F110" s="133"/>
      <c r="G110" s="133"/>
      <c r="H110" s="137"/>
    </row>
    <row r="114" spans="3:5">
      <c r="C114" s="133"/>
      <c r="D114" s="133"/>
      <c r="E114" s="880"/>
    </row>
    <row r="115" spans="3:5">
      <c r="C115" s="133"/>
      <c r="D115" s="133"/>
      <c r="E115" s="880"/>
    </row>
  </sheetData>
  <mergeCells count="11">
    <mergeCell ref="C99:E99"/>
    <mergeCell ref="B6:H6"/>
    <mergeCell ref="B8:H8"/>
    <mergeCell ref="B11:B15"/>
    <mergeCell ref="C11:C15"/>
    <mergeCell ref="D11:D15"/>
    <mergeCell ref="E11:E15"/>
    <mergeCell ref="F11:F15"/>
    <mergeCell ref="G11:G15"/>
    <mergeCell ref="H11:H15"/>
    <mergeCell ref="B7:H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1" orientation="portrait" horizontalDpi="4294967293" r:id="rId1"/>
  <headerFooter scaleWithDoc="0">
    <oddFooter>&amp;R&amp;A</oddFooter>
  </headerFooter>
  <rowBreaks count="1" manualBreakCount="1">
    <brk id="16" min="1" max="7" man="1"/>
  </rowBreaks>
  <colBreaks count="1" manualBreakCount="1">
    <brk id="5" min="1" max="9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91"/>
  <sheetViews>
    <sheetView showGridLines="0" showRuler="0" view="pageBreakPreview" zoomScale="70" zoomScaleNormal="70" zoomScaleSheetLayoutView="70" zoomScalePageLayoutView="70" workbookViewId="0"/>
  </sheetViews>
  <sheetFormatPr baseColWidth="10" defaultColWidth="11.42578125" defaultRowHeight="12.75"/>
  <cols>
    <col min="1" max="1" width="5.85546875" style="323" bestFit="1" customWidth="1"/>
    <col min="2" max="2" width="58.140625" style="855" bestFit="1" customWidth="1"/>
    <col min="3" max="3" width="23.5703125" style="855" bestFit="1" customWidth="1"/>
    <col min="4" max="6" width="17.7109375" style="323" customWidth="1"/>
    <col min="7" max="7" width="17.7109375" style="323" bestFit="1" customWidth="1"/>
    <col min="8" max="16384" width="11.42578125" style="323"/>
  </cols>
  <sheetData>
    <row r="1" spans="1:7">
      <c r="A1" s="517" t="s">
        <v>271</v>
      </c>
      <c r="B1" s="785"/>
      <c r="C1" s="785"/>
      <c r="D1" s="782"/>
      <c r="E1" s="782"/>
      <c r="F1" s="782"/>
      <c r="G1" s="782"/>
    </row>
    <row r="2" spans="1:7" ht="15.75">
      <c r="B2" s="327" t="s">
        <v>724</v>
      </c>
      <c r="C2" s="650"/>
      <c r="D2" s="133"/>
      <c r="E2" s="819"/>
      <c r="F2" s="819"/>
      <c r="G2" s="647"/>
    </row>
    <row r="3" spans="1:7" ht="15.75">
      <c r="B3" s="131" t="s">
        <v>178</v>
      </c>
      <c r="C3" s="650"/>
      <c r="D3" s="133"/>
      <c r="E3" s="133"/>
      <c r="F3" s="133"/>
      <c r="G3" s="647"/>
    </row>
    <row r="4" spans="1:7">
      <c r="B4" s="133"/>
      <c r="C4" s="133"/>
      <c r="D4" s="133"/>
      <c r="E4" s="133"/>
      <c r="F4" s="133"/>
      <c r="G4" s="647"/>
    </row>
    <row r="5" spans="1:7">
      <c r="B5" s="133"/>
      <c r="C5" s="133"/>
      <c r="D5" s="133"/>
      <c r="E5" s="133"/>
      <c r="F5" s="133"/>
      <c r="G5" s="647"/>
    </row>
    <row r="6" spans="1:7" ht="16.5">
      <c r="B6" s="1324" t="s">
        <v>310</v>
      </c>
      <c r="C6" s="1324"/>
      <c r="D6" s="1324"/>
      <c r="E6" s="1324"/>
      <c r="F6" s="1324"/>
      <c r="G6" s="1324"/>
    </row>
    <row r="7" spans="1:7" ht="14.25">
      <c r="B7" s="1306" t="s">
        <v>779</v>
      </c>
      <c r="C7" s="1306"/>
      <c r="D7" s="1306"/>
      <c r="E7" s="1306"/>
      <c r="F7" s="1306"/>
      <c r="G7" s="1306"/>
    </row>
    <row r="8" spans="1:7">
      <c r="B8" s="133"/>
      <c r="C8" s="133"/>
      <c r="D8" s="133"/>
      <c r="E8" s="133"/>
      <c r="F8" s="133"/>
      <c r="G8" s="647"/>
    </row>
    <row r="9" spans="1:7" ht="13.5" thickBot="1">
      <c r="B9" s="133"/>
      <c r="C9" s="133"/>
      <c r="D9" s="133"/>
      <c r="E9" s="647"/>
      <c r="F9" s="647"/>
      <c r="G9" s="820" t="s">
        <v>361</v>
      </c>
    </row>
    <row r="10" spans="1:7" ht="13.5" thickTop="1">
      <c r="B10" s="1325" t="s">
        <v>357</v>
      </c>
      <c r="C10" s="1328" t="s">
        <v>221</v>
      </c>
      <c r="D10" s="1331" t="s">
        <v>347</v>
      </c>
      <c r="E10" s="1334" t="s">
        <v>417</v>
      </c>
      <c r="F10" s="1337" t="s">
        <v>901</v>
      </c>
      <c r="G10" s="1340" t="s">
        <v>359</v>
      </c>
    </row>
    <row r="11" spans="1:7">
      <c r="B11" s="1326"/>
      <c r="C11" s="1329"/>
      <c r="D11" s="1332"/>
      <c r="E11" s="1335"/>
      <c r="F11" s="1338"/>
      <c r="G11" s="1341"/>
    </row>
    <row r="12" spans="1:7">
      <c r="B12" s="1326"/>
      <c r="C12" s="1329"/>
      <c r="D12" s="1332"/>
      <c r="E12" s="1335"/>
      <c r="F12" s="1338"/>
      <c r="G12" s="1341"/>
    </row>
    <row r="13" spans="1:7">
      <c r="B13" s="1326"/>
      <c r="C13" s="1329"/>
      <c r="D13" s="1332"/>
      <c r="E13" s="1335"/>
      <c r="F13" s="1338"/>
      <c r="G13" s="1341"/>
    </row>
    <row r="14" spans="1:7" ht="13.5" thickBot="1">
      <c r="B14" s="1327"/>
      <c r="C14" s="1330"/>
      <c r="D14" s="1333"/>
      <c r="E14" s="1336"/>
      <c r="F14" s="1339"/>
      <c r="G14" s="1342"/>
    </row>
    <row r="15" spans="1:7" ht="16.5" thickTop="1">
      <c r="B15" s="821"/>
      <c r="C15" s="822"/>
      <c r="D15" s="823"/>
      <c r="E15" s="824"/>
      <c r="F15" s="825"/>
      <c r="G15" s="826"/>
    </row>
    <row r="16" spans="1:7" s="827" customFormat="1" ht="15">
      <c r="B16" s="828" t="s">
        <v>222</v>
      </c>
      <c r="C16" s="829"/>
      <c r="D16" s="830">
        <f>SUM(D18:D31)</f>
        <v>1811.871091159682</v>
      </c>
      <c r="E16" s="830">
        <f t="shared" ref="E16:G16" si="0">SUM(E18:E31)</f>
        <v>172.74682311274597</v>
      </c>
      <c r="F16" s="831">
        <f t="shared" si="0"/>
        <v>72.074903863290615</v>
      </c>
      <c r="G16" s="832">
        <f t="shared" si="0"/>
        <v>2056.6928181357189</v>
      </c>
    </row>
    <row r="17" spans="1:7">
      <c r="B17" s="1102"/>
      <c r="C17" s="1103"/>
      <c r="D17" s="1104"/>
      <c r="E17" s="1104"/>
      <c r="F17" s="1105"/>
      <c r="G17" s="1106"/>
    </row>
    <row r="18" spans="1:7">
      <c r="A18" s="835"/>
      <c r="B18" s="1107" t="s">
        <v>704</v>
      </c>
      <c r="C18" s="1108" t="s">
        <v>289</v>
      </c>
      <c r="D18" s="1109">
        <v>32.481593831671198</v>
      </c>
      <c r="E18" s="1109">
        <v>0.2845854634209965</v>
      </c>
      <c r="F18" s="1110">
        <v>3.2446100793633326</v>
      </c>
      <c r="G18" s="1111">
        <f t="shared" ref="G18:G31" si="1">+D18+E18+F18</f>
        <v>36.010789374455527</v>
      </c>
    </row>
    <row r="19" spans="1:7">
      <c r="A19" s="835"/>
      <c r="B19" s="1107" t="s">
        <v>705</v>
      </c>
      <c r="C19" s="1108" t="s">
        <v>289</v>
      </c>
      <c r="D19" s="1109">
        <v>580.41259475484014</v>
      </c>
      <c r="E19" s="1109">
        <v>38.474326039271908</v>
      </c>
      <c r="F19" s="1110">
        <v>18.843360447355138</v>
      </c>
      <c r="G19" s="1111">
        <f t="shared" si="1"/>
        <v>637.7302812414672</v>
      </c>
    </row>
    <row r="20" spans="1:7">
      <c r="A20" s="835"/>
      <c r="B20" s="1107" t="s">
        <v>706</v>
      </c>
      <c r="C20" s="1108" t="s">
        <v>289</v>
      </c>
      <c r="D20" s="1109">
        <v>9.2984020075673861</v>
      </c>
      <c r="E20" s="1109">
        <v>0.94090638247336245</v>
      </c>
      <c r="F20" s="1110">
        <v>0.13177236773792617</v>
      </c>
      <c r="G20" s="1111">
        <f t="shared" si="1"/>
        <v>10.371080757778676</v>
      </c>
    </row>
    <row r="21" spans="1:7">
      <c r="A21" s="835"/>
      <c r="B21" s="1107" t="s">
        <v>707</v>
      </c>
      <c r="C21" s="1108" t="s">
        <v>289</v>
      </c>
      <c r="D21" s="1109">
        <v>391.46528689750227</v>
      </c>
      <c r="E21" s="1109">
        <v>29.795304584167877</v>
      </c>
      <c r="F21" s="1110">
        <v>13.110826687854903</v>
      </c>
      <c r="G21" s="1111">
        <f t="shared" si="1"/>
        <v>434.37141816952504</v>
      </c>
    </row>
    <row r="22" spans="1:7">
      <c r="A22" s="835"/>
      <c r="B22" s="1107" t="s">
        <v>708</v>
      </c>
      <c r="C22" s="1108" t="s">
        <v>289</v>
      </c>
      <c r="D22" s="1109">
        <v>401.27258448296033</v>
      </c>
      <c r="E22" s="1109">
        <v>42.224338047862418</v>
      </c>
      <c r="F22" s="1110">
        <v>13.243591583260079</v>
      </c>
      <c r="G22" s="1111">
        <f t="shared" si="1"/>
        <v>456.74051411408283</v>
      </c>
    </row>
    <row r="23" spans="1:7">
      <c r="A23" s="835"/>
      <c r="B23" s="1107" t="s">
        <v>224</v>
      </c>
      <c r="C23" s="1108" t="s">
        <v>289</v>
      </c>
      <c r="D23" s="1109">
        <v>20.803807096698698</v>
      </c>
      <c r="E23" s="1109">
        <v>13.444460264006089</v>
      </c>
      <c r="F23" s="1110">
        <v>22.47533520856539</v>
      </c>
      <c r="G23" s="1111">
        <f t="shared" si="1"/>
        <v>56.723602569270177</v>
      </c>
    </row>
    <row r="24" spans="1:7">
      <c r="A24" s="835"/>
      <c r="B24" s="1107" t="s">
        <v>225</v>
      </c>
      <c r="C24" s="1108" t="s">
        <v>289</v>
      </c>
      <c r="D24" s="1109">
        <v>0.85022559128320485</v>
      </c>
      <c r="E24" s="1109">
        <v>6.5789249849389303E-2</v>
      </c>
      <c r="F24" s="1110">
        <v>1.0254074891538483</v>
      </c>
      <c r="G24" s="1111">
        <f t="shared" si="1"/>
        <v>1.9414223302864424</v>
      </c>
    </row>
    <row r="25" spans="1:7">
      <c r="A25" s="835"/>
      <c r="B25" s="1107" t="s">
        <v>226</v>
      </c>
      <c r="C25" s="1108" t="s">
        <v>289</v>
      </c>
      <c r="D25" s="1109">
        <v>0.16270072423253457</v>
      </c>
      <c r="E25" s="1109">
        <v>2.9936678412149424E-2</v>
      </c>
      <c r="F25" s="1110">
        <v>0</v>
      </c>
      <c r="G25" s="1111">
        <f t="shared" si="1"/>
        <v>0.19263740264468399</v>
      </c>
    </row>
    <row r="26" spans="1:7">
      <c r="A26" s="835"/>
      <c r="B26" s="1107" t="s">
        <v>227</v>
      </c>
      <c r="C26" s="1108" t="s">
        <v>289</v>
      </c>
      <c r="D26" s="1109">
        <v>7.0679855413540675</v>
      </c>
      <c r="E26" s="1109">
        <v>0.56438648272633896</v>
      </c>
      <c r="F26" s="1110">
        <v>0</v>
      </c>
      <c r="G26" s="1111">
        <f t="shared" si="1"/>
        <v>7.6323720240804063</v>
      </c>
    </row>
    <row r="27" spans="1:7">
      <c r="A27" s="835"/>
      <c r="B27" s="1107" t="s">
        <v>227</v>
      </c>
      <c r="C27" s="1108" t="s">
        <v>289</v>
      </c>
      <c r="D27" s="1109">
        <v>63.264472298430604</v>
      </c>
      <c r="E27" s="1109">
        <v>2.6985372323135133</v>
      </c>
      <c r="F27" s="1110">
        <v>0</v>
      </c>
      <c r="G27" s="1111">
        <f t="shared" si="1"/>
        <v>65.963009530744117</v>
      </c>
    </row>
    <row r="28" spans="1:7">
      <c r="A28" s="835"/>
      <c r="B28" s="1107" t="s">
        <v>60</v>
      </c>
      <c r="C28" s="1108" t="s">
        <v>289</v>
      </c>
      <c r="D28" s="1109">
        <v>10.027169121949317</v>
      </c>
      <c r="E28" s="1109">
        <v>0.80189639704065852</v>
      </c>
      <c r="F28" s="1110">
        <v>0</v>
      </c>
      <c r="G28" s="1111">
        <f t="shared" si="1"/>
        <v>10.829065518989976</v>
      </c>
    </row>
    <row r="29" spans="1:7">
      <c r="A29" s="835"/>
      <c r="B29" s="1107" t="s">
        <v>228</v>
      </c>
      <c r="C29" s="1108" t="s">
        <v>289</v>
      </c>
      <c r="D29" s="1109">
        <v>12.720725792820087</v>
      </c>
      <c r="E29" s="1109">
        <v>1.0173048667906226</v>
      </c>
      <c r="F29" s="1110">
        <v>0</v>
      </c>
      <c r="G29" s="1111">
        <f t="shared" si="1"/>
        <v>13.738030659610709</v>
      </c>
    </row>
    <row r="30" spans="1:7">
      <c r="A30" s="835"/>
      <c r="B30" s="1107" t="s">
        <v>229</v>
      </c>
      <c r="C30" s="1108" t="s">
        <v>289</v>
      </c>
      <c r="D30" s="1109">
        <v>1.1859190731903939</v>
      </c>
      <c r="E30" s="1109">
        <v>9.4843906434877584E-2</v>
      </c>
      <c r="F30" s="1110">
        <v>0</v>
      </c>
      <c r="G30" s="1111">
        <f t="shared" si="1"/>
        <v>1.2807629796252715</v>
      </c>
    </row>
    <row r="31" spans="1:7">
      <c r="A31" s="835"/>
      <c r="B31" s="1107" t="s">
        <v>374</v>
      </c>
      <c r="C31" s="1108" t="s">
        <v>289</v>
      </c>
      <c r="D31" s="1109">
        <v>280.85762394518196</v>
      </c>
      <c r="E31" s="1109">
        <v>42.31020751797579</v>
      </c>
      <c r="F31" s="1110">
        <v>0</v>
      </c>
      <c r="G31" s="1111">
        <f t="shared" si="1"/>
        <v>323.16783146315777</v>
      </c>
    </row>
    <row r="32" spans="1:7">
      <c r="A32" s="835"/>
      <c r="B32" s="1102"/>
      <c r="C32" s="1108"/>
      <c r="D32" s="1109"/>
      <c r="E32" s="1109"/>
      <c r="F32" s="1112"/>
      <c r="G32" s="1111"/>
    </row>
    <row r="33" spans="1:7" s="827" customFormat="1" ht="15">
      <c r="A33" s="839"/>
      <c r="B33" s="1113" t="s">
        <v>230</v>
      </c>
      <c r="C33" s="1114"/>
      <c r="D33" s="1115">
        <f>SUM(D35:D58)</f>
        <v>76312.970564197443</v>
      </c>
      <c r="E33" s="1115">
        <f t="shared" ref="E33:G33" si="2">SUM(E35:E58)</f>
        <v>2790.7073459626035</v>
      </c>
      <c r="F33" s="1116">
        <f t="shared" si="2"/>
        <v>14663.560411752815</v>
      </c>
      <c r="G33" s="1117">
        <f t="shared" si="2"/>
        <v>93767.238321912868</v>
      </c>
    </row>
    <row r="34" spans="1:7">
      <c r="A34" s="840"/>
      <c r="B34" s="1102"/>
      <c r="C34" s="1103"/>
      <c r="D34" s="1109"/>
      <c r="E34" s="1109"/>
      <c r="F34" s="1112"/>
      <c r="G34" s="1111"/>
    </row>
    <row r="35" spans="1:7">
      <c r="A35" s="835"/>
      <c r="B35" s="1107" t="s">
        <v>628</v>
      </c>
      <c r="C35" s="1108" t="s">
        <v>290</v>
      </c>
      <c r="D35" s="1109">
        <v>6780.6704958654236</v>
      </c>
      <c r="E35" s="1109">
        <v>0</v>
      </c>
      <c r="F35" s="1110">
        <v>0</v>
      </c>
      <c r="G35" s="1111">
        <f t="shared" ref="G35:G58" si="3">+D35+E35+F35</f>
        <v>6780.6704958654236</v>
      </c>
    </row>
    <row r="36" spans="1:7">
      <c r="A36" s="835"/>
      <c r="B36" s="1107" t="s">
        <v>629</v>
      </c>
      <c r="C36" s="1108" t="s">
        <v>290</v>
      </c>
      <c r="D36" s="1109">
        <v>2377.3815202086525</v>
      </c>
      <c r="E36" s="1109">
        <v>0</v>
      </c>
      <c r="F36" s="1110">
        <v>0</v>
      </c>
      <c r="G36" s="1111">
        <f t="shared" si="3"/>
        <v>2377.3815202086525</v>
      </c>
    </row>
    <row r="37" spans="1:7">
      <c r="A37" s="835"/>
      <c r="B37" s="1107" t="s">
        <v>630</v>
      </c>
      <c r="C37" s="1108" t="s">
        <v>290</v>
      </c>
      <c r="D37" s="1109">
        <v>2412.7707825436541</v>
      </c>
      <c r="E37" s="1109">
        <v>0</v>
      </c>
      <c r="F37" s="1110">
        <v>0</v>
      </c>
      <c r="G37" s="1111">
        <f t="shared" si="3"/>
        <v>2412.7707825436541</v>
      </c>
    </row>
    <row r="38" spans="1:7">
      <c r="A38" s="835"/>
      <c r="B38" s="1107" t="s">
        <v>631</v>
      </c>
      <c r="C38" s="1108" t="s">
        <v>290</v>
      </c>
      <c r="D38" s="1109">
        <v>529.35459022410021</v>
      </c>
      <c r="E38" s="1109">
        <v>0</v>
      </c>
      <c r="F38" s="1110">
        <v>0</v>
      </c>
      <c r="G38" s="1111">
        <f t="shared" si="3"/>
        <v>529.35459022410021</v>
      </c>
    </row>
    <row r="39" spans="1:7">
      <c r="A39" s="835"/>
      <c r="B39" s="1107" t="s">
        <v>632</v>
      </c>
      <c r="C39" s="1108" t="s">
        <v>290</v>
      </c>
      <c r="D39" s="1109">
        <v>577.51030911290695</v>
      </c>
      <c r="E39" s="1109">
        <v>0</v>
      </c>
      <c r="F39" s="1110">
        <v>0</v>
      </c>
      <c r="G39" s="1111">
        <f t="shared" si="3"/>
        <v>577.51030911290695</v>
      </c>
    </row>
    <row r="40" spans="1:7">
      <c r="A40" s="835"/>
      <c r="B40" s="1107" t="s">
        <v>633</v>
      </c>
      <c r="C40" s="1108" t="s">
        <v>290</v>
      </c>
      <c r="D40" s="1109">
        <v>4842.8188103341854</v>
      </c>
      <c r="E40" s="1109">
        <v>38.018165256482114</v>
      </c>
      <c r="F40" s="1110">
        <v>1317.5157619003612</v>
      </c>
      <c r="G40" s="1111">
        <f t="shared" si="3"/>
        <v>6198.3527374910291</v>
      </c>
    </row>
    <row r="41" spans="1:7">
      <c r="A41" s="835"/>
      <c r="B41" s="1107" t="s">
        <v>634</v>
      </c>
      <c r="C41" s="1108" t="s">
        <v>290</v>
      </c>
      <c r="D41" s="1109">
        <v>4.1854184371826735</v>
      </c>
      <c r="E41" s="1109">
        <v>1.2212734504699745</v>
      </c>
      <c r="F41" s="1110">
        <v>0</v>
      </c>
      <c r="G41" s="1111">
        <f t="shared" si="3"/>
        <v>5.4066918876526477</v>
      </c>
    </row>
    <row r="42" spans="1:7">
      <c r="A42" s="835"/>
      <c r="B42" s="1107" t="s">
        <v>635</v>
      </c>
      <c r="C42" s="1108" t="s">
        <v>290</v>
      </c>
      <c r="D42" s="1109">
        <v>1818.0229854260658</v>
      </c>
      <c r="E42" s="1109">
        <v>37.527796327849629</v>
      </c>
      <c r="F42" s="1110">
        <v>496.2192737443479</v>
      </c>
      <c r="G42" s="1111">
        <f t="shared" si="3"/>
        <v>2351.7700554982634</v>
      </c>
    </row>
    <row r="43" spans="1:7">
      <c r="A43" s="835"/>
      <c r="B43" s="1107" t="s">
        <v>636</v>
      </c>
      <c r="C43" s="1108" t="s">
        <v>290</v>
      </c>
      <c r="D43" s="1109">
        <v>8439.0620974910653</v>
      </c>
      <c r="E43" s="1109">
        <v>451.20039318596133</v>
      </c>
      <c r="F43" s="1110">
        <v>1529.8144235618524</v>
      </c>
      <c r="G43" s="1111">
        <f t="shared" si="3"/>
        <v>10420.07691423888</v>
      </c>
    </row>
    <row r="44" spans="1:7">
      <c r="A44" s="835"/>
      <c r="B44" s="1107" t="s">
        <v>637</v>
      </c>
      <c r="C44" s="1108" t="s">
        <v>290</v>
      </c>
      <c r="D44" s="1109">
        <v>3092.5266153036778</v>
      </c>
      <c r="E44" s="1109">
        <v>313.25784615012475</v>
      </c>
      <c r="F44" s="1110">
        <v>328.83866342729112</v>
      </c>
      <c r="G44" s="1111">
        <f t="shared" si="3"/>
        <v>3734.6231248810936</v>
      </c>
    </row>
    <row r="45" spans="1:7">
      <c r="A45" s="835"/>
      <c r="B45" s="1107" t="s">
        <v>638</v>
      </c>
      <c r="C45" s="1108" t="s">
        <v>290</v>
      </c>
      <c r="D45" s="1109">
        <v>7898.9328294718071</v>
      </c>
      <c r="E45" s="1109">
        <v>484.30469508154653</v>
      </c>
      <c r="F45" s="1110">
        <v>1385.3850523690267</v>
      </c>
      <c r="G45" s="1111">
        <f t="shared" si="3"/>
        <v>9768.6225769223802</v>
      </c>
    </row>
    <row r="46" spans="1:7">
      <c r="A46" s="835"/>
      <c r="B46" s="1107" t="s">
        <v>639</v>
      </c>
      <c r="C46" s="1108" t="s">
        <v>290</v>
      </c>
      <c r="D46" s="1109">
        <v>151.22389230238949</v>
      </c>
      <c r="E46" s="1109">
        <v>15.011664537008222</v>
      </c>
      <c r="F46" s="1110">
        <v>0.94094866321486792</v>
      </c>
      <c r="G46" s="1111">
        <f t="shared" si="3"/>
        <v>167.17650550261257</v>
      </c>
    </row>
    <row r="47" spans="1:7">
      <c r="A47" s="835"/>
      <c r="B47" s="1107" t="s">
        <v>640</v>
      </c>
      <c r="C47" s="1108" t="s">
        <v>290</v>
      </c>
      <c r="D47" s="1109">
        <v>2425.7041850928249</v>
      </c>
      <c r="E47" s="1109">
        <v>163.83028670820744</v>
      </c>
      <c r="F47" s="1110">
        <v>437.57008272202245</v>
      </c>
      <c r="G47" s="1111">
        <f t="shared" si="3"/>
        <v>3027.104554523055</v>
      </c>
    </row>
    <row r="48" spans="1:7">
      <c r="A48" s="835"/>
      <c r="B48" s="1107" t="s">
        <v>641</v>
      </c>
      <c r="C48" s="1108" t="s">
        <v>290</v>
      </c>
      <c r="D48" s="1109">
        <v>321.21534265793468</v>
      </c>
      <c r="E48" s="1109">
        <v>13.136484355396234</v>
      </c>
      <c r="F48" s="1110">
        <v>40.544514362157095</v>
      </c>
      <c r="G48" s="1111">
        <f t="shared" si="3"/>
        <v>374.89634137548802</v>
      </c>
    </row>
    <row r="49" spans="1:7">
      <c r="A49" s="835"/>
      <c r="B49" s="1107" t="s">
        <v>642</v>
      </c>
      <c r="C49" s="1108" t="s">
        <v>290</v>
      </c>
      <c r="D49" s="1109">
        <v>341.61636656856439</v>
      </c>
      <c r="E49" s="1109">
        <v>37.871607790565044</v>
      </c>
      <c r="F49" s="1110">
        <v>67.924720886049542</v>
      </c>
      <c r="G49" s="1111">
        <f t="shared" si="3"/>
        <v>447.41269524517901</v>
      </c>
    </row>
    <row r="50" spans="1:7">
      <c r="A50" s="835"/>
      <c r="B50" s="1107" t="s">
        <v>643</v>
      </c>
      <c r="C50" s="1108" t="s">
        <v>290</v>
      </c>
      <c r="D50" s="1109">
        <v>4157.0320500028602</v>
      </c>
      <c r="E50" s="1109">
        <v>378.38563532277732</v>
      </c>
      <c r="F50" s="1110">
        <v>908.14090183398685</v>
      </c>
      <c r="G50" s="1111">
        <f t="shared" si="3"/>
        <v>5443.5585871596249</v>
      </c>
    </row>
    <row r="51" spans="1:7">
      <c r="A51" s="835"/>
      <c r="B51" s="1107" t="s">
        <v>644</v>
      </c>
      <c r="C51" s="1108" t="s">
        <v>290</v>
      </c>
      <c r="D51" s="1109">
        <v>7078.6132690668001</v>
      </c>
      <c r="E51" s="1109">
        <v>247.42116830255773</v>
      </c>
      <c r="F51" s="1110">
        <v>1829.428273761042</v>
      </c>
      <c r="G51" s="1111">
        <f t="shared" si="3"/>
        <v>9155.4627111303998</v>
      </c>
    </row>
    <row r="52" spans="1:7">
      <c r="A52" s="835"/>
      <c r="B52" s="1107" t="s">
        <v>645</v>
      </c>
      <c r="C52" s="1108" t="s">
        <v>290</v>
      </c>
      <c r="D52" s="1109">
        <v>15731.481646871773</v>
      </c>
      <c r="E52" s="1109">
        <v>423.89084025659741</v>
      </c>
      <c r="F52" s="1110">
        <v>4390.8313218824323</v>
      </c>
      <c r="G52" s="1111">
        <f t="shared" si="3"/>
        <v>20546.203809010804</v>
      </c>
    </row>
    <row r="53" spans="1:7">
      <c r="A53" s="835"/>
      <c r="B53" s="1107" t="s">
        <v>646</v>
      </c>
      <c r="C53" s="1108" t="s">
        <v>290</v>
      </c>
      <c r="D53" s="1109">
        <v>475.84148642871861</v>
      </c>
      <c r="E53" s="1109">
        <v>12.632472696836233</v>
      </c>
      <c r="F53" s="1110">
        <v>121.62276628619334</v>
      </c>
      <c r="G53" s="1111">
        <f t="shared" si="3"/>
        <v>610.09672541174825</v>
      </c>
    </row>
    <row r="54" spans="1:7">
      <c r="A54" s="835"/>
      <c r="B54" s="1107" t="s">
        <v>647</v>
      </c>
      <c r="C54" s="1108" t="s">
        <v>290</v>
      </c>
      <c r="D54" s="1109">
        <v>2219.0816388710186</v>
      </c>
      <c r="E54" s="1109">
        <v>159.34146819960739</v>
      </c>
      <c r="F54" s="1110">
        <v>528.63455930438488</v>
      </c>
      <c r="G54" s="1111">
        <f t="shared" si="3"/>
        <v>2907.0576663750107</v>
      </c>
    </row>
    <row r="55" spans="1:7">
      <c r="A55" s="835"/>
      <c r="B55" s="1107" t="s">
        <v>648</v>
      </c>
      <c r="C55" s="1108" t="s">
        <v>290</v>
      </c>
      <c r="D55" s="1109">
        <v>218.0038394322813</v>
      </c>
      <c r="E55" s="1109">
        <v>1.5260279082992767</v>
      </c>
      <c r="F55" s="1110">
        <v>61.029129625179472</v>
      </c>
      <c r="G55" s="1111">
        <f t="shared" si="3"/>
        <v>280.55899696576006</v>
      </c>
    </row>
    <row r="56" spans="1:7">
      <c r="A56" s="835"/>
      <c r="B56" s="1107" t="s">
        <v>649</v>
      </c>
      <c r="C56" s="1108" t="s">
        <v>290</v>
      </c>
      <c r="D56" s="1109">
        <v>651.22492960963291</v>
      </c>
      <c r="E56" s="1109">
        <v>9.1264463868047692</v>
      </c>
      <c r="F56" s="1110">
        <v>165.0007712062982</v>
      </c>
      <c r="G56" s="1111">
        <f t="shared" si="3"/>
        <v>825.35214720273586</v>
      </c>
    </row>
    <row r="57" spans="1:7">
      <c r="A57" s="835"/>
      <c r="B57" s="1107" t="s">
        <v>650</v>
      </c>
      <c r="C57" s="1108" t="s">
        <v>290</v>
      </c>
      <c r="D57" s="1109">
        <v>3703.5730350354011</v>
      </c>
      <c r="E57" s="1109">
        <v>0</v>
      </c>
      <c r="F57" s="1110">
        <v>1038.2349741549242</v>
      </c>
      <c r="G57" s="1111">
        <f t="shared" si="3"/>
        <v>4741.8080091903248</v>
      </c>
    </row>
    <row r="58" spans="1:7">
      <c r="A58" s="835"/>
      <c r="B58" s="1107" t="s">
        <v>651</v>
      </c>
      <c r="C58" s="1108" t="s">
        <v>290</v>
      </c>
      <c r="D58" s="1109">
        <v>65.122427838535458</v>
      </c>
      <c r="E58" s="1109">
        <v>3.0030740455123879</v>
      </c>
      <c r="F58" s="1110">
        <v>15.884272062050327</v>
      </c>
      <c r="G58" s="1111">
        <f t="shared" si="3"/>
        <v>84.009773946098178</v>
      </c>
    </row>
    <row r="59" spans="1:7" ht="15.75">
      <c r="A59" s="841"/>
      <c r="B59" s="1107"/>
      <c r="C59" s="1108"/>
      <c r="D59" s="1118"/>
      <c r="E59" s="1119"/>
      <c r="F59" s="1120"/>
      <c r="G59" s="1121"/>
    </row>
    <row r="60" spans="1:7" s="827" customFormat="1" ht="15">
      <c r="A60" s="756"/>
      <c r="B60" s="1122" t="s">
        <v>231</v>
      </c>
      <c r="C60" s="1123"/>
      <c r="D60" s="1124">
        <f>SUM(D62:D81)+SUM(D100:D178)</f>
        <v>1230325.9308195105</v>
      </c>
      <c r="E60" s="1125">
        <f t="shared" ref="E60:G60" si="4">SUM(E62:E81)+SUM(E100:E178)</f>
        <v>1091484.2194219208</v>
      </c>
      <c r="F60" s="1126">
        <f t="shared" si="4"/>
        <v>582734.27232014423</v>
      </c>
      <c r="G60" s="1127">
        <f t="shared" si="4"/>
        <v>2904544.4225615747</v>
      </c>
    </row>
    <row r="61" spans="1:7">
      <c r="A61" s="840"/>
      <c r="B61" s="1102"/>
      <c r="C61" s="1108"/>
      <c r="D61" s="1109"/>
      <c r="E61" s="1109"/>
      <c r="F61" s="1112"/>
      <c r="G61" s="1111"/>
    </row>
    <row r="62" spans="1:7">
      <c r="A62" s="835"/>
      <c r="B62" s="1107" t="s">
        <v>232</v>
      </c>
      <c r="C62" s="1108" t="s">
        <v>33</v>
      </c>
      <c r="D62" s="1109">
        <v>8621.0337258032341</v>
      </c>
      <c r="E62" s="1109">
        <v>1206.9447216124524</v>
      </c>
      <c r="F62" s="1110">
        <v>7478.0283376571542</v>
      </c>
      <c r="G62" s="1111">
        <f t="shared" ref="G62:G81" si="5">+D62+E62+F62</f>
        <v>17306.006785072841</v>
      </c>
    </row>
    <row r="63" spans="1:7">
      <c r="A63" s="835"/>
      <c r="B63" s="1107" t="s">
        <v>652</v>
      </c>
      <c r="C63" s="1108" t="s">
        <v>233</v>
      </c>
      <c r="D63" s="1109">
        <v>269.70319693094632</v>
      </c>
      <c r="E63" s="1109">
        <v>87.193171701761031</v>
      </c>
      <c r="F63" s="1110">
        <v>30.93316035279992</v>
      </c>
      <c r="G63" s="1111">
        <f t="shared" si="5"/>
        <v>387.82952898550724</v>
      </c>
    </row>
    <row r="64" spans="1:7">
      <c r="A64" s="835"/>
      <c r="B64" s="1107" t="s">
        <v>234</v>
      </c>
      <c r="C64" s="1108" t="s">
        <v>233</v>
      </c>
      <c r="D64" s="1109">
        <v>3903.8856990622335</v>
      </c>
      <c r="E64" s="1109">
        <v>2979.0551699510879</v>
      </c>
      <c r="F64" s="1110">
        <v>1111.1391608247006</v>
      </c>
      <c r="G64" s="1111">
        <f t="shared" si="5"/>
        <v>7994.0800298380218</v>
      </c>
    </row>
    <row r="65" spans="1:7">
      <c r="A65" s="835"/>
      <c r="B65" s="1107" t="s">
        <v>235</v>
      </c>
      <c r="C65" s="1108" t="s">
        <v>233</v>
      </c>
      <c r="D65" s="1109">
        <v>4296.0304774083543</v>
      </c>
      <c r="E65" s="1109">
        <v>751.80533598856175</v>
      </c>
      <c r="F65" s="1110">
        <v>4968.18024585287</v>
      </c>
      <c r="G65" s="1111">
        <f t="shared" si="5"/>
        <v>10016.016059249785</v>
      </c>
    </row>
    <row r="66" spans="1:7">
      <c r="A66" s="835"/>
      <c r="B66" s="1107" t="s">
        <v>183</v>
      </c>
      <c r="C66" s="1108" t="s">
        <v>233</v>
      </c>
      <c r="D66" s="1109">
        <v>28987.917679028131</v>
      </c>
      <c r="E66" s="1109">
        <v>6087.4626979699515</v>
      </c>
      <c r="F66" s="1110">
        <v>24541.493195039424</v>
      </c>
      <c r="G66" s="1111">
        <f t="shared" si="5"/>
        <v>59616.873572037504</v>
      </c>
    </row>
    <row r="67" spans="1:7">
      <c r="A67" s="835"/>
      <c r="B67" s="1107" t="s">
        <v>184</v>
      </c>
      <c r="C67" s="1108" t="s">
        <v>233</v>
      </c>
      <c r="D67" s="1109">
        <v>954.76731670929246</v>
      </c>
      <c r="E67" s="1109">
        <v>611.05108448186024</v>
      </c>
      <c r="F67" s="1110">
        <v>494.99381108506208</v>
      </c>
      <c r="G67" s="1111">
        <f t="shared" si="5"/>
        <v>2060.8122122762147</v>
      </c>
    </row>
    <row r="68" spans="1:7">
      <c r="A68" s="835"/>
      <c r="B68" s="1107" t="s">
        <v>185</v>
      </c>
      <c r="C68" s="1108" t="s">
        <v>233</v>
      </c>
      <c r="D68" s="1109">
        <v>2534.7496270247229</v>
      </c>
      <c r="E68" s="1109">
        <v>1419.4597930756847</v>
      </c>
      <c r="F68" s="1110">
        <v>1653.783312209908</v>
      </c>
      <c r="G68" s="1111">
        <f t="shared" si="5"/>
        <v>5607.9927323103157</v>
      </c>
    </row>
    <row r="69" spans="1:7">
      <c r="A69" s="835"/>
      <c r="B69" s="1107" t="s">
        <v>653</v>
      </c>
      <c r="C69" s="1108" t="s">
        <v>233</v>
      </c>
      <c r="D69" s="1109">
        <v>1315.324126172208</v>
      </c>
      <c r="E69" s="1109">
        <v>1012.799575362319</v>
      </c>
      <c r="F69" s="1110">
        <v>686.27036283034931</v>
      </c>
      <c r="G69" s="1111">
        <f t="shared" si="5"/>
        <v>3014.3940643648762</v>
      </c>
    </row>
    <row r="70" spans="1:7">
      <c r="A70" s="835"/>
      <c r="B70" s="1107" t="s">
        <v>186</v>
      </c>
      <c r="C70" s="1108" t="s">
        <v>233</v>
      </c>
      <c r="D70" s="1109">
        <v>284.95913256606997</v>
      </c>
      <c r="E70" s="1109">
        <v>89.762126303748289</v>
      </c>
      <c r="F70" s="1110">
        <v>240.79937199122185</v>
      </c>
      <c r="G70" s="1111">
        <f t="shared" si="5"/>
        <v>615.5206308610401</v>
      </c>
    </row>
    <row r="71" spans="1:7">
      <c r="A71" s="835"/>
      <c r="B71" s="1107" t="s">
        <v>187</v>
      </c>
      <c r="C71" s="1108" t="s">
        <v>233</v>
      </c>
      <c r="D71" s="1109">
        <v>2886.6414961636824</v>
      </c>
      <c r="E71" s="1109">
        <v>1818.5841411604861</v>
      </c>
      <c r="F71" s="1110">
        <v>1928.9981798113811</v>
      </c>
      <c r="G71" s="1111">
        <f t="shared" si="5"/>
        <v>6634.2238171355502</v>
      </c>
    </row>
    <row r="72" spans="1:7">
      <c r="A72" s="835"/>
      <c r="B72" s="1107" t="s">
        <v>189</v>
      </c>
      <c r="C72" s="1108" t="s">
        <v>233</v>
      </c>
      <c r="D72" s="1109">
        <v>2483.4825234441605</v>
      </c>
      <c r="E72" s="1109">
        <v>447.02684889173071</v>
      </c>
      <c r="F72" s="1110">
        <v>2871.5266677323107</v>
      </c>
      <c r="G72" s="1111">
        <f t="shared" si="5"/>
        <v>5802.0360400682021</v>
      </c>
    </row>
    <row r="73" spans="1:7">
      <c r="A73" s="835"/>
      <c r="B73" s="1107" t="s">
        <v>236</v>
      </c>
      <c r="C73" s="1108" t="s">
        <v>233</v>
      </c>
      <c r="D73" s="1109">
        <v>1070.9718670076725</v>
      </c>
      <c r="E73" s="1109">
        <v>642.58312020460357</v>
      </c>
      <c r="F73" s="1110">
        <v>923.71323529411757</v>
      </c>
      <c r="G73" s="1111">
        <f t="shared" si="5"/>
        <v>2637.2682225063936</v>
      </c>
    </row>
    <row r="74" spans="1:7">
      <c r="A74" s="835"/>
      <c r="B74" s="1107" t="s">
        <v>237</v>
      </c>
      <c r="C74" s="1108" t="s">
        <v>233</v>
      </c>
      <c r="D74" s="1109">
        <v>1404.0478260869565</v>
      </c>
      <c r="E74" s="1109">
        <v>294.85004400397833</v>
      </c>
      <c r="F74" s="1110">
        <v>1188.6824900966185</v>
      </c>
      <c r="G74" s="1111">
        <f t="shared" si="5"/>
        <v>2887.5803601875532</v>
      </c>
    </row>
    <row r="75" spans="1:7">
      <c r="A75" s="835"/>
      <c r="B75" s="1107" t="s">
        <v>238</v>
      </c>
      <c r="C75" s="1108" t="s">
        <v>233</v>
      </c>
      <c r="D75" s="1109">
        <v>2206.9479965899404</v>
      </c>
      <c r="E75" s="1109">
        <v>993.12659846547319</v>
      </c>
      <c r="F75" s="1110">
        <v>1984.0462489343563</v>
      </c>
      <c r="G75" s="1111">
        <f t="shared" si="5"/>
        <v>5184.12084398977</v>
      </c>
    </row>
    <row r="76" spans="1:7">
      <c r="A76" s="835"/>
      <c r="B76" s="1107" t="s">
        <v>239</v>
      </c>
      <c r="C76" s="1108" t="s">
        <v>233</v>
      </c>
      <c r="D76" s="1109">
        <v>2049.7655583972719</v>
      </c>
      <c r="E76" s="1109">
        <v>614.92966751918209</v>
      </c>
      <c r="F76" s="1110">
        <v>2331.608322676896</v>
      </c>
      <c r="G76" s="1111">
        <f t="shared" si="5"/>
        <v>4996.3035485933506</v>
      </c>
    </row>
    <row r="77" spans="1:7">
      <c r="A77" s="835"/>
      <c r="B77" s="1107" t="s">
        <v>240</v>
      </c>
      <c r="C77" s="1108" t="s">
        <v>233</v>
      </c>
      <c r="D77" s="1109">
        <v>8532.608695652174</v>
      </c>
      <c r="E77" s="1109">
        <v>1663.858700980393</v>
      </c>
      <c r="F77" s="1110">
        <v>10320.545742753624</v>
      </c>
      <c r="G77" s="1111">
        <f t="shared" si="5"/>
        <v>20517.013139386188</v>
      </c>
    </row>
    <row r="78" spans="1:7">
      <c r="A78" s="835"/>
      <c r="B78" s="1107" t="s">
        <v>241</v>
      </c>
      <c r="C78" s="1108" t="s">
        <v>233</v>
      </c>
      <c r="D78" s="1109">
        <v>6547.3145780051145</v>
      </c>
      <c r="E78" s="1109">
        <v>2618.9258278445404</v>
      </c>
      <c r="F78" s="1110">
        <v>7392.187226290157</v>
      </c>
      <c r="G78" s="1111">
        <f t="shared" si="5"/>
        <v>16558.42763213981</v>
      </c>
    </row>
    <row r="79" spans="1:7">
      <c r="A79" s="835"/>
      <c r="B79" s="1107" t="s">
        <v>654</v>
      </c>
      <c r="C79" s="1108" t="s">
        <v>233</v>
      </c>
      <c r="D79" s="1109">
        <v>1377.8772378516624</v>
      </c>
      <c r="E79" s="1109">
        <v>356.5808550902247</v>
      </c>
      <c r="F79" s="1110">
        <v>1170.9597672456664</v>
      </c>
      <c r="G79" s="1111">
        <f t="shared" si="5"/>
        <v>2905.4178601875537</v>
      </c>
    </row>
    <row r="80" spans="1:7">
      <c r="A80" s="835"/>
      <c r="B80" s="1107" t="s">
        <v>242</v>
      </c>
      <c r="C80" s="1108" t="s">
        <v>233</v>
      </c>
      <c r="D80" s="1109">
        <v>1952.2591645353793</v>
      </c>
      <c r="E80" s="1109">
        <v>1200.6393885573552</v>
      </c>
      <c r="F80" s="1110">
        <v>1849.8740172397461</v>
      </c>
      <c r="G80" s="1111">
        <f t="shared" si="5"/>
        <v>5002.7725703324813</v>
      </c>
    </row>
    <row r="81" spans="1:7">
      <c r="A81" s="835"/>
      <c r="B81" s="1107" t="s">
        <v>243</v>
      </c>
      <c r="C81" s="1108" t="s">
        <v>233</v>
      </c>
      <c r="D81" s="1109">
        <v>7110.3303495311166</v>
      </c>
      <c r="E81" s="1109">
        <v>1733.1430220778</v>
      </c>
      <c r="F81" s="1110">
        <v>6672.9963321421492</v>
      </c>
      <c r="G81" s="1111">
        <f t="shared" si="5"/>
        <v>15516.469703751065</v>
      </c>
    </row>
    <row r="82" spans="1:7" ht="13.5" thickBot="1">
      <c r="B82" s="1128"/>
      <c r="C82" s="1129"/>
      <c r="D82" s="1130"/>
      <c r="E82" s="1131"/>
      <c r="F82" s="1132"/>
      <c r="G82" s="1133"/>
    </row>
    <row r="83" spans="1:7" ht="13.5" thickTop="1">
      <c r="B83" s="1134"/>
      <c r="C83" s="1134"/>
      <c r="D83" s="1135"/>
      <c r="E83" s="1135"/>
      <c r="F83" s="1135"/>
      <c r="G83" s="1135"/>
    </row>
    <row r="84" spans="1:7">
      <c r="B84" s="328"/>
      <c r="C84" s="328"/>
      <c r="D84" s="843"/>
      <c r="E84" s="843"/>
      <c r="F84" s="843"/>
      <c r="G84" s="843"/>
    </row>
    <row r="85" spans="1:7" ht="15.75">
      <c r="B85" s="327" t="s">
        <v>724</v>
      </c>
      <c r="C85" s="650"/>
      <c r="D85" s="133"/>
      <c r="E85" s="133"/>
      <c r="F85" s="133"/>
      <c r="G85" s="518"/>
    </row>
    <row r="86" spans="1:7" ht="15.75">
      <c r="B86" s="131" t="s">
        <v>178</v>
      </c>
      <c r="C86" s="650"/>
      <c r="D86" s="133"/>
      <c r="E86" s="133"/>
      <c r="F86" s="133"/>
      <c r="G86" s="518"/>
    </row>
    <row r="87" spans="1:7">
      <c r="B87" s="133"/>
      <c r="C87" s="133"/>
      <c r="D87" s="133"/>
      <c r="E87" s="133"/>
      <c r="F87" s="133"/>
      <c r="G87" s="518"/>
    </row>
    <row r="88" spans="1:7" ht="16.5">
      <c r="B88" s="1308" t="str">
        <f>+B6</f>
        <v>BONOS NO PRESENTADOS AL CANJE  (Dtos. 1735/04 y 563/10)</v>
      </c>
      <c r="C88" s="1308"/>
      <c r="D88" s="1308"/>
      <c r="E88" s="1308"/>
      <c r="F88" s="1308"/>
      <c r="G88" s="1308"/>
    </row>
    <row r="89" spans="1:7" ht="14.25">
      <c r="B89" s="1306" t="str">
        <f>+B7</f>
        <v>DATOS AL 31/03/2017</v>
      </c>
      <c r="C89" s="1306"/>
      <c r="D89" s="1306"/>
      <c r="E89" s="1306"/>
      <c r="F89" s="1306"/>
      <c r="G89" s="1306"/>
    </row>
    <row r="90" spans="1:7">
      <c r="B90" s="133"/>
      <c r="C90" s="133"/>
      <c r="D90" s="133"/>
      <c r="E90" s="133"/>
      <c r="F90" s="133"/>
      <c r="G90" s="518"/>
    </row>
    <row r="91" spans="1:7" ht="13.5" thickBot="1">
      <c r="B91" s="133"/>
      <c r="C91" s="133"/>
      <c r="D91" s="133"/>
      <c r="E91" s="518"/>
      <c r="F91" s="518"/>
      <c r="G91" s="820" t="s">
        <v>361</v>
      </c>
    </row>
    <row r="92" spans="1:7" ht="13.5" thickTop="1">
      <c r="B92" s="1309" t="s">
        <v>357</v>
      </c>
      <c r="C92" s="1312" t="s">
        <v>221</v>
      </c>
      <c r="D92" s="1315" t="s">
        <v>347</v>
      </c>
      <c r="E92" s="1315" t="s">
        <v>417</v>
      </c>
      <c r="F92" s="1318" t="s">
        <v>901</v>
      </c>
      <c r="G92" s="1321" t="s">
        <v>359</v>
      </c>
    </row>
    <row r="93" spans="1:7">
      <c r="B93" s="1310"/>
      <c r="C93" s="1313"/>
      <c r="D93" s="1316"/>
      <c r="E93" s="1316"/>
      <c r="F93" s="1319"/>
      <c r="G93" s="1322"/>
    </row>
    <row r="94" spans="1:7">
      <c r="B94" s="1310"/>
      <c r="C94" s="1313"/>
      <c r="D94" s="1316"/>
      <c r="E94" s="1316"/>
      <c r="F94" s="1319"/>
      <c r="G94" s="1322"/>
    </row>
    <row r="95" spans="1:7">
      <c r="B95" s="1310"/>
      <c r="C95" s="1313"/>
      <c r="D95" s="1316"/>
      <c r="E95" s="1316"/>
      <c r="F95" s="1319"/>
      <c r="G95" s="1322"/>
    </row>
    <row r="96" spans="1:7" ht="13.5" thickBot="1">
      <c r="B96" s="1311"/>
      <c r="C96" s="1314"/>
      <c r="D96" s="1317"/>
      <c r="E96" s="1317"/>
      <c r="F96" s="1320"/>
      <c r="G96" s="1323"/>
    </row>
    <row r="97" spans="1:7" ht="13.5" thickTop="1">
      <c r="B97" s="833"/>
      <c r="C97" s="834"/>
      <c r="D97" s="837"/>
      <c r="E97" s="844"/>
      <c r="F97" s="838"/>
      <c r="G97" s="845"/>
    </row>
    <row r="98" spans="1:7" ht="15">
      <c r="B98" s="842" t="s">
        <v>369</v>
      </c>
      <c r="C98" s="846"/>
      <c r="D98" s="837"/>
      <c r="E98" s="1109"/>
      <c r="F98" s="1112"/>
      <c r="G98" s="1136"/>
    </row>
    <row r="99" spans="1:7">
      <c r="B99" s="833"/>
      <c r="C99" s="834"/>
      <c r="D99" s="837"/>
      <c r="E99" s="1109"/>
      <c r="F99" s="1112"/>
      <c r="G99" s="1136"/>
    </row>
    <row r="100" spans="1:7">
      <c r="A100" s="835"/>
      <c r="B100" s="787" t="s">
        <v>244</v>
      </c>
      <c r="C100" s="836" t="s">
        <v>233</v>
      </c>
      <c r="D100" s="837">
        <v>4544.2593776641088</v>
      </c>
      <c r="E100" s="1109">
        <v>1635.9333802216545</v>
      </c>
      <c r="F100" s="1110">
        <v>4462.4627088661537</v>
      </c>
      <c r="G100" s="1111">
        <f t="shared" ref="G100:G163" si="6">+D100+E100+F100</f>
        <v>10642.655466751916</v>
      </c>
    </row>
    <row r="101" spans="1:7">
      <c r="A101" s="835"/>
      <c r="B101" s="787" t="s">
        <v>655</v>
      </c>
      <c r="C101" s="836" t="s">
        <v>233</v>
      </c>
      <c r="D101" s="837">
        <v>9372.8687127024714</v>
      </c>
      <c r="E101" s="1109">
        <v>2600.9710657028504</v>
      </c>
      <c r="F101" s="1110">
        <v>10196.769908295446</v>
      </c>
      <c r="G101" s="1111">
        <f t="shared" si="6"/>
        <v>22170.609686700765</v>
      </c>
    </row>
    <row r="102" spans="1:7">
      <c r="A102" s="835"/>
      <c r="B102" s="787" t="s">
        <v>656</v>
      </c>
      <c r="C102" s="836" t="s">
        <v>233</v>
      </c>
      <c r="D102" s="837">
        <v>5222.7195225916448</v>
      </c>
      <c r="E102" s="1109">
        <v>3133.6317123709391</v>
      </c>
      <c r="F102" s="1110">
        <v>4790.3944065548931</v>
      </c>
      <c r="G102" s="1111">
        <f t="shared" si="6"/>
        <v>13146.745641517477</v>
      </c>
    </row>
    <row r="103" spans="1:7">
      <c r="A103" s="835"/>
      <c r="B103" s="787" t="s">
        <v>245</v>
      </c>
      <c r="C103" s="836" t="s">
        <v>233</v>
      </c>
      <c r="D103" s="837">
        <v>2831.9640238704178</v>
      </c>
      <c r="E103" s="1109">
        <v>623.03209169271474</v>
      </c>
      <c r="F103" s="1110">
        <v>3885.2973094155541</v>
      </c>
      <c r="G103" s="1111">
        <f t="shared" si="6"/>
        <v>7340.2934249786867</v>
      </c>
    </row>
    <row r="104" spans="1:7">
      <c r="A104" s="835"/>
      <c r="B104" s="787" t="s">
        <v>246</v>
      </c>
      <c r="C104" s="836" t="s">
        <v>233</v>
      </c>
      <c r="D104" s="837">
        <v>1325.081052855925</v>
      </c>
      <c r="E104" s="1109">
        <v>795.04863569787801</v>
      </c>
      <c r="F104" s="1110">
        <v>1232.693457226248</v>
      </c>
      <c r="G104" s="1111">
        <f t="shared" si="6"/>
        <v>3352.8231457800512</v>
      </c>
    </row>
    <row r="105" spans="1:7">
      <c r="A105" s="835"/>
      <c r="B105" s="787" t="s">
        <v>247</v>
      </c>
      <c r="C105" s="836" t="s">
        <v>233</v>
      </c>
      <c r="D105" s="837">
        <v>1768.3035166240409</v>
      </c>
      <c r="E105" s="1109">
        <v>195.79351107033753</v>
      </c>
      <c r="F105" s="1110">
        <v>697.48960913426606</v>
      </c>
      <c r="G105" s="1111">
        <f t="shared" si="6"/>
        <v>2661.5866368286443</v>
      </c>
    </row>
    <row r="106" spans="1:7">
      <c r="A106" s="835"/>
      <c r="B106" s="787" t="s">
        <v>657</v>
      </c>
      <c r="C106" s="836" t="s">
        <v>233</v>
      </c>
      <c r="D106" s="837">
        <v>2352.2344309462915</v>
      </c>
      <c r="E106" s="1109">
        <v>1076.1472539736299</v>
      </c>
      <c r="F106" s="1110">
        <v>1559.9152993085529</v>
      </c>
      <c r="G106" s="1111">
        <f t="shared" si="6"/>
        <v>4988.2969842284738</v>
      </c>
    </row>
    <row r="107" spans="1:7">
      <c r="A107" s="835"/>
      <c r="B107" s="787" t="s">
        <v>248</v>
      </c>
      <c r="C107" s="836" t="s">
        <v>233</v>
      </c>
      <c r="D107" s="837">
        <v>3458.0891517476557</v>
      </c>
      <c r="E107" s="1109">
        <v>726.19871438737368</v>
      </c>
      <c r="F107" s="1110">
        <v>2927.6566990823621</v>
      </c>
      <c r="G107" s="1111">
        <f t="shared" si="6"/>
        <v>7111.9445652173918</v>
      </c>
    </row>
    <row r="108" spans="1:7">
      <c r="A108" s="835"/>
      <c r="B108" s="787" t="s">
        <v>249</v>
      </c>
      <c r="C108" s="836" t="s">
        <v>233</v>
      </c>
      <c r="D108" s="837">
        <v>2014.3140025575447</v>
      </c>
      <c r="E108" s="1109">
        <v>423.00593629404653</v>
      </c>
      <c r="F108" s="1110">
        <v>1706.5156323334045</v>
      </c>
      <c r="G108" s="1111">
        <f t="shared" si="6"/>
        <v>4143.8355711849963</v>
      </c>
    </row>
    <row r="109" spans="1:7">
      <c r="A109" s="835"/>
      <c r="B109" s="787" t="s">
        <v>658</v>
      </c>
      <c r="C109" s="836" t="s">
        <v>233</v>
      </c>
      <c r="D109" s="837">
        <v>28017.531042199487</v>
      </c>
      <c r="E109" s="1109">
        <v>2941.8407607669978</v>
      </c>
      <c r="F109" s="1110">
        <v>39559.586434458921</v>
      </c>
      <c r="G109" s="1111">
        <f t="shared" si="6"/>
        <v>70518.95823742541</v>
      </c>
    </row>
    <row r="110" spans="1:7">
      <c r="A110" s="835"/>
      <c r="B110" s="787" t="s">
        <v>250</v>
      </c>
      <c r="C110" s="836" t="s">
        <v>233</v>
      </c>
      <c r="D110" s="837">
        <v>26821.029635549872</v>
      </c>
      <c r="E110" s="1109">
        <v>5498.3110711421541</v>
      </c>
      <c r="F110" s="1110">
        <v>36342.308899019823</v>
      </c>
      <c r="G110" s="1111">
        <f t="shared" si="6"/>
        <v>68661.649605711849</v>
      </c>
    </row>
    <row r="111" spans="1:7">
      <c r="A111" s="835"/>
      <c r="B111" s="787" t="s">
        <v>251</v>
      </c>
      <c r="C111" s="836" t="s">
        <v>233</v>
      </c>
      <c r="D111" s="837">
        <v>20213.573667945442</v>
      </c>
      <c r="E111" s="1109">
        <v>11370.13518010709</v>
      </c>
      <c r="F111" s="1110">
        <v>22816.07127769342</v>
      </c>
      <c r="G111" s="1111">
        <f t="shared" si="6"/>
        <v>54399.78012574595</v>
      </c>
    </row>
    <row r="112" spans="1:7">
      <c r="A112" s="835"/>
      <c r="B112" s="787" t="s">
        <v>252</v>
      </c>
      <c r="C112" s="836" t="s">
        <v>233</v>
      </c>
      <c r="D112" s="837">
        <v>36135.324861466324</v>
      </c>
      <c r="E112" s="1109">
        <v>42459.006692098912</v>
      </c>
      <c r="F112" s="1110">
        <v>20911.060805769797</v>
      </c>
      <c r="G112" s="1111">
        <f t="shared" si="6"/>
        <v>99505.392359335034</v>
      </c>
    </row>
    <row r="113" spans="1:7">
      <c r="A113" s="835"/>
      <c r="B113" s="787" t="s">
        <v>253</v>
      </c>
      <c r="C113" s="836" t="s">
        <v>233</v>
      </c>
      <c r="D113" s="837">
        <v>9972.4800724637698</v>
      </c>
      <c r="E113" s="1109">
        <v>1795.046399483163</v>
      </c>
      <c r="F113" s="1110">
        <v>11301.313042119564</v>
      </c>
      <c r="G113" s="1111">
        <f t="shared" si="6"/>
        <v>23068.839514066494</v>
      </c>
    </row>
    <row r="114" spans="1:7">
      <c r="A114" s="835"/>
      <c r="B114" s="787" t="s">
        <v>804</v>
      </c>
      <c r="C114" s="836" t="s">
        <v>233</v>
      </c>
      <c r="D114" s="837">
        <v>13544.004241261722</v>
      </c>
      <c r="E114" s="1109">
        <v>22753.927141943735</v>
      </c>
      <c r="F114" s="1110">
        <v>0</v>
      </c>
      <c r="G114" s="1111">
        <f t="shared" si="6"/>
        <v>36297.931383205461</v>
      </c>
    </row>
    <row r="115" spans="1:7">
      <c r="A115" s="835"/>
      <c r="B115" s="787" t="s">
        <v>254</v>
      </c>
      <c r="C115" s="836" t="s">
        <v>233</v>
      </c>
      <c r="D115" s="837">
        <v>15099.020268542199</v>
      </c>
      <c r="E115" s="1109">
        <v>24837.888352514918</v>
      </c>
      <c r="F115" s="1110">
        <v>0</v>
      </c>
      <c r="G115" s="1111">
        <f t="shared" si="6"/>
        <v>39936.908621057119</v>
      </c>
    </row>
    <row r="116" spans="1:7">
      <c r="A116" s="835"/>
      <c r="B116" s="787" t="s">
        <v>659</v>
      </c>
      <c r="C116" s="836" t="s">
        <v>233</v>
      </c>
      <c r="D116" s="837">
        <v>21469.464300937769</v>
      </c>
      <c r="E116" s="1109">
        <v>7299.6178585283997</v>
      </c>
      <c r="F116" s="1110">
        <v>20383.169044711158</v>
      </c>
      <c r="G116" s="1111">
        <f t="shared" si="6"/>
        <v>49152.25120417733</v>
      </c>
    </row>
    <row r="117" spans="1:7">
      <c r="A117" s="835"/>
      <c r="B117" s="787" t="s">
        <v>255</v>
      </c>
      <c r="C117" s="836" t="s">
        <v>233</v>
      </c>
      <c r="D117" s="837">
        <v>22394.41592071611</v>
      </c>
      <c r="E117" s="1109">
        <v>12540.8729228474</v>
      </c>
      <c r="F117" s="1110">
        <v>14611.112254049449</v>
      </c>
      <c r="G117" s="1111">
        <f t="shared" si="6"/>
        <v>49546.401097612958</v>
      </c>
    </row>
    <row r="118" spans="1:7">
      <c r="A118" s="835"/>
      <c r="B118" s="787" t="s">
        <v>660</v>
      </c>
      <c r="C118" s="836" t="s">
        <v>233</v>
      </c>
      <c r="D118" s="837">
        <v>3885.3877237851661</v>
      </c>
      <c r="E118" s="1109">
        <v>291.40408173486765</v>
      </c>
      <c r="F118" s="1110">
        <v>4054.5639809249788</v>
      </c>
      <c r="G118" s="1111">
        <f t="shared" si="6"/>
        <v>8231.3557864450122</v>
      </c>
    </row>
    <row r="119" spans="1:7">
      <c r="A119" s="835"/>
      <c r="B119" s="787" t="s">
        <v>256</v>
      </c>
      <c r="C119" s="836" t="s">
        <v>233</v>
      </c>
      <c r="D119" s="837">
        <v>4954.6238277919856</v>
      </c>
      <c r="E119" s="1109">
        <v>2817.9423016681758</v>
      </c>
      <c r="F119" s="1110">
        <v>3223.8601812815255</v>
      </c>
      <c r="G119" s="1111">
        <f t="shared" si="6"/>
        <v>10996.426310741686</v>
      </c>
    </row>
    <row r="120" spans="1:7">
      <c r="A120" s="835"/>
      <c r="B120" s="787" t="s">
        <v>661</v>
      </c>
      <c r="C120" s="836" t="s">
        <v>233</v>
      </c>
      <c r="D120" s="837">
        <v>1788.5683716965048</v>
      </c>
      <c r="E120" s="1109">
        <v>2172.4290707587379</v>
      </c>
      <c r="F120" s="1110">
        <v>0</v>
      </c>
      <c r="G120" s="1111">
        <f t="shared" si="6"/>
        <v>3960.9974424552429</v>
      </c>
    </row>
    <row r="121" spans="1:7">
      <c r="A121" s="835"/>
      <c r="B121" s="787" t="s">
        <v>662</v>
      </c>
      <c r="C121" s="836" t="s">
        <v>233</v>
      </c>
      <c r="D121" s="837">
        <v>3735.9484228473998</v>
      </c>
      <c r="E121" s="1109">
        <v>2858.0005423830153</v>
      </c>
      <c r="F121" s="1110">
        <v>1819.7700991344614</v>
      </c>
      <c r="G121" s="1111">
        <f t="shared" si="6"/>
        <v>8413.7190643648755</v>
      </c>
    </row>
    <row r="122" spans="1:7">
      <c r="A122" s="835"/>
      <c r="B122" s="787" t="s">
        <v>257</v>
      </c>
      <c r="C122" s="836" t="s">
        <v>233</v>
      </c>
      <c r="D122" s="837">
        <v>6732.7365728900259</v>
      </c>
      <c r="E122" s="1109">
        <v>538.61892583120209</v>
      </c>
      <c r="F122" s="1110">
        <v>7625.9462915601025</v>
      </c>
      <c r="G122" s="1111">
        <f t="shared" si="6"/>
        <v>14897.30179028133</v>
      </c>
    </row>
    <row r="123" spans="1:7">
      <c r="A123" s="835"/>
      <c r="B123" s="787" t="s">
        <v>258</v>
      </c>
      <c r="C123" s="836" t="s">
        <v>233</v>
      </c>
      <c r="D123" s="837">
        <v>11400.255754475704</v>
      </c>
      <c r="E123" s="1109">
        <v>6384.1432191488857</v>
      </c>
      <c r="F123" s="1110">
        <v>7441.0874820446352</v>
      </c>
      <c r="G123" s="1111">
        <f t="shared" si="6"/>
        <v>25225.486455669226</v>
      </c>
    </row>
    <row r="124" spans="1:7">
      <c r="A124" s="835"/>
      <c r="B124" s="787" t="s">
        <v>259</v>
      </c>
      <c r="C124" s="836" t="s">
        <v>233</v>
      </c>
      <c r="D124" s="837">
        <v>2673.6440963341861</v>
      </c>
      <c r="E124" s="1109">
        <v>1711.1322239177796</v>
      </c>
      <c r="F124" s="1110">
        <v>1385.5417850336271</v>
      </c>
      <c r="G124" s="1111">
        <f t="shared" si="6"/>
        <v>5770.3181052855925</v>
      </c>
    </row>
    <row r="125" spans="1:7">
      <c r="A125" s="835"/>
      <c r="B125" s="787" t="s">
        <v>663</v>
      </c>
      <c r="C125" s="836" t="s">
        <v>233</v>
      </c>
      <c r="D125" s="837">
        <v>3050.6400255754479</v>
      </c>
      <c r="E125" s="1109">
        <v>594.91018273348834</v>
      </c>
      <c r="F125" s="1110">
        <v>1364.4724472750368</v>
      </c>
      <c r="G125" s="1111">
        <f t="shared" si="6"/>
        <v>5010.0226555839727</v>
      </c>
    </row>
    <row r="126" spans="1:7">
      <c r="A126" s="835"/>
      <c r="B126" s="787" t="s">
        <v>260</v>
      </c>
      <c r="C126" s="836" t="s">
        <v>233</v>
      </c>
      <c r="D126" s="837">
        <v>953.21824381926683</v>
      </c>
      <c r="E126" s="1109">
        <v>271.66720037652743</v>
      </c>
      <c r="F126" s="1110">
        <v>1099.4975268186986</v>
      </c>
      <c r="G126" s="1111">
        <f t="shared" si="6"/>
        <v>2324.3829710144928</v>
      </c>
    </row>
    <row r="127" spans="1:7">
      <c r="A127" s="835"/>
      <c r="B127" s="787" t="s">
        <v>261</v>
      </c>
      <c r="C127" s="836" t="s">
        <v>233</v>
      </c>
      <c r="D127" s="837">
        <v>2031.1167945439045</v>
      </c>
      <c r="E127" s="1109">
        <v>1137.4254064043723</v>
      </c>
      <c r="F127" s="1110">
        <v>1325.7349729647667</v>
      </c>
      <c r="G127" s="1111">
        <f t="shared" si="6"/>
        <v>4494.277173913044</v>
      </c>
    </row>
    <row r="128" spans="1:7">
      <c r="A128" s="835"/>
      <c r="B128" s="787" t="s">
        <v>664</v>
      </c>
      <c r="C128" s="836" t="s">
        <v>233</v>
      </c>
      <c r="D128" s="837">
        <v>2878.0988917306054</v>
      </c>
      <c r="E128" s="1109">
        <v>604.40076256291752</v>
      </c>
      <c r="F128" s="1110">
        <v>2437.4737792103133</v>
      </c>
      <c r="G128" s="1111">
        <f t="shared" si="6"/>
        <v>5919.9734335038356</v>
      </c>
    </row>
    <row r="129" spans="1:7">
      <c r="A129" s="835"/>
      <c r="B129" s="787" t="s">
        <v>263</v>
      </c>
      <c r="C129" s="836" t="s">
        <v>233</v>
      </c>
      <c r="D129" s="837">
        <v>1200.1278772378516</v>
      </c>
      <c r="E129" s="1109">
        <v>864.09207161125335</v>
      </c>
      <c r="F129" s="1110">
        <v>745.87947570332483</v>
      </c>
      <c r="G129" s="1111">
        <f t="shared" si="6"/>
        <v>2810.0994245524298</v>
      </c>
    </row>
    <row r="130" spans="1:7">
      <c r="A130" s="835"/>
      <c r="B130" s="787" t="s">
        <v>264</v>
      </c>
      <c r="C130" s="836" t="s">
        <v>233</v>
      </c>
      <c r="D130" s="837">
        <v>2158.9940323955666</v>
      </c>
      <c r="E130" s="1109">
        <v>153.8283274357988</v>
      </c>
      <c r="F130" s="1110">
        <v>2133.3670689836385</v>
      </c>
      <c r="G130" s="1111">
        <f t="shared" si="6"/>
        <v>4446.1894288150033</v>
      </c>
    </row>
    <row r="131" spans="1:7">
      <c r="A131" s="835"/>
      <c r="B131" s="787" t="s">
        <v>665</v>
      </c>
      <c r="C131" s="836" t="s">
        <v>233</v>
      </c>
      <c r="D131" s="837">
        <v>8338.6615515771518</v>
      </c>
      <c r="E131" s="1109">
        <v>2126.3586974282471</v>
      </c>
      <c r="F131" s="1110">
        <v>8369.5840881642507</v>
      </c>
      <c r="G131" s="1111">
        <f t="shared" si="6"/>
        <v>18834.604337169651</v>
      </c>
    </row>
    <row r="132" spans="1:7">
      <c r="A132" s="835"/>
      <c r="B132" s="1107" t="s">
        <v>265</v>
      </c>
      <c r="C132" s="1108" t="s">
        <v>233</v>
      </c>
      <c r="D132" s="1109">
        <v>3179.8806479113387</v>
      </c>
      <c r="E132" s="1109">
        <v>483.48592426825923</v>
      </c>
      <c r="F132" s="1110">
        <v>2650.0929227053125</v>
      </c>
      <c r="G132" s="1111">
        <f t="shared" si="6"/>
        <v>6313.4594948849099</v>
      </c>
    </row>
    <row r="133" spans="1:7">
      <c r="A133" s="835"/>
      <c r="B133" s="1107" t="s">
        <v>266</v>
      </c>
      <c r="C133" s="1108" t="s">
        <v>233</v>
      </c>
      <c r="D133" s="1109">
        <v>34550.031969309464</v>
      </c>
      <c r="E133" s="1109">
        <v>3195.8779553850459</v>
      </c>
      <c r="F133" s="1110">
        <v>43179.862176754767</v>
      </c>
      <c r="G133" s="1111">
        <f t="shared" si="6"/>
        <v>80925.772101449285</v>
      </c>
    </row>
    <row r="134" spans="1:7">
      <c r="A134" s="835"/>
      <c r="B134" s="1107" t="s">
        <v>267</v>
      </c>
      <c r="C134" s="1108" t="s">
        <v>268</v>
      </c>
      <c r="D134" s="1109">
        <v>1343.0016085952102</v>
      </c>
      <c r="E134" s="1109">
        <v>805.80096515712614</v>
      </c>
      <c r="F134" s="1110">
        <v>1185.1989195852732</v>
      </c>
      <c r="G134" s="1111">
        <f t="shared" si="6"/>
        <v>3334.0014933376096</v>
      </c>
    </row>
    <row r="135" spans="1:7">
      <c r="A135" s="835"/>
      <c r="B135" s="1107" t="s">
        <v>666</v>
      </c>
      <c r="C135" s="1108" t="s">
        <v>269</v>
      </c>
      <c r="D135" s="1109">
        <v>0</v>
      </c>
      <c r="E135" s="1109">
        <v>0</v>
      </c>
      <c r="F135" s="1110">
        <v>0</v>
      </c>
      <c r="G135" s="1111">
        <f t="shared" si="6"/>
        <v>0</v>
      </c>
    </row>
    <row r="136" spans="1:7">
      <c r="A136" s="835"/>
      <c r="B136" s="1107" t="s">
        <v>667</v>
      </c>
      <c r="C136" s="1108" t="s">
        <v>269</v>
      </c>
      <c r="D136" s="1109">
        <v>0</v>
      </c>
      <c r="E136" s="1109">
        <v>0</v>
      </c>
      <c r="F136" s="1110">
        <v>0</v>
      </c>
      <c r="G136" s="1111">
        <f t="shared" si="6"/>
        <v>0</v>
      </c>
    </row>
    <row r="137" spans="1:7">
      <c r="A137" s="835"/>
      <c r="B137" s="1107" t="s">
        <v>668</v>
      </c>
      <c r="C137" s="1108" t="s">
        <v>269</v>
      </c>
      <c r="D137" s="1109">
        <v>0</v>
      </c>
      <c r="E137" s="1109">
        <v>0</v>
      </c>
      <c r="F137" s="1110">
        <v>0</v>
      </c>
      <c r="G137" s="1111">
        <f t="shared" si="6"/>
        <v>0</v>
      </c>
    </row>
    <row r="138" spans="1:7">
      <c r="A138" s="835"/>
      <c r="B138" s="1107" t="s">
        <v>181</v>
      </c>
      <c r="C138" s="1108" t="s">
        <v>269</v>
      </c>
      <c r="D138" s="1109">
        <v>179.64609718853859</v>
      </c>
      <c r="E138" s="1109">
        <v>43.115063325249224</v>
      </c>
      <c r="F138" s="1110">
        <v>119.46465463037819</v>
      </c>
      <c r="G138" s="1111">
        <f t="shared" si="6"/>
        <v>342.22581514416601</v>
      </c>
    </row>
    <row r="139" spans="1:7">
      <c r="A139" s="835"/>
      <c r="B139" s="1107" t="s">
        <v>182</v>
      </c>
      <c r="C139" s="1108" t="s">
        <v>269</v>
      </c>
      <c r="D139" s="1109">
        <v>3000.0898230485946</v>
      </c>
      <c r="E139" s="1109">
        <v>150.0044911324689</v>
      </c>
      <c r="F139" s="1110">
        <v>2001.7265986007567</v>
      </c>
      <c r="G139" s="1111">
        <f t="shared" si="6"/>
        <v>5151.82091278182</v>
      </c>
    </row>
    <row r="140" spans="1:7">
      <c r="A140" s="835"/>
      <c r="B140" s="1107" t="s">
        <v>669</v>
      </c>
      <c r="C140" s="1108" t="s">
        <v>269</v>
      </c>
      <c r="D140" s="1109">
        <v>0</v>
      </c>
      <c r="E140" s="1109">
        <v>0</v>
      </c>
      <c r="F140" s="1110">
        <v>0</v>
      </c>
      <c r="G140" s="1111">
        <f t="shared" si="6"/>
        <v>0</v>
      </c>
    </row>
    <row r="141" spans="1:7">
      <c r="A141" s="835"/>
      <c r="B141" s="1107" t="s">
        <v>670</v>
      </c>
      <c r="C141" s="1108" t="s">
        <v>269</v>
      </c>
      <c r="D141" s="1109">
        <v>179.64609718853859</v>
      </c>
      <c r="E141" s="1109">
        <v>50.300907252712157</v>
      </c>
      <c r="F141" s="1110">
        <v>42.109544197930084</v>
      </c>
      <c r="G141" s="1111">
        <f t="shared" si="6"/>
        <v>272.05654863918085</v>
      </c>
    </row>
    <row r="142" spans="1:7">
      <c r="A142" s="835"/>
      <c r="B142" s="1107" t="s">
        <v>188</v>
      </c>
      <c r="C142" s="1108" t="s">
        <v>269</v>
      </c>
      <c r="D142" s="1109">
        <v>808.40743734842363</v>
      </c>
      <c r="E142" s="1109">
        <v>87.308003233629691</v>
      </c>
      <c r="F142" s="1110">
        <v>539.00565885206152</v>
      </c>
      <c r="G142" s="1111">
        <f t="shared" si="6"/>
        <v>1434.7210994341149</v>
      </c>
    </row>
    <row r="143" spans="1:7">
      <c r="A143" s="835"/>
      <c r="B143" s="1107" t="s">
        <v>190</v>
      </c>
      <c r="C143" s="1108" t="s">
        <v>269</v>
      </c>
      <c r="D143" s="1109">
        <v>5021.1084164196536</v>
      </c>
      <c r="E143" s="1109">
        <v>643.32951581384691</v>
      </c>
      <c r="F143" s="1110">
        <v>3052.241147439544</v>
      </c>
      <c r="G143" s="1111">
        <f t="shared" si="6"/>
        <v>8716.6790796730456</v>
      </c>
    </row>
    <row r="144" spans="1:7">
      <c r="A144" s="835"/>
      <c r="B144" s="1107" t="s">
        <v>671</v>
      </c>
      <c r="C144" s="1108" t="s">
        <v>269</v>
      </c>
      <c r="D144" s="1109">
        <v>8039.1628491871015</v>
      </c>
      <c r="E144" s="1109">
        <v>1559.5975927522784</v>
      </c>
      <c r="F144" s="1110">
        <v>4124.2691896962979</v>
      </c>
      <c r="G144" s="1111">
        <f t="shared" si="6"/>
        <v>13723.029631635676</v>
      </c>
    </row>
    <row r="145" spans="1:7">
      <c r="A145" s="835"/>
      <c r="B145" s="1107" t="s">
        <v>709</v>
      </c>
      <c r="C145" s="1108" t="s">
        <v>270</v>
      </c>
      <c r="D145" s="1109">
        <v>17439.374</v>
      </c>
      <c r="E145" s="1109">
        <v>11838.326648583337</v>
      </c>
      <c r="F145" s="1110">
        <v>19845.280971416665</v>
      </c>
      <c r="G145" s="1111">
        <f t="shared" si="6"/>
        <v>49122.981620000006</v>
      </c>
    </row>
    <row r="146" spans="1:7">
      <c r="A146" s="835"/>
      <c r="B146" s="1107" t="s">
        <v>710</v>
      </c>
      <c r="C146" s="1108" t="s">
        <v>270</v>
      </c>
      <c r="D146" s="1109">
        <v>141951.63480999999</v>
      </c>
      <c r="E146" s="1109">
        <v>165196.21502</v>
      </c>
      <c r="F146" s="1110">
        <v>0</v>
      </c>
      <c r="G146" s="1111">
        <f t="shared" si="6"/>
        <v>307147.84982999996</v>
      </c>
    </row>
    <row r="147" spans="1:7">
      <c r="A147" s="835"/>
      <c r="B147" s="1107" t="s">
        <v>711</v>
      </c>
      <c r="C147" s="1108" t="s">
        <v>270</v>
      </c>
      <c r="D147" s="1109">
        <v>98448.772890000007</v>
      </c>
      <c r="E147" s="1109">
        <v>112231.6009</v>
      </c>
      <c r="F147" s="1110">
        <v>0</v>
      </c>
      <c r="G147" s="1111">
        <f t="shared" si="6"/>
        <v>210680.37379000001</v>
      </c>
    </row>
    <row r="148" spans="1:7">
      <c r="A148" s="835"/>
      <c r="B148" s="1107" t="s">
        <v>712</v>
      </c>
      <c r="C148" s="1108" t="s">
        <v>270</v>
      </c>
      <c r="D148" s="1109">
        <v>0.35599999999999998</v>
      </c>
      <c r="E148" s="1109">
        <v>0.27767533336639405</v>
      </c>
      <c r="F148" s="1110">
        <v>0.32443466663360598</v>
      </c>
      <c r="G148" s="1111">
        <f t="shared" si="6"/>
        <v>0.95811000000000002</v>
      </c>
    </row>
    <row r="149" spans="1:7">
      <c r="A149" s="835"/>
      <c r="B149" s="1107" t="s">
        <v>713</v>
      </c>
      <c r="C149" s="1108" t="s">
        <v>270</v>
      </c>
      <c r="D149" s="1109">
        <v>0</v>
      </c>
      <c r="E149" s="1109">
        <v>1.2644600000000001</v>
      </c>
      <c r="F149" s="1110">
        <v>0</v>
      </c>
      <c r="G149" s="1111">
        <f t="shared" si="6"/>
        <v>1.2644600000000001</v>
      </c>
    </row>
    <row r="150" spans="1:7">
      <c r="A150" s="835"/>
      <c r="B150" s="1107" t="s">
        <v>714</v>
      </c>
      <c r="C150" s="1108" t="s">
        <v>270</v>
      </c>
      <c r="D150" s="1109">
        <v>0</v>
      </c>
      <c r="E150" s="1109">
        <v>27.7379</v>
      </c>
      <c r="F150" s="1110">
        <v>0</v>
      </c>
      <c r="G150" s="1111">
        <f t="shared" si="6"/>
        <v>27.7379</v>
      </c>
    </row>
    <row r="151" spans="1:7">
      <c r="A151" s="835"/>
      <c r="B151" s="1107" t="s">
        <v>715</v>
      </c>
      <c r="C151" s="1108" t="s">
        <v>270</v>
      </c>
      <c r="D151" s="1109">
        <v>21692.86678</v>
      </c>
      <c r="E151" s="1109">
        <v>2899.9203783335529</v>
      </c>
      <c r="F151" s="1110">
        <v>5360.3499716664464</v>
      </c>
      <c r="G151" s="1111">
        <f t="shared" si="6"/>
        <v>29953.137130000003</v>
      </c>
    </row>
    <row r="152" spans="1:7">
      <c r="A152" s="835"/>
      <c r="B152" s="1107" t="s">
        <v>716</v>
      </c>
      <c r="C152" s="1108" t="s">
        <v>270</v>
      </c>
      <c r="D152" s="1109">
        <v>0</v>
      </c>
      <c r="E152" s="1109">
        <v>25.049659999999999</v>
      </c>
      <c r="F152" s="1110">
        <v>0</v>
      </c>
      <c r="G152" s="1111">
        <f t="shared" si="6"/>
        <v>25.049659999999999</v>
      </c>
    </row>
    <row r="153" spans="1:7">
      <c r="A153" s="835"/>
      <c r="B153" s="1107" t="s">
        <v>717</v>
      </c>
      <c r="C153" s="1108" t="s">
        <v>270</v>
      </c>
      <c r="D153" s="1109">
        <v>7056</v>
      </c>
      <c r="E153" s="1109">
        <v>2232.5919005425012</v>
      </c>
      <c r="F153" s="1110">
        <v>5305.1771494574987</v>
      </c>
      <c r="G153" s="1111">
        <f t="shared" si="6"/>
        <v>14593.769050000001</v>
      </c>
    </row>
    <row r="154" spans="1:7">
      <c r="A154" s="835"/>
      <c r="B154" s="1107" t="s">
        <v>672</v>
      </c>
      <c r="C154" s="1108" t="s">
        <v>270</v>
      </c>
      <c r="D154" s="1109">
        <v>15112</v>
      </c>
      <c r="E154" s="1109">
        <v>11787.360003977778</v>
      </c>
      <c r="F154" s="1110">
        <v>12719.094096022223</v>
      </c>
      <c r="G154" s="1111">
        <f t="shared" si="6"/>
        <v>39618.454100000003</v>
      </c>
    </row>
    <row r="155" spans="1:7">
      <c r="A155" s="835"/>
      <c r="B155" s="1107" t="s">
        <v>673</v>
      </c>
      <c r="C155" s="1108" t="s">
        <v>270</v>
      </c>
      <c r="D155" s="1109">
        <v>27432.296999999999</v>
      </c>
      <c r="E155" s="1109">
        <v>1592.2934195616097</v>
      </c>
      <c r="F155" s="1110">
        <v>8292.7111904383892</v>
      </c>
      <c r="G155" s="1111">
        <f t="shared" si="6"/>
        <v>37317.301609999995</v>
      </c>
    </row>
    <row r="156" spans="1:7">
      <c r="A156" s="835"/>
      <c r="B156" s="1107" t="s">
        <v>674</v>
      </c>
      <c r="C156" s="1108" t="s">
        <v>270</v>
      </c>
      <c r="D156" s="1109">
        <v>64611.004000000001</v>
      </c>
      <c r="E156" s="1109">
        <v>10808.950167430528</v>
      </c>
      <c r="F156" s="1110">
        <v>66812.938042569469</v>
      </c>
      <c r="G156" s="1111">
        <f t="shared" si="6"/>
        <v>142232.89220999999</v>
      </c>
    </row>
    <row r="157" spans="1:7">
      <c r="A157" s="835"/>
      <c r="B157" s="1107" t="s">
        <v>675</v>
      </c>
      <c r="C157" s="1108" t="s">
        <v>270</v>
      </c>
      <c r="D157" s="1109">
        <v>15128.027</v>
      </c>
      <c r="E157" s="1109">
        <v>8320.4148645833338</v>
      </c>
      <c r="F157" s="1110">
        <v>15878.125005416667</v>
      </c>
      <c r="G157" s="1111">
        <f t="shared" si="6"/>
        <v>39326.566870000002</v>
      </c>
    </row>
    <row r="158" spans="1:7">
      <c r="A158" s="835"/>
      <c r="B158" s="1107" t="s">
        <v>676</v>
      </c>
      <c r="C158" s="1108" t="s">
        <v>270</v>
      </c>
      <c r="D158" s="1109">
        <v>198456</v>
      </c>
      <c r="E158" s="1109">
        <v>324944.56370999996</v>
      </c>
      <c r="F158" s="1110">
        <v>0</v>
      </c>
      <c r="G158" s="1111">
        <f t="shared" si="6"/>
        <v>523400.56370999996</v>
      </c>
    </row>
    <row r="159" spans="1:7">
      <c r="A159" s="835"/>
      <c r="B159" s="1107" t="s">
        <v>677</v>
      </c>
      <c r="C159" s="1108" t="s">
        <v>270</v>
      </c>
      <c r="D159" s="1109">
        <v>60748.826000000001</v>
      </c>
      <c r="E159" s="1109">
        <v>85883.652799999996</v>
      </c>
      <c r="F159" s="1110">
        <v>0</v>
      </c>
      <c r="G159" s="1111">
        <f t="shared" si="6"/>
        <v>146632.47879999998</v>
      </c>
    </row>
    <row r="160" spans="1:7">
      <c r="A160" s="835"/>
      <c r="B160" s="1107" t="s">
        <v>678</v>
      </c>
      <c r="C160" s="1108" t="s">
        <v>270</v>
      </c>
      <c r="D160" s="1109">
        <v>458.30852000000004</v>
      </c>
      <c r="E160" s="1109">
        <v>63.603018088888376</v>
      </c>
      <c r="F160" s="1110">
        <v>1227.7576019111118</v>
      </c>
      <c r="G160" s="1111">
        <f t="shared" si="6"/>
        <v>1749.6691400000002</v>
      </c>
    </row>
    <row r="161" spans="1:7">
      <c r="A161" s="835"/>
      <c r="B161" s="1107" t="s">
        <v>679</v>
      </c>
      <c r="C161" s="1108" t="s">
        <v>270</v>
      </c>
      <c r="D161" s="1109">
        <v>314</v>
      </c>
      <c r="E161" s="1109">
        <v>807.95402726027373</v>
      </c>
      <c r="F161" s="1110">
        <v>3503.3066027397263</v>
      </c>
      <c r="G161" s="1111">
        <f t="shared" si="6"/>
        <v>4625.2606299999998</v>
      </c>
    </row>
    <row r="162" spans="1:7">
      <c r="A162" s="835"/>
      <c r="B162" s="1107" t="s">
        <v>680</v>
      </c>
      <c r="C162" s="1108" t="s">
        <v>270</v>
      </c>
      <c r="D162" s="1109">
        <v>2</v>
      </c>
      <c r="E162" s="1109">
        <v>2.1488100000000001</v>
      </c>
      <c r="F162" s="1110">
        <v>0</v>
      </c>
      <c r="G162" s="1111">
        <f t="shared" si="6"/>
        <v>4.1488100000000001</v>
      </c>
    </row>
    <row r="163" spans="1:7">
      <c r="A163" s="835"/>
      <c r="B163" s="1107" t="s">
        <v>681</v>
      </c>
      <c r="C163" s="1108" t="s">
        <v>270</v>
      </c>
      <c r="D163" s="1109">
        <v>21428.364610000001</v>
      </c>
      <c r="E163" s="1109">
        <v>9428.4804112783331</v>
      </c>
      <c r="F163" s="1110">
        <v>24474.763778721663</v>
      </c>
      <c r="G163" s="1111">
        <f t="shared" si="6"/>
        <v>55331.608800000002</v>
      </c>
    </row>
    <row r="164" spans="1:7">
      <c r="A164" s="835"/>
      <c r="B164" s="1107" t="s">
        <v>682</v>
      </c>
      <c r="C164" s="1108" t="s">
        <v>270</v>
      </c>
      <c r="D164" s="1109">
        <v>3460.998</v>
      </c>
      <c r="E164" s="1109">
        <v>6084.8670700000002</v>
      </c>
      <c r="F164" s="1110">
        <v>0</v>
      </c>
      <c r="G164" s="1111">
        <f t="shared" ref="G164:G178" si="7">+D164+E164+F164</f>
        <v>9545.8650699999998</v>
      </c>
    </row>
    <row r="165" spans="1:7">
      <c r="A165" s="835"/>
      <c r="B165" s="1107" t="s">
        <v>683</v>
      </c>
      <c r="C165" s="1108" t="s">
        <v>270</v>
      </c>
      <c r="D165" s="1109">
        <v>226.792</v>
      </c>
      <c r="E165" s="1109">
        <v>42.171479441395526</v>
      </c>
      <c r="F165" s="1110">
        <v>210.70126055860447</v>
      </c>
      <c r="G165" s="1111">
        <f t="shared" si="7"/>
        <v>479.66473999999999</v>
      </c>
    </row>
    <row r="166" spans="1:7">
      <c r="A166" s="835"/>
      <c r="B166" s="1107" t="s">
        <v>684</v>
      </c>
      <c r="C166" s="1108" t="s">
        <v>270</v>
      </c>
      <c r="D166" s="1109">
        <v>13712.01</v>
      </c>
      <c r="E166" s="1109">
        <v>12084.066589374996</v>
      </c>
      <c r="F166" s="1110">
        <v>11345.259940625006</v>
      </c>
      <c r="G166" s="1111">
        <f t="shared" si="7"/>
        <v>37141.33653</v>
      </c>
    </row>
    <row r="167" spans="1:7">
      <c r="A167" s="835"/>
      <c r="B167" s="1107" t="s">
        <v>685</v>
      </c>
      <c r="C167" s="1108" t="s">
        <v>270</v>
      </c>
      <c r="D167" s="1109">
        <v>63</v>
      </c>
      <c r="E167" s="1109">
        <v>0</v>
      </c>
      <c r="F167" s="1110">
        <v>0</v>
      </c>
      <c r="G167" s="1111">
        <f t="shared" si="7"/>
        <v>63</v>
      </c>
    </row>
    <row r="168" spans="1:7">
      <c r="A168" s="835"/>
      <c r="B168" s="1107" t="s">
        <v>686</v>
      </c>
      <c r="C168" s="1108" t="s">
        <v>270</v>
      </c>
      <c r="D168" s="1109">
        <v>380</v>
      </c>
      <c r="E168" s="1109">
        <v>564.77499999999998</v>
      </c>
      <c r="F168" s="1110">
        <v>0</v>
      </c>
      <c r="G168" s="1111">
        <f t="shared" si="7"/>
        <v>944.77499999999998</v>
      </c>
    </row>
    <row r="169" spans="1:7">
      <c r="A169" s="835"/>
      <c r="B169" s="1107" t="s">
        <v>687</v>
      </c>
      <c r="C169" s="1108" t="s">
        <v>270</v>
      </c>
      <c r="D169" s="1109">
        <v>38830.000999999997</v>
      </c>
      <c r="E169" s="1109">
        <v>41206.381358687497</v>
      </c>
      <c r="F169" s="1110">
        <v>20048.414891312503</v>
      </c>
      <c r="G169" s="1111">
        <f t="shared" si="7"/>
        <v>100084.79725</v>
      </c>
    </row>
    <row r="170" spans="1:7">
      <c r="A170" s="835"/>
      <c r="B170" s="1107" t="s">
        <v>688</v>
      </c>
      <c r="C170" s="1108" t="s">
        <v>270</v>
      </c>
      <c r="D170" s="1109">
        <v>7.0000000000000001E-3</v>
      </c>
      <c r="E170" s="1109">
        <v>242.21740944241481</v>
      </c>
      <c r="F170" s="1110">
        <v>1.0390557585205478E-2</v>
      </c>
      <c r="G170" s="1111">
        <f t="shared" si="7"/>
        <v>242.23480000000001</v>
      </c>
    </row>
    <row r="171" spans="1:7">
      <c r="A171" s="835"/>
      <c r="B171" s="1107" t="s">
        <v>689</v>
      </c>
      <c r="C171" s="1108" t="s">
        <v>270</v>
      </c>
      <c r="D171" s="1109">
        <v>0</v>
      </c>
      <c r="E171" s="1109">
        <v>501.22017</v>
      </c>
      <c r="F171" s="1110">
        <v>0</v>
      </c>
      <c r="G171" s="1111">
        <f t="shared" si="7"/>
        <v>501.22017</v>
      </c>
    </row>
    <row r="172" spans="1:7">
      <c r="A172" s="835"/>
      <c r="B172" s="1107" t="s">
        <v>690</v>
      </c>
      <c r="C172" s="1108" t="s">
        <v>270</v>
      </c>
      <c r="D172" s="1109">
        <v>0</v>
      </c>
      <c r="E172" s="1109">
        <v>15.681520000000001</v>
      </c>
      <c r="F172" s="1110">
        <v>0</v>
      </c>
      <c r="G172" s="1111">
        <f t="shared" si="7"/>
        <v>15.681520000000001</v>
      </c>
    </row>
    <row r="173" spans="1:7">
      <c r="A173" s="835"/>
      <c r="B173" s="1107" t="s">
        <v>691</v>
      </c>
      <c r="C173" s="1108" t="s">
        <v>270</v>
      </c>
      <c r="D173" s="1109">
        <v>2235.998</v>
      </c>
      <c r="E173" s="1109">
        <v>3890.63652</v>
      </c>
      <c r="F173" s="1110">
        <v>0</v>
      </c>
      <c r="G173" s="1111">
        <f t="shared" si="7"/>
        <v>6126.6345199999996</v>
      </c>
    </row>
    <row r="174" spans="1:7">
      <c r="A174" s="835"/>
      <c r="B174" s="1107" t="s">
        <v>692</v>
      </c>
      <c r="C174" s="1108" t="s">
        <v>270</v>
      </c>
      <c r="D174" s="1109">
        <v>8671.9989999999998</v>
      </c>
      <c r="E174" s="1109">
        <v>8384.7390322847241</v>
      </c>
      <c r="F174" s="1110">
        <v>6022.7635277152767</v>
      </c>
      <c r="G174" s="1111">
        <f t="shared" si="7"/>
        <v>23079.501560000001</v>
      </c>
    </row>
    <row r="175" spans="1:7">
      <c r="A175" s="835"/>
      <c r="B175" s="1107" t="s">
        <v>693</v>
      </c>
      <c r="C175" s="1108" t="s">
        <v>270</v>
      </c>
      <c r="D175" s="1109">
        <v>0</v>
      </c>
      <c r="E175" s="1109">
        <v>14.02309</v>
      </c>
      <c r="F175" s="1110">
        <v>0</v>
      </c>
      <c r="G175" s="1111">
        <f t="shared" si="7"/>
        <v>14.02309</v>
      </c>
    </row>
    <row r="176" spans="1:7">
      <c r="A176" s="835"/>
      <c r="B176" s="1107" t="s">
        <v>694</v>
      </c>
      <c r="C176" s="1108" t="s">
        <v>270</v>
      </c>
      <c r="D176" s="1109">
        <v>45035.000999999997</v>
      </c>
      <c r="E176" s="1109">
        <v>71436.770363312491</v>
      </c>
      <c r="F176" s="1110">
        <v>4541.9674966875009</v>
      </c>
      <c r="G176" s="1111">
        <f t="shared" si="7"/>
        <v>121013.73886</v>
      </c>
    </row>
    <row r="177" spans="1:7">
      <c r="A177" s="835"/>
      <c r="B177" s="1107" t="s">
        <v>695</v>
      </c>
      <c r="C177" s="1108" t="s">
        <v>270</v>
      </c>
      <c r="D177" s="1109">
        <v>0</v>
      </c>
      <c r="E177" s="1109">
        <v>41.03004</v>
      </c>
      <c r="F177" s="1110">
        <v>0</v>
      </c>
      <c r="G177" s="1111">
        <f t="shared" si="7"/>
        <v>41.03004</v>
      </c>
    </row>
    <row r="178" spans="1:7">
      <c r="A178" s="835"/>
      <c r="B178" s="1107" t="s">
        <v>696</v>
      </c>
      <c r="C178" s="1108" t="s">
        <v>270</v>
      </c>
      <c r="D178" s="1109">
        <v>0</v>
      </c>
      <c r="E178" s="1109">
        <v>1.87</v>
      </c>
      <c r="F178" s="1110">
        <v>0</v>
      </c>
      <c r="G178" s="1111">
        <f t="shared" si="7"/>
        <v>1.87</v>
      </c>
    </row>
    <row r="179" spans="1:7">
      <c r="B179" s="847"/>
      <c r="C179" s="848"/>
      <c r="D179" s="837"/>
      <c r="E179" s="1137"/>
      <c r="F179" s="1138"/>
      <c r="G179" s="1138"/>
    </row>
    <row r="180" spans="1:7" ht="15.75">
      <c r="B180" s="849" t="s">
        <v>340</v>
      </c>
      <c r="C180" s="850"/>
      <c r="D180" s="252">
        <f>+D60+D16+D33</f>
        <v>1308450.7724748678</v>
      </c>
      <c r="E180" s="253">
        <f>+E60+E16+E33</f>
        <v>1094447.6735909961</v>
      </c>
      <c r="F180" s="254">
        <f>+F60+F16+F33</f>
        <v>597469.90763576026</v>
      </c>
      <c r="G180" s="255">
        <f>+D180+E180+F180</f>
        <v>3000368.3537016241</v>
      </c>
    </row>
    <row r="181" spans="1:7" ht="16.5" thickBot="1">
      <c r="B181" s="851"/>
      <c r="C181" s="852"/>
      <c r="D181" s="248"/>
      <c r="E181" s="249"/>
      <c r="F181" s="250"/>
      <c r="G181" s="251"/>
    </row>
    <row r="182" spans="1:7" ht="13.5" thickTop="1">
      <c r="B182" s="853"/>
      <c r="C182" s="853"/>
      <c r="D182" s="854"/>
      <c r="E182" s="854"/>
      <c r="F182" s="854"/>
      <c r="G182" s="854"/>
    </row>
    <row r="183" spans="1:7">
      <c r="B183" s="1307" t="s">
        <v>418</v>
      </c>
      <c r="C183" s="1307"/>
      <c r="D183" s="1307"/>
      <c r="E183" s="1307"/>
      <c r="F183" s="1307"/>
      <c r="G183" s="1307"/>
    </row>
    <row r="184" spans="1:7">
      <c r="B184" s="1307" t="s">
        <v>614</v>
      </c>
      <c r="C184" s="1307"/>
      <c r="D184" s="1307"/>
      <c r="E184" s="1307"/>
      <c r="F184" s="1307"/>
      <c r="G184" s="1307"/>
    </row>
    <row r="185" spans="1:7">
      <c r="B185" s="186"/>
      <c r="C185" s="186"/>
      <c r="D185" s="186"/>
      <c r="E185" s="186"/>
      <c r="F185" s="186"/>
      <c r="G185" s="186"/>
    </row>
    <row r="189" spans="1:7">
      <c r="D189" s="856"/>
      <c r="E189" s="856"/>
      <c r="F189" s="856"/>
      <c r="G189" s="856"/>
    </row>
    <row r="190" spans="1:7">
      <c r="D190" s="857"/>
      <c r="E190" s="857"/>
      <c r="F190" s="857"/>
      <c r="G190" s="857"/>
    </row>
    <row r="191" spans="1:7">
      <c r="D191" s="856"/>
      <c r="E191" s="856"/>
      <c r="F191" s="856"/>
      <c r="G191" s="856"/>
    </row>
  </sheetData>
  <mergeCells count="18">
    <mergeCell ref="B6:G6"/>
    <mergeCell ref="B7:G7"/>
    <mergeCell ref="B10:B14"/>
    <mergeCell ref="C10:C14"/>
    <mergeCell ref="D10:D14"/>
    <mergeCell ref="E10:E14"/>
    <mergeCell ref="F10:F14"/>
    <mergeCell ref="G10:G14"/>
    <mergeCell ref="B184:G184"/>
    <mergeCell ref="B183:G183"/>
    <mergeCell ref="B88:G88"/>
    <mergeCell ref="B89:G89"/>
    <mergeCell ref="B92:B96"/>
    <mergeCell ref="C92:C96"/>
    <mergeCell ref="D92:D96"/>
    <mergeCell ref="E92:E96"/>
    <mergeCell ref="F92:F96"/>
    <mergeCell ref="G92:G9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35" orientation="portrait" r:id="rId1"/>
  <headerFooter scaleWithDoc="0">
    <oddFooter>&amp;R&amp;A</oddFooter>
  </headerFooter>
  <rowBreaks count="1" manualBreakCount="1">
    <brk id="84" min="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G98"/>
  <sheetViews>
    <sheetView showGridLines="0" showRuler="0" view="pageBreakPreview" zoomScale="70" zoomScaleNormal="75" zoomScaleSheetLayoutView="70" workbookViewId="0"/>
  </sheetViews>
  <sheetFormatPr baseColWidth="10" defaultColWidth="11.42578125" defaultRowHeight="12.75"/>
  <cols>
    <col min="1" max="1" width="5.85546875" bestFit="1" customWidth="1"/>
    <col min="2" max="2" width="98.42578125" customWidth="1"/>
    <col min="3" max="3" width="20" bestFit="1" customWidth="1"/>
    <col min="4" max="4" width="17.85546875" customWidth="1"/>
    <col min="5" max="5" width="17" customWidth="1"/>
    <col min="6" max="6" width="19.28515625" customWidth="1"/>
    <col min="7" max="7" width="17.28515625" bestFit="1" customWidth="1"/>
  </cols>
  <sheetData>
    <row r="1" spans="1:7">
      <c r="A1" s="21" t="s">
        <v>271</v>
      </c>
    </row>
    <row r="2" spans="1:7" ht="14.25">
      <c r="A2" s="21"/>
      <c r="B2" s="1" t="s">
        <v>724</v>
      </c>
      <c r="C2" s="8"/>
      <c r="D2" s="8"/>
      <c r="E2" s="8"/>
    </row>
    <row r="3" spans="1:7" ht="14.25">
      <c r="B3" s="4" t="s">
        <v>178</v>
      </c>
      <c r="C3" s="8"/>
      <c r="D3" s="8"/>
      <c r="E3" s="8"/>
    </row>
    <row r="4" spans="1:7">
      <c r="B4" s="7"/>
      <c r="C4" s="8"/>
      <c r="D4" s="8"/>
      <c r="E4" s="8"/>
    </row>
    <row r="5" spans="1:7">
      <c r="B5" s="7"/>
      <c r="C5" s="8"/>
      <c r="D5" s="8"/>
      <c r="E5" s="8"/>
    </row>
    <row r="6" spans="1:7" ht="16.5">
      <c r="B6" s="1343" t="s">
        <v>819</v>
      </c>
      <c r="C6" s="1343"/>
      <c r="D6" s="1343"/>
      <c r="E6" s="1343"/>
      <c r="F6" s="1343"/>
      <c r="G6" s="1343"/>
    </row>
    <row r="7" spans="1:7" ht="14.25">
      <c r="B7" s="1344" t="s">
        <v>273</v>
      </c>
      <c r="C7" s="1344"/>
      <c r="D7" s="1344"/>
      <c r="E7" s="1344"/>
      <c r="F7" s="1344"/>
      <c r="G7" s="1344"/>
    </row>
    <row r="8" spans="1:7">
      <c r="B8" s="48"/>
      <c r="C8" s="8"/>
      <c r="D8" s="8"/>
      <c r="E8" s="8"/>
    </row>
    <row r="9" spans="1:7" ht="14.25" customHeight="1" thickBot="1">
      <c r="B9" s="5" t="s">
        <v>274</v>
      </c>
      <c r="C9" s="8"/>
      <c r="D9" s="8"/>
      <c r="E9" s="8"/>
    </row>
    <row r="10" spans="1:7" ht="24" customHeight="1" thickTop="1" thickBot="1">
      <c r="B10" s="1345" t="s">
        <v>275</v>
      </c>
      <c r="C10" s="1348">
        <v>2016</v>
      </c>
      <c r="D10" s="1349"/>
      <c r="E10" s="1349"/>
      <c r="F10" s="1349"/>
      <c r="G10" s="261">
        <v>2017</v>
      </c>
    </row>
    <row r="11" spans="1:7" ht="33" customHeight="1" thickTop="1" thickBot="1">
      <c r="B11" s="1346"/>
      <c r="C11" s="262" t="s">
        <v>521</v>
      </c>
      <c r="D11" s="262" t="s">
        <v>597</v>
      </c>
      <c r="E11" s="262" t="s">
        <v>697</v>
      </c>
      <c r="F11" s="262" t="s">
        <v>735</v>
      </c>
      <c r="G11" s="263" t="s">
        <v>805</v>
      </c>
    </row>
    <row r="12" spans="1:7" ht="12.75" customHeight="1" thickTop="1">
      <c r="B12" s="788"/>
      <c r="C12" s="789"/>
      <c r="D12" s="789"/>
      <c r="E12" s="789"/>
      <c r="F12" s="789"/>
      <c r="G12" s="789"/>
    </row>
    <row r="13" spans="1:7" ht="17.25">
      <c r="B13" s="256" t="s">
        <v>588</v>
      </c>
      <c r="C13" s="43">
        <f>+C16+C71</f>
        <v>249104021.79752207</v>
      </c>
      <c r="D13" s="43">
        <f t="shared" ref="D13:G13" si="0">+D16+D71</f>
        <v>258158367.62458274</v>
      </c>
      <c r="E13" s="43">
        <f t="shared" si="0"/>
        <v>264578816.22300491</v>
      </c>
      <c r="F13" s="43">
        <f t="shared" si="0"/>
        <v>288447822.78059649</v>
      </c>
      <c r="G13" s="43">
        <f t="shared" si="0"/>
        <v>297982890.42831355</v>
      </c>
    </row>
    <row r="14" spans="1:7" ht="13.5" thickBot="1">
      <c r="B14" s="143"/>
      <c r="C14" s="143"/>
      <c r="D14" s="143"/>
      <c r="E14" s="143"/>
      <c r="F14" s="143"/>
      <c r="G14" s="143"/>
    </row>
    <row r="15" spans="1:7" ht="12.75" customHeight="1" thickTop="1">
      <c r="B15" s="140"/>
      <c r="C15" s="141"/>
      <c r="D15" s="141"/>
      <c r="E15" s="141"/>
      <c r="F15" s="141"/>
      <c r="G15" s="141"/>
    </row>
    <row r="16" spans="1:7" ht="17.25">
      <c r="B16" s="256" t="s">
        <v>581</v>
      </c>
      <c r="C16" s="43">
        <f>+C19+C52+C58+C63</f>
        <v>235545809.53288549</v>
      </c>
      <c r="D16" s="43">
        <f t="shared" ref="D16:G16" si="1">+D19+D52+D58+D63</f>
        <v>244772325.23830503</v>
      </c>
      <c r="E16" s="43">
        <f t="shared" si="1"/>
        <v>251116510.9224852</v>
      </c>
      <c r="F16" s="43">
        <f t="shared" si="1"/>
        <v>275446128.82406712</v>
      </c>
      <c r="G16" s="43">
        <f t="shared" si="1"/>
        <v>284880782.5236522</v>
      </c>
    </row>
    <row r="17" spans="2:7" ht="13.5" thickBot="1">
      <c r="B17" s="143"/>
      <c r="C17" s="143"/>
      <c r="D17" s="143"/>
      <c r="E17" s="143"/>
      <c r="F17" s="143"/>
      <c r="G17" s="143"/>
    </row>
    <row r="18" spans="2:7" ht="18" customHeight="1" thickTop="1">
      <c r="B18" s="144"/>
      <c r="C18" s="345"/>
      <c r="D18" s="790"/>
      <c r="E18" s="790"/>
      <c r="F18" s="790"/>
      <c r="G18" s="790"/>
    </row>
    <row r="19" spans="2:7" ht="15.75">
      <c r="B19" s="791" t="s">
        <v>558</v>
      </c>
      <c r="C19" s="792">
        <f>+C21+C26+C28+C50</f>
        <v>201393018.96414158</v>
      </c>
      <c r="D19" s="792">
        <f t="shared" ref="D19:G19" si="2">+D21+D26+D28+D50</f>
        <v>215831563.28188264</v>
      </c>
      <c r="E19" s="792">
        <f t="shared" si="2"/>
        <v>219918070.58041567</v>
      </c>
      <c r="F19" s="792">
        <f t="shared" si="2"/>
        <v>229886516.35156596</v>
      </c>
      <c r="G19" s="792">
        <f t="shared" si="2"/>
        <v>242953590.45096898</v>
      </c>
    </row>
    <row r="20" spans="2:7" ht="17.25" customHeight="1">
      <c r="B20" s="144"/>
      <c r="C20" s="146"/>
      <c r="D20" s="146"/>
      <c r="E20" s="146"/>
      <c r="F20" s="146"/>
      <c r="G20" s="146"/>
    </row>
    <row r="21" spans="2:7" s="259" customFormat="1" ht="15">
      <c r="B21" s="793" t="s">
        <v>375</v>
      </c>
      <c r="C21" s="794">
        <f>+C23+C24</f>
        <v>151556543.13395828</v>
      </c>
      <c r="D21" s="794">
        <f t="shared" ref="D21:G21" si="3">+D23+D24</f>
        <v>167911324.2818853</v>
      </c>
      <c r="E21" s="794">
        <f t="shared" si="3"/>
        <v>173564631.09378573</v>
      </c>
      <c r="F21" s="794">
        <f t="shared" si="3"/>
        <v>184700047.693876</v>
      </c>
      <c r="G21" s="794">
        <f t="shared" si="3"/>
        <v>198753864.69582283</v>
      </c>
    </row>
    <row r="22" spans="2:7" ht="14.25">
      <c r="B22" s="150"/>
      <c r="C22" s="152"/>
      <c r="D22" s="152"/>
      <c r="E22" s="152"/>
      <c r="F22" s="152"/>
      <c r="G22" s="152"/>
    </row>
    <row r="23" spans="2:7">
      <c r="B23" s="144" t="s">
        <v>902</v>
      </c>
      <c r="C23" s="154">
        <v>32968713.251796186</v>
      </c>
      <c r="D23" s="154">
        <v>33088683.199876398</v>
      </c>
      <c r="E23" s="154">
        <v>35240215.426363699</v>
      </c>
      <c r="F23" s="154">
        <v>43797829.972159505</v>
      </c>
      <c r="G23" s="154">
        <v>50523382.864712849</v>
      </c>
    </row>
    <row r="24" spans="2:7">
      <c r="B24" s="155" t="s">
        <v>903</v>
      </c>
      <c r="C24" s="154">
        <v>118587829.88216208</v>
      </c>
      <c r="D24" s="154">
        <v>134822641.0820089</v>
      </c>
      <c r="E24" s="154">
        <v>138324415.66742203</v>
      </c>
      <c r="F24" s="154">
        <v>140902217.72171649</v>
      </c>
      <c r="G24" s="154">
        <v>148230481.83110997</v>
      </c>
    </row>
    <row r="25" spans="2:7">
      <c r="B25" s="162"/>
      <c r="C25" s="149"/>
      <c r="D25" s="149"/>
      <c r="E25" s="149"/>
      <c r="F25" s="149"/>
      <c r="G25" s="149"/>
    </row>
    <row r="26" spans="2:7" s="259" customFormat="1" ht="15">
      <c r="B26" s="793" t="s">
        <v>609</v>
      </c>
      <c r="C26" s="794">
        <v>4713129.8948364891</v>
      </c>
      <c r="D26" s="794">
        <v>3727863.2233541529</v>
      </c>
      <c r="E26" s="794">
        <v>3304047.3493828052</v>
      </c>
      <c r="F26" s="794">
        <v>2454607.1257091053</v>
      </c>
      <c r="G26" s="794">
        <v>1883799.6555580574</v>
      </c>
    </row>
    <row r="27" spans="2:7">
      <c r="B27" s="162"/>
      <c r="C27" s="149"/>
      <c r="D27" s="149"/>
      <c r="E27" s="149"/>
      <c r="F27" s="149"/>
      <c r="G27" s="149"/>
    </row>
    <row r="28" spans="2:7" s="259" customFormat="1" ht="15">
      <c r="B28" s="793" t="s">
        <v>59</v>
      </c>
      <c r="C28" s="794">
        <f>+C30+C32+C40+C42+C44+C46+C48</f>
        <v>35882310.939427249</v>
      </c>
      <c r="D28" s="794">
        <f t="shared" ref="D28:G28" si="4">+D30+D32+D40+D42+D44+D46+D48</f>
        <v>34423609.020611025</v>
      </c>
      <c r="E28" s="794">
        <f t="shared" si="4"/>
        <v>33343103.195799321</v>
      </c>
      <c r="F28" s="794">
        <f t="shared" si="4"/>
        <v>33384976.319175947</v>
      </c>
      <c r="G28" s="794">
        <f t="shared" si="4"/>
        <v>32833940.896295905</v>
      </c>
    </row>
    <row r="29" spans="2:7">
      <c r="B29" s="153"/>
      <c r="C29" s="149"/>
      <c r="D29" s="149"/>
      <c r="E29" s="149"/>
      <c r="F29" s="149"/>
      <c r="G29" s="149"/>
    </row>
    <row r="30" spans="2:7">
      <c r="B30" s="153" t="s">
        <v>490</v>
      </c>
      <c r="C30" s="149">
        <v>2045452.9381224955</v>
      </c>
      <c r="D30" s="149">
        <v>1993993.7736303301</v>
      </c>
      <c r="E30" s="149">
        <v>2092679.5159261001</v>
      </c>
      <c r="F30" s="149">
        <v>1844674.73056154</v>
      </c>
      <c r="G30" s="149">
        <v>1593137.0494972817</v>
      </c>
    </row>
    <row r="31" spans="2:7">
      <c r="B31" s="144"/>
      <c r="C31" s="149"/>
      <c r="D31" s="149"/>
      <c r="E31" s="149"/>
      <c r="F31" s="149"/>
      <c r="G31" s="149"/>
    </row>
    <row r="32" spans="2:7">
      <c r="B32" s="153" t="s">
        <v>329</v>
      </c>
      <c r="C32" s="149">
        <f>SUM(C33:C38)</f>
        <v>19694901.468388889</v>
      </c>
      <c r="D32" s="149">
        <f t="shared" ref="D32:G32" si="5">SUM(D33:D38)</f>
        <v>19773754.267993934</v>
      </c>
      <c r="E32" s="149">
        <f t="shared" si="5"/>
        <v>19618219.071549714</v>
      </c>
      <c r="F32" s="149">
        <f t="shared" si="5"/>
        <v>20230497.71146572</v>
      </c>
      <c r="G32" s="149">
        <f t="shared" si="5"/>
        <v>20013599.008250207</v>
      </c>
    </row>
    <row r="33" spans="2:7">
      <c r="B33" s="144" t="s">
        <v>325</v>
      </c>
      <c r="C33" s="154">
        <v>5702944.9839377301</v>
      </c>
      <c r="D33" s="154">
        <v>5736518.5329518802</v>
      </c>
      <c r="E33" s="154">
        <v>5668689.8721570699</v>
      </c>
      <c r="F33" s="154">
        <v>6047673.0342064397</v>
      </c>
      <c r="G33" s="154">
        <v>6000806.9360500462</v>
      </c>
    </row>
    <row r="34" spans="2:7">
      <c r="B34" s="144" t="s">
        <v>324</v>
      </c>
      <c r="C34" s="154">
        <v>11298431.959703447</v>
      </c>
      <c r="D34" s="154">
        <v>11370350.692655701</v>
      </c>
      <c r="E34" s="154">
        <v>11273111.7934797</v>
      </c>
      <c r="F34" s="154">
        <v>11422307.913341299</v>
      </c>
      <c r="G34" s="154">
        <v>11278282.324168</v>
      </c>
    </row>
    <row r="35" spans="2:7">
      <c r="B35" s="144" t="s">
        <v>326</v>
      </c>
      <c r="C35" s="154">
        <v>76190.400999999998</v>
      </c>
      <c r="D35" s="154">
        <v>75422.069620000009</v>
      </c>
      <c r="E35" s="154">
        <v>75648.437860000005</v>
      </c>
      <c r="F35" s="154">
        <v>80747.913990000001</v>
      </c>
      <c r="G35" s="154">
        <v>78931.392670000001</v>
      </c>
    </row>
    <row r="36" spans="2:7">
      <c r="B36" s="144" t="s">
        <v>327</v>
      </c>
      <c r="C36" s="154">
        <v>38887.265137708797</v>
      </c>
      <c r="D36" s="154">
        <v>37112.928166355807</v>
      </c>
      <c r="E36" s="154">
        <v>40033.102742943505</v>
      </c>
      <c r="F36" s="154">
        <v>38773.928577986</v>
      </c>
      <c r="G36" s="154">
        <v>40542.2178621571</v>
      </c>
    </row>
    <row r="37" spans="2:7">
      <c r="B37" s="144" t="s">
        <v>341</v>
      </c>
      <c r="C37" s="154">
        <v>2578446.85861</v>
      </c>
      <c r="D37" s="154">
        <v>2554350.0445999997</v>
      </c>
      <c r="E37" s="154">
        <v>2560735.8653099998</v>
      </c>
      <c r="F37" s="154">
        <v>2640994.92135</v>
      </c>
      <c r="G37" s="154">
        <v>2612291.2703499999</v>
      </c>
    </row>
    <row r="38" spans="2:7">
      <c r="B38" s="144" t="s">
        <v>768</v>
      </c>
      <c r="C38" s="795">
        <v>0</v>
      </c>
      <c r="D38" s="795">
        <v>0</v>
      </c>
      <c r="E38" s="795">
        <v>0</v>
      </c>
      <c r="F38" s="795">
        <v>0</v>
      </c>
      <c r="G38" s="154">
        <v>2744.86715</v>
      </c>
    </row>
    <row r="39" spans="2:7">
      <c r="B39" s="157"/>
      <c r="C39" s="159"/>
      <c r="D39" s="159"/>
      <c r="E39" s="159"/>
      <c r="F39" s="159"/>
      <c r="G39" s="159"/>
    </row>
    <row r="40" spans="2:7">
      <c r="B40" s="153" t="s">
        <v>328</v>
      </c>
      <c r="C40" s="149">
        <v>9456017.1098736953</v>
      </c>
      <c r="D40" s="149">
        <v>8123702.3409782602</v>
      </c>
      <c r="E40" s="149">
        <v>8228188.8777338797</v>
      </c>
      <c r="F40" s="149">
        <v>7844718.1501198802</v>
      </c>
      <c r="G40" s="149">
        <v>8071240.4337923788</v>
      </c>
    </row>
    <row r="41" spans="2:7">
      <c r="B41" s="257"/>
      <c r="C41" s="154"/>
      <c r="D41" s="154"/>
      <c r="E41" s="154"/>
      <c r="F41" s="154"/>
      <c r="G41" s="154"/>
    </row>
    <row r="42" spans="2:7">
      <c r="B42" s="258" t="s">
        <v>458</v>
      </c>
      <c r="C42" s="149">
        <v>2786686.7462487929</v>
      </c>
      <c r="D42" s="149">
        <v>2722528.6325064995</v>
      </c>
      <c r="E42" s="149">
        <v>1638270.3137276301</v>
      </c>
      <c r="F42" s="149">
        <v>1068591.8814818372</v>
      </c>
      <c r="G42" s="149">
        <v>837147.57571449887</v>
      </c>
    </row>
    <row r="43" spans="2:7">
      <c r="B43" s="144"/>
      <c r="C43" s="154"/>
      <c r="D43" s="154"/>
      <c r="E43" s="154"/>
      <c r="F43" s="154"/>
      <c r="G43" s="154"/>
    </row>
    <row r="44" spans="2:7">
      <c r="B44" s="153" t="s">
        <v>449</v>
      </c>
      <c r="C44" s="149">
        <v>964794.9379720001</v>
      </c>
      <c r="D44" s="149">
        <v>907159.62517200003</v>
      </c>
      <c r="E44" s="149">
        <v>883240.38144199993</v>
      </c>
      <c r="F44" s="149">
        <v>1498773.8202523445</v>
      </c>
      <c r="G44" s="149">
        <v>1415610.5124119096</v>
      </c>
    </row>
    <row r="45" spans="2:7">
      <c r="B45" s="144"/>
      <c r="C45" s="154"/>
      <c r="D45" s="154"/>
      <c r="E45" s="154"/>
      <c r="F45" s="154"/>
      <c r="G45" s="154"/>
    </row>
    <row r="46" spans="2:7">
      <c r="B46" s="153" t="s">
        <v>517</v>
      </c>
      <c r="C46" s="149">
        <v>934457.73882137227</v>
      </c>
      <c r="D46" s="149">
        <v>902470.38033000007</v>
      </c>
      <c r="E46" s="149">
        <v>882505.03541999985</v>
      </c>
      <c r="F46" s="149">
        <v>897720.02529462264</v>
      </c>
      <c r="G46" s="149">
        <v>903206.31662963028</v>
      </c>
    </row>
    <row r="47" spans="2:7">
      <c r="B47" s="153"/>
      <c r="C47" s="149"/>
      <c r="D47" s="149"/>
      <c r="E47" s="149"/>
      <c r="F47" s="149"/>
      <c r="G47" s="149"/>
    </row>
    <row r="48" spans="2:7">
      <c r="B48" s="153" t="s">
        <v>331</v>
      </c>
      <c r="C48" s="796">
        <v>0</v>
      </c>
      <c r="D48" s="796">
        <v>0</v>
      </c>
      <c r="E48" s="796">
        <v>0</v>
      </c>
      <c r="F48" s="796">
        <v>0</v>
      </c>
      <c r="G48" s="796">
        <v>0</v>
      </c>
    </row>
    <row r="49" spans="2:7">
      <c r="B49" s="153"/>
      <c r="C49" s="149"/>
      <c r="D49" s="149"/>
      <c r="E49" s="149"/>
      <c r="F49" s="149"/>
      <c r="G49" s="149"/>
    </row>
    <row r="50" spans="2:7" s="259" customFormat="1" ht="15">
      <c r="B50" s="793" t="s">
        <v>293</v>
      </c>
      <c r="C50" s="794">
        <v>9241034.9959195424</v>
      </c>
      <c r="D50" s="794">
        <v>9768766.7560321689</v>
      </c>
      <c r="E50" s="794">
        <v>9706288.9414477907</v>
      </c>
      <c r="F50" s="794">
        <v>9346885.2128048893</v>
      </c>
      <c r="G50" s="794">
        <v>9481985.2032922003</v>
      </c>
    </row>
    <row r="51" spans="2:7">
      <c r="B51" s="153"/>
      <c r="C51" s="797"/>
      <c r="D51" s="797"/>
      <c r="E51" s="797"/>
      <c r="F51" s="797"/>
      <c r="G51" s="797"/>
    </row>
    <row r="52" spans="2:7" ht="15.75">
      <c r="B52" s="791" t="s">
        <v>559</v>
      </c>
      <c r="C52" s="145">
        <f>SUM(C54:C56)</f>
        <v>15715136.303223012</v>
      </c>
      <c r="D52" s="145">
        <f t="shared" ref="D52:G52" si="6">SUM(D54:D56)</f>
        <v>20188765.925428953</v>
      </c>
      <c r="E52" s="145">
        <f t="shared" si="6"/>
        <v>22378279.52924937</v>
      </c>
      <c r="F52" s="145">
        <f t="shared" si="6"/>
        <v>37048628.42054119</v>
      </c>
      <c r="G52" s="145">
        <f t="shared" si="6"/>
        <v>38822903.265327603</v>
      </c>
    </row>
    <row r="53" spans="2:7">
      <c r="B53" s="153"/>
      <c r="C53" s="361"/>
      <c r="D53" s="361"/>
      <c r="E53" s="361"/>
      <c r="F53" s="361"/>
      <c r="G53" s="361"/>
    </row>
    <row r="54" spans="2:7" s="246" customFormat="1">
      <c r="B54" s="153" t="s">
        <v>338</v>
      </c>
      <c r="C54" s="798">
        <v>13928417.125575207</v>
      </c>
      <c r="D54" s="798">
        <v>14611260.053619301</v>
      </c>
      <c r="E54" s="798">
        <v>14936481.6258607</v>
      </c>
      <c r="F54" s="798">
        <v>14768267.908291401</v>
      </c>
      <c r="G54" s="798">
        <v>17805458.398887001</v>
      </c>
    </row>
    <row r="55" spans="2:7" s="246" customFormat="1">
      <c r="B55" s="153" t="s">
        <v>373</v>
      </c>
      <c r="C55" s="799">
        <v>1786719.1776478051</v>
      </c>
      <c r="D55" s="799">
        <v>5577505.8718096511</v>
      </c>
      <c r="E55" s="799">
        <v>7441797.9033886716</v>
      </c>
      <c r="F55" s="799">
        <v>21245673.252783027</v>
      </c>
      <c r="G55" s="798">
        <v>21017444.866440602</v>
      </c>
    </row>
    <row r="56" spans="2:7" s="246" customFormat="1">
      <c r="B56" s="153" t="s">
        <v>507</v>
      </c>
      <c r="C56" s="799">
        <v>0</v>
      </c>
      <c r="D56" s="799">
        <v>0</v>
      </c>
      <c r="E56" s="799">
        <v>0</v>
      </c>
      <c r="F56" s="799">
        <v>1034687.2594667575</v>
      </c>
      <c r="G56" s="798">
        <v>0</v>
      </c>
    </row>
    <row r="57" spans="2:7">
      <c r="B57" s="144"/>
      <c r="C57" s="800"/>
      <c r="D57" s="800"/>
      <c r="E57" s="800"/>
      <c r="F57" s="800"/>
      <c r="G57" s="800"/>
    </row>
    <row r="58" spans="2:7" ht="15.75">
      <c r="B58" s="791" t="s">
        <v>560</v>
      </c>
      <c r="C58" s="145">
        <f>+C60+C61</f>
        <v>45198.001474601449</v>
      </c>
      <c r="D58" s="145">
        <f t="shared" ref="D58:G58" si="7">+D60+D61</f>
        <v>44469.285602609612</v>
      </c>
      <c r="E58" s="145">
        <f t="shared" si="7"/>
        <v>44956.312537514263</v>
      </c>
      <c r="F58" s="145">
        <f t="shared" si="7"/>
        <v>42906.828052374316</v>
      </c>
      <c r="G58" s="145">
        <f t="shared" si="7"/>
        <v>103920.45365530864</v>
      </c>
    </row>
    <row r="59" spans="2:7">
      <c r="B59" s="144"/>
      <c r="C59" s="154"/>
      <c r="D59" s="154"/>
      <c r="E59" s="154"/>
      <c r="F59" s="154"/>
      <c r="G59" s="154"/>
    </row>
    <row r="60" spans="2:7" s="247" customFormat="1" ht="15">
      <c r="B60" s="270" t="s">
        <v>336</v>
      </c>
      <c r="C60" s="152">
        <v>36694.392743850411</v>
      </c>
      <c r="D60" s="152">
        <v>36157.062061687</v>
      </c>
      <c r="E60" s="152">
        <v>36550.382617278301</v>
      </c>
      <c r="F60" s="152">
        <v>34968.6605954552</v>
      </c>
      <c r="G60" s="152">
        <v>95893.987020327011</v>
      </c>
    </row>
    <row r="61" spans="2:7" s="247" customFormat="1" ht="15">
      <c r="B61" s="270" t="s">
        <v>744</v>
      </c>
      <c r="C61" s="152">
        <v>8503.6087307510352</v>
      </c>
      <c r="D61" s="152">
        <v>8312.2235409226105</v>
      </c>
      <c r="E61" s="152">
        <v>8405.9299202359598</v>
      </c>
      <c r="F61" s="152">
        <v>7938.16745691912</v>
      </c>
      <c r="G61" s="152">
        <v>8026.466634981628</v>
      </c>
    </row>
    <row r="62" spans="2:7">
      <c r="B62" s="144"/>
      <c r="C62" s="154"/>
      <c r="D62" s="154"/>
      <c r="E62" s="154"/>
      <c r="F62" s="154"/>
      <c r="G62" s="154"/>
    </row>
    <row r="63" spans="2:7" ht="15.75">
      <c r="B63" s="791" t="s">
        <v>582</v>
      </c>
      <c r="C63" s="801">
        <f>+C65+C66+C67</f>
        <v>18392456.264046326</v>
      </c>
      <c r="D63" s="801">
        <f t="shared" ref="D63:G63" si="8">+D65+D66+D67</f>
        <v>8707526.7453908287</v>
      </c>
      <c r="E63" s="801">
        <f t="shared" si="8"/>
        <v>8775204.5002826471</v>
      </c>
      <c r="F63" s="801">
        <f t="shared" si="8"/>
        <v>8468077.2239075974</v>
      </c>
      <c r="G63" s="801">
        <f t="shared" si="8"/>
        <v>3000368.3537003524</v>
      </c>
    </row>
    <row r="64" spans="2:7">
      <c r="B64" s="802"/>
      <c r="C64" s="803"/>
      <c r="D64" s="803"/>
      <c r="E64" s="803"/>
      <c r="F64" s="803"/>
      <c r="G64" s="804"/>
    </row>
    <row r="65" spans="2:7" s="260" customFormat="1" ht="14.25">
      <c r="B65" s="805" t="s">
        <v>309</v>
      </c>
      <c r="C65" s="806">
        <v>6198042.5146246217</v>
      </c>
      <c r="D65" s="806">
        <v>3716685.5329657146</v>
      </c>
      <c r="E65" s="806">
        <v>3747639.4798202459</v>
      </c>
      <c r="F65" s="806">
        <v>3613982.1638567913</v>
      </c>
      <c r="G65" s="152">
        <v>1308450.7724748675</v>
      </c>
    </row>
    <row r="66" spans="2:7" s="260" customFormat="1" ht="14.25">
      <c r="B66" s="805" t="s">
        <v>926</v>
      </c>
      <c r="C66" s="806">
        <v>5504109.0600899523</v>
      </c>
      <c r="D66" s="806">
        <v>2557389.9092202708</v>
      </c>
      <c r="E66" s="806">
        <v>2569890.245750587</v>
      </c>
      <c r="F66" s="806">
        <v>2510288.5513527091</v>
      </c>
      <c r="G66" s="152">
        <v>1094447.6735897243</v>
      </c>
    </row>
    <row r="67" spans="2:7" s="260" customFormat="1" ht="14.25">
      <c r="B67" s="805" t="s">
        <v>745</v>
      </c>
      <c r="C67" s="807">
        <v>6690304.6893317504</v>
      </c>
      <c r="D67" s="807">
        <v>2433451.3032048442</v>
      </c>
      <c r="E67" s="807">
        <v>2457674.7747118133</v>
      </c>
      <c r="F67" s="807">
        <v>2343806.508698097</v>
      </c>
      <c r="G67" s="152">
        <v>597469.90763576049</v>
      </c>
    </row>
    <row r="68" spans="2:7" ht="13.5" thickBot="1">
      <c r="B68" s="142"/>
      <c r="C68" s="808"/>
      <c r="D68" s="808"/>
      <c r="E68" s="808"/>
      <c r="F68" s="808"/>
      <c r="G68" s="808"/>
    </row>
    <row r="69" spans="2:7" ht="13.5" thickTop="1">
      <c r="B69" s="487"/>
      <c r="C69" s="809"/>
      <c r="D69" s="809"/>
      <c r="E69" s="809"/>
      <c r="F69" s="809"/>
      <c r="G69" s="809"/>
    </row>
    <row r="70" spans="2:7" ht="13.5" thickBot="1">
      <c r="B70" s="810"/>
      <c r="C70" s="811"/>
      <c r="D70" s="811"/>
      <c r="E70" s="811"/>
      <c r="F70" s="811"/>
      <c r="G70" s="811"/>
    </row>
    <row r="71" spans="2:7" ht="16.5" thickTop="1">
      <c r="B71" s="812" t="s">
        <v>806</v>
      </c>
      <c r="C71" s="397">
        <f>SUM(C73:C77)</f>
        <v>13558212.264636585</v>
      </c>
      <c r="D71" s="397">
        <f t="shared" ref="D71:G71" si="9">SUM(D73:D77)</f>
        <v>13386042.386277715</v>
      </c>
      <c r="E71" s="397">
        <f t="shared" si="9"/>
        <v>13462305.300519707</v>
      </c>
      <c r="F71" s="397">
        <f t="shared" si="9"/>
        <v>13001693.956529349</v>
      </c>
      <c r="G71" s="397">
        <f t="shared" si="9"/>
        <v>13102107.904661357</v>
      </c>
    </row>
    <row r="72" spans="2:7">
      <c r="B72" s="802"/>
      <c r="C72" s="803"/>
      <c r="D72" s="803"/>
      <c r="E72" s="803"/>
      <c r="F72" s="803"/>
      <c r="G72" s="804"/>
    </row>
    <row r="73" spans="2:7" s="247" customFormat="1" ht="15">
      <c r="B73" s="813" t="s">
        <v>548</v>
      </c>
      <c r="C73" s="814">
        <v>5159015.2067754744</v>
      </c>
      <c r="D73" s="814">
        <v>5159015.2067754744</v>
      </c>
      <c r="E73" s="814">
        <v>5159015.2067754744</v>
      </c>
      <c r="F73" s="814">
        <v>5159015.2067754744</v>
      </c>
      <c r="G73" s="357">
        <v>5159015.2067754744</v>
      </c>
    </row>
    <row r="74" spans="2:7" s="247" customFormat="1" ht="15">
      <c r="B74" s="813" t="s">
        <v>549</v>
      </c>
      <c r="C74" s="814">
        <v>930204.4759038504</v>
      </c>
      <c r="D74" s="814">
        <v>930204.4759038504</v>
      </c>
      <c r="E74" s="814">
        <v>930204.4759038504</v>
      </c>
      <c r="F74" s="814">
        <v>930204.4759038504</v>
      </c>
      <c r="G74" s="357">
        <v>930204.4759038504</v>
      </c>
    </row>
    <row r="75" spans="2:7" s="247" customFormat="1" ht="15">
      <c r="B75" s="813" t="s">
        <v>550</v>
      </c>
      <c r="C75" s="815">
        <v>649749.61405915569</v>
      </c>
      <c r="D75" s="815">
        <v>635017.02059828362</v>
      </c>
      <c r="E75" s="815">
        <v>620734.30695369886</v>
      </c>
      <c r="F75" s="815">
        <v>597749.8042501919</v>
      </c>
      <c r="G75" s="357">
        <v>615952.22583354299</v>
      </c>
    </row>
    <row r="76" spans="2:7" s="247" customFormat="1" ht="15">
      <c r="B76" s="813" t="s">
        <v>551</v>
      </c>
      <c r="C76" s="815">
        <v>6684120.3043165533</v>
      </c>
      <c r="D76" s="815">
        <v>6514386.0450918367</v>
      </c>
      <c r="E76" s="815">
        <v>6602240.2061854554</v>
      </c>
      <c r="F76" s="815">
        <v>6184517.6707693646</v>
      </c>
      <c r="G76" s="357">
        <v>6260308.3284993805</v>
      </c>
    </row>
    <row r="77" spans="2:7" s="247" customFormat="1" ht="15">
      <c r="B77" s="813" t="s">
        <v>552</v>
      </c>
      <c r="C77" s="815">
        <v>135122.66358155193</v>
      </c>
      <c r="D77" s="815">
        <v>147419.63790827</v>
      </c>
      <c r="E77" s="815">
        <v>150111.10470122669</v>
      </c>
      <c r="F77" s="815">
        <v>130206.79883046824</v>
      </c>
      <c r="G77" s="357">
        <v>136627.66764910895</v>
      </c>
    </row>
    <row r="78" spans="2:7" ht="13.5" customHeight="1" thickBot="1">
      <c r="B78" s="142"/>
      <c r="C78" s="808"/>
      <c r="D78" s="808"/>
      <c r="E78" s="808"/>
      <c r="F78" s="808"/>
      <c r="G78" s="808"/>
    </row>
    <row r="79" spans="2:7" ht="13.5" thickTop="1">
      <c r="B79" s="16"/>
      <c r="C79" s="17"/>
      <c r="D79" s="17"/>
      <c r="E79" s="17"/>
      <c r="F79" s="17"/>
      <c r="G79" s="17"/>
    </row>
    <row r="80" spans="2:7">
      <c r="B80" s="1250" t="s">
        <v>420</v>
      </c>
      <c r="C80" s="1250"/>
      <c r="D80" s="1250"/>
      <c r="E80" s="816"/>
      <c r="F80" s="817"/>
      <c r="G80" s="817"/>
    </row>
    <row r="81" spans="2:7" ht="12.75" customHeight="1">
      <c r="B81" s="231" t="s">
        <v>741</v>
      </c>
      <c r="C81" s="231"/>
      <c r="D81" s="231"/>
      <c r="E81" s="231"/>
      <c r="F81" s="818"/>
      <c r="G81" s="818"/>
    </row>
    <row r="82" spans="2:7" ht="12.75" customHeight="1">
      <c r="B82" s="1347" t="s">
        <v>742</v>
      </c>
      <c r="C82" s="1347"/>
      <c r="D82" s="1347"/>
      <c r="E82" s="1347"/>
      <c r="F82" s="1347"/>
      <c r="G82" s="1347"/>
    </row>
    <row r="83" spans="2:7" ht="27.75" customHeight="1">
      <c r="B83" s="1282" t="s">
        <v>743</v>
      </c>
      <c r="C83" s="1282"/>
      <c r="D83" s="1282"/>
      <c r="E83" s="1282"/>
      <c r="F83" s="1282"/>
      <c r="G83" s="1282"/>
    </row>
    <row r="84" spans="2:7">
      <c r="B84" s="192"/>
      <c r="C84" s="192"/>
      <c r="D84" s="192"/>
      <c r="E84" s="192"/>
      <c r="F84" s="192"/>
      <c r="G84" s="192"/>
    </row>
    <row r="88" spans="2:7">
      <c r="C88" s="29"/>
    </row>
    <row r="89" spans="2:7">
      <c r="C89" s="29"/>
    </row>
    <row r="91" spans="2:7">
      <c r="F91" s="45"/>
      <c r="G91" s="45"/>
    </row>
    <row r="92" spans="2:7">
      <c r="F92" s="45"/>
      <c r="G92" s="45"/>
    </row>
    <row r="93" spans="2:7">
      <c r="F93" s="45"/>
      <c r="G93" s="45"/>
    </row>
    <row r="94" spans="2:7">
      <c r="F94" s="45"/>
      <c r="G94" s="45"/>
    </row>
    <row r="95" spans="2:7">
      <c r="F95" s="45"/>
      <c r="G95" s="45"/>
    </row>
    <row r="96" spans="2:7">
      <c r="F96" s="45"/>
      <c r="G96" s="45"/>
    </row>
    <row r="97" spans="6:7">
      <c r="F97" s="45"/>
      <c r="G97" s="45"/>
    </row>
    <row r="98" spans="6:7">
      <c r="F98" s="45"/>
      <c r="G98" s="45"/>
    </row>
  </sheetData>
  <customSheetViews>
    <customSheetView guid="{AE035438-BA58-480D-90AC-43CF75BC256A}" scale="75" showPageBreaks="1" fitToPage="1" printArea="1" showRuler="0">
      <selection activeCell="B67" sqref="B67"/>
      <pageMargins left="0.74803149606299213" right="0.74803149606299213" top="0.98425196850393704" bottom="0.98425196850393704" header="0" footer="0"/>
      <printOptions horizontalCentered="1"/>
      <pageSetup paperSize="9" scale="64" fitToHeight="3" orientation="portrait" verticalDpi="300" r:id="rId1"/>
      <headerFooter alignWithMargins="0"/>
    </customSheetView>
  </customSheetViews>
  <mergeCells count="7">
    <mergeCell ref="B6:G6"/>
    <mergeCell ref="B7:G7"/>
    <mergeCell ref="B83:G83"/>
    <mergeCell ref="B80:D80"/>
    <mergeCell ref="B10:B11"/>
    <mergeCell ref="B82:G82"/>
    <mergeCell ref="C10:F10"/>
  </mergeCells>
  <phoneticPr fontId="42" type="noConversion"/>
  <hyperlinks>
    <hyperlink ref="A1" location="INDICE!A1" display="Indice"/>
  </hyperlinks>
  <printOptions horizontalCentered="1"/>
  <pageMargins left="0.39370078740157483" right="0.39370078740157483" top="0.19685039370078741" bottom="0.19685039370078741" header="0.15748031496062992" footer="0"/>
  <pageSetup scale="52" orientation="portrait" verticalDpi="300" r:id="rId2"/>
  <headerFooter scaleWithDoc="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showGridLines="0" view="pageBreakPreview" zoomScale="85" zoomScaleSheetLayoutView="85" workbookViewId="0"/>
  </sheetViews>
  <sheetFormatPr baseColWidth="10" defaultColWidth="11.42578125" defaultRowHeight="12.75"/>
  <cols>
    <col min="1" max="1" width="5.85546875" style="177" bestFit="1" customWidth="1"/>
    <col min="2" max="2" width="108.42578125" style="177" bestFit="1" customWidth="1"/>
    <col min="3" max="3" width="19.140625" style="177" customWidth="1"/>
    <col min="4" max="4" width="19.140625" style="177" bestFit="1" customWidth="1"/>
    <col min="5" max="5" width="19.28515625" style="177" customWidth="1"/>
    <col min="6" max="16384" width="11.42578125" style="177"/>
  </cols>
  <sheetData>
    <row r="1" spans="1:5">
      <c r="A1" s="21" t="s">
        <v>271</v>
      </c>
    </row>
    <row r="2" spans="1:5" ht="14.25">
      <c r="B2" s="1" t="s">
        <v>724</v>
      </c>
      <c r="C2" s="65"/>
      <c r="D2" s="65"/>
    </row>
    <row r="3" spans="1:5" ht="14.25">
      <c r="B3" s="4" t="s">
        <v>178</v>
      </c>
      <c r="C3" s="65"/>
      <c r="D3" s="65"/>
    </row>
    <row r="4" spans="1:5">
      <c r="B4" s="59"/>
      <c r="C4" s="65"/>
      <c r="D4" s="65"/>
    </row>
    <row r="5" spans="1:5">
      <c r="B5" s="59"/>
      <c r="C5" s="65"/>
      <c r="D5" s="65"/>
    </row>
    <row r="6" spans="1:5" ht="17.25" customHeight="1">
      <c r="B6" s="1350" t="s">
        <v>342</v>
      </c>
      <c r="C6" s="1350"/>
      <c r="D6" s="1350"/>
    </row>
    <row r="7" spans="1:5" ht="17.25" customHeight="1">
      <c r="B7" s="1351" t="s">
        <v>794</v>
      </c>
      <c r="C7" s="1351"/>
      <c r="D7" s="1351"/>
    </row>
    <row r="8" spans="1:5" ht="17.25" customHeight="1" thickBot="1">
      <c r="B8" s="85"/>
      <c r="C8" s="86"/>
      <c r="D8" s="86"/>
    </row>
    <row r="9" spans="1:5" ht="17.25" customHeight="1" thickTop="1" thickBot="1">
      <c r="B9" s="87"/>
      <c r="C9" s="198" t="s">
        <v>334</v>
      </c>
      <c r="D9" s="198" t="s">
        <v>335</v>
      </c>
    </row>
    <row r="10" spans="1:5" ht="18" customHeight="1" thickTop="1">
      <c r="B10" s="88"/>
      <c r="C10" s="89"/>
      <c r="D10" s="90"/>
    </row>
    <row r="11" spans="1:5" ht="18" customHeight="1">
      <c r="B11" s="264" t="s">
        <v>808</v>
      </c>
      <c r="C11" s="265">
        <v>266978051.60015953</v>
      </c>
      <c r="D11" s="265">
        <v>4231655513.4500003</v>
      </c>
      <c r="E11" s="178"/>
    </row>
    <row r="12" spans="1:5" ht="18" customHeight="1">
      <c r="B12" s="83"/>
      <c r="C12" s="84"/>
      <c r="D12" s="84"/>
    </row>
    <row r="13" spans="1:5" ht="18" customHeight="1">
      <c r="B13" s="264" t="s">
        <v>809</v>
      </c>
      <c r="C13" s="265">
        <v>8468077.2239075974</v>
      </c>
      <c r="D13" s="265">
        <v>134220717.59999999</v>
      </c>
      <c r="E13" s="178"/>
    </row>
    <row r="14" spans="1:5" ht="18" customHeight="1">
      <c r="B14" s="83"/>
      <c r="C14" s="84"/>
      <c r="D14" s="84"/>
    </row>
    <row r="15" spans="1:5" ht="18" customHeight="1">
      <c r="B15" s="264" t="s">
        <v>810</v>
      </c>
      <c r="C15" s="265">
        <f>+C11+C13</f>
        <v>275446128.82406712</v>
      </c>
      <c r="D15" s="265">
        <f>+D11+D13</f>
        <v>4365876231.0500002</v>
      </c>
      <c r="E15" s="178"/>
    </row>
    <row r="16" spans="1:5">
      <c r="B16" s="12"/>
      <c r="C16" s="91"/>
      <c r="D16" s="92"/>
    </row>
    <row r="17" spans="2:5" ht="14.25">
      <c r="B17" s="270" t="s">
        <v>320</v>
      </c>
      <c r="C17" s="61"/>
      <c r="D17" s="67"/>
    </row>
    <row r="18" spans="2:5">
      <c r="B18" s="13"/>
      <c r="C18" s="68"/>
      <c r="D18" s="68"/>
    </row>
    <row r="19" spans="2:5" s="267" customFormat="1" ht="15">
      <c r="B19" s="270" t="s">
        <v>381</v>
      </c>
      <c r="C19" s="271">
        <f>SUM(C21:C30)</f>
        <v>30483388.105428845</v>
      </c>
      <c r="D19" s="271">
        <f>SUM(D21:D30)</f>
        <v>483167798.14866829</v>
      </c>
      <c r="E19" s="266"/>
    </row>
    <row r="20" spans="2:5">
      <c r="B20" s="13"/>
      <c r="C20" s="272"/>
      <c r="D20" s="273"/>
      <c r="E20" s="191"/>
    </row>
    <row r="21" spans="2:5">
      <c r="B21" s="286" t="s">
        <v>482</v>
      </c>
      <c r="C21" s="274">
        <v>4416348.0586995743</v>
      </c>
      <c r="D21" s="274">
        <v>69999999.999999985</v>
      </c>
      <c r="E21" s="191"/>
    </row>
    <row r="22" spans="2:5">
      <c r="B22" s="286" t="s">
        <v>321</v>
      </c>
      <c r="C22" s="274">
        <v>227358.02134989481</v>
      </c>
      <c r="D22" s="274">
        <v>3603670.1100001028</v>
      </c>
      <c r="E22" s="191"/>
    </row>
    <row r="23" spans="2:5">
      <c r="B23" s="286" t="s">
        <v>483</v>
      </c>
      <c r="C23" s="274">
        <v>0</v>
      </c>
      <c r="D23" s="274">
        <v>0</v>
      </c>
      <c r="E23" s="191"/>
    </row>
    <row r="24" spans="2:5">
      <c r="B24" s="286" t="s">
        <v>484</v>
      </c>
      <c r="C24" s="274">
        <v>11580386.993007911</v>
      </c>
      <c r="D24" s="274">
        <v>183551449.916574</v>
      </c>
      <c r="E24" s="191"/>
    </row>
    <row r="25" spans="2:5">
      <c r="B25" s="286" t="s">
        <v>904</v>
      </c>
      <c r="C25" s="274">
        <v>7118360.9090767512</v>
      </c>
      <c r="D25" s="274">
        <v>112827444.08104831</v>
      </c>
      <c r="E25" s="191"/>
    </row>
    <row r="26" spans="2:5">
      <c r="B26" s="287" t="s">
        <v>616</v>
      </c>
      <c r="C26" s="274">
        <v>7000000</v>
      </c>
      <c r="D26" s="274">
        <v>110951400</v>
      </c>
      <c r="E26" s="191"/>
    </row>
    <row r="27" spans="2:5">
      <c r="B27" s="286" t="s">
        <v>485</v>
      </c>
      <c r="C27" s="274">
        <v>0</v>
      </c>
      <c r="D27" s="274">
        <v>0</v>
      </c>
      <c r="E27" s="191"/>
    </row>
    <row r="28" spans="2:5">
      <c r="B28" s="286" t="s">
        <v>94</v>
      </c>
      <c r="C28" s="274">
        <v>140934.1232947151</v>
      </c>
      <c r="D28" s="274">
        <v>2233834.041045893</v>
      </c>
      <c r="E28" s="191"/>
    </row>
    <row r="29" spans="2:5">
      <c r="B29" s="286" t="s">
        <v>76</v>
      </c>
      <c r="C29" s="274">
        <v>0</v>
      </c>
      <c r="D29" s="275">
        <v>0</v>
      </c>
      <c r="E29" s="191"/>
    </row>
    <row r="30" spans="2:5">
      <c r="B30" s="286" t="s">
        <v>53</v>
      </c>
      <c r="C30" s="274">
        <v>0</v>
      </c>
      <c r="D30" s="275">
        <v>0</v>
      </c>
      <c r="E30" s="191"/>
    </row>
    <row r="31" spans="2:5">
      <c r="C31" s="93"/>
      <c r="D31" s="94"/>
      <c r="E31" s="191"/>
    </row>
    <row r="32" spans="2:5" s="269" customFormat="1" ht="14.25">
      <c r="B32" s="270" t="s">
        <v>322</v>
      </c>
      <c r="C32" s="271">
        <f>SUM(C34:C43)</f>
        <v>19445347.002999369</v>
      </c>
      <c r="D32" s="271">
        <f>SUM(D34:D43)</f>
        <v>308212639.06694061</v>
      </c>
      <c r="E32" s="268"/>
    </row>
    <row r="33" spans="2:5">
      <c r="B33" s="153"/>
      <c r="C33" s="272"/>
      <c r="D33" s="272"/>
      <c r="E33" s="191"/>
    </row>
    <row r="34" spans="2:5">
      <c r="B34" s="286" t="s">
        <v>482</v>
      </c>
      <c r="C34" s="278">
        <v>2050447.3129676599</v>
      </c>
      <c r="D34" s="279">
        <v>32500000</v>
      </c>
      <c r="E34" s="191"/>
    </row>
    <row r="35" spans="2:5">
      <c r="B35" s="286" t="s">
        <v>321</v>
      </c>
      <c r="C35" s="274">
        <v>445681.11054236128</v>
      </c>
      <c r="D35" s="274">
        <v>7064134.7383185346</v>
      </c>
      <c r="E35" s="191"/>
    </row>
    <row r="36" spans="2:5">
      <c r="B36" s="286" t="s">
        <v>483</v>
      </c>
      <c r="C36" s="274">
        <v>239407.65260753807</v>
      </c>
      <c r="D36" s="274">
        <v>3794659.1753599998</v>
      </c>
      <c r="E36" s="191"/>
    </row>
    <row r="37" spans="2:5">
      <c r="B37" s="286" t="s">
        <v>484</v>
      </c>
      <c r="C37" s="274">
        <v>12652639.568971369</v>
      </c>
      <c r="D37" s="274">
        <v>200546867.69610998</v>
      </c>
      <c r="E37" s="191"/>
    </row>
    <row r="38" spans="2:5">
      <c r="B38" s="286" t="s">
        <v>904</v>
      </c>
      <c r="C38" s="274">
        <v>2595992.8060750021</v>
      </c>
      <c r="D38" s="274">
        <v>41147005.174849994</v>
      </c>
      <c r="E38" s="191"/>
    </row>
    <row r="39" spans="2:5">
      <c r="B39" s="286" t="s">
        <v>485</v>
      </c>
      <c r="C39" s="274">
        <v>1052380.4824367575</v>
      </c>
      <c r="D39" s="274">
        <v>16680441.122719094</v>
      </c>
      <c r="E39" s="191"/>
    </row>
    <row r="40" spans="2:5">
      <c r="B40" s="286" t="s">
        <v>94</v>
      </c>
      <c r="C40" s="274">
        <v>21809.851006582729</v>
      </c>
      <c r="D40" s="274">
        <v>345690.50042453757</v>
      </c>
      <c r="E40" s="191"/>
    </row>
    <row r="41" spans="2:5">
      <c r="B41" s="286" t="s">
        <v>108</v>
      </c>
      <c r="C41" s="274">
        <v>18845.736863941784</v>
      </c>
      <c r="D41" s="274">
        <v>298708.69844085007</v>
      </c>
      <c r="E41" s="191"/>
    </row>
    <row r="42" spans="2:5">
      <c r="B42" s="286" t="s">
        <v>76</v>
      </c>
      <c r="C42" s="274">
        <v>367157.22170382651</v>
      </c>
      <c r="D42" s="274">
        <v>5819515.3954499904</v>
      </c>
      <c r="E42" s="191"/>
    </row>
    <row r="43" spans="2:5">
      <c r="B43" s="286" t="s">
        <v>53</v>
      </c>
      <c r="C43" s="274">
        <v>985.25982432888713</v>
      </c>
      <c r="D43" s="274">
        <v>15616.565267577726</v>
      </c>
      <c r="E43" s="191"/>
    </row>
    <row r="44" spans="2:5">
      <c r="B44" s="12"/>
      <c r="C44" s="68"/>
      <c r="D44" s="72"/>
      <c r="E44" s="191"/>
    </row>
    <row r="45" spans="2:5" ht="14.25">
      <c r="B45" s="270" t="s">
        <v>382</v>
      </c>
      <c r="C45" s="271">
        <f>+C19-C32</f>
        <v>11038041.102429476</v>
      </c>
      <c r="D45" s="271">
        <f>+D19-D32</f>
        <v>174955159.08172768</v>
      </c>
      <c r="E45" s="191"/>
    </row>
    <row r="46" spans="2:5" ht="14.25">
      <c r="B46" s="18"/>
      <c r="C46" s="116"/>
      <c r="D46" s="117"/>
      <c r="E46" s="191"/>
    </row>
    <row r="47" spans="2:5" s="282" customFormat="1" ht="14.25">
      <c r="B47" s="270" t="s">
        <v>443</v>
      </c>
      <c r="C47" s="271">
        <v>22529.198788027912</v>
      </c>
      <c r="D47" s="280">
        <v>357092.30663000001</v>
      </c>
      <c r="E47" s="281"/>
    </row>
    <row r="48" spans="2:5" ht="14.25">
      <c r="B48" s="18"/>
      <c r="C48" s="58"/>
      <c r="D48" s="58"/>
      <c r="E48" s="191"/>
    </row>
    <row r="49" spans="2:5" s="282" customFormat="1" ht="14.25">
      <c r="B49" s="270" t="s">
        <v>598</v>
      </c>
      <c r="C49" s="271">
        <v>94238.870999999999</v>
      </c>
      <c r="D49" s="280">
        <v>1493704.9531242</v>
      </c>
      <c r="E49" s="281"/>
    </row>
    <row r="50" spans="2:5" ht="14.25">
      <c r="B50" s="18"/>
      <c r="C50" s="58"/>
      <c r="D50" s="117"/>
      <c r="E50" s="191"/>
    </row>
    <row r="51" spans="2:5" s="282" customFormat="1" ht="14.25">
      <c r="B51" s="270" t="s">
        <v>599</v>
      </c>
      <c r="C51" s="271">
        <v>-41107.352989999999</v>
      </c>
      <c r="D51" s="280">
        <v>-651559.76636209793</v>
      </c>
      <c r="E51" s="281"/>
    </row>
    <row r="52" spans="2:5" ht="14.25">
      <c r="B52" s="18"/>
      <c r="C52" s="58"/>
      <c r="D52" s="58"/>
      <c r="E52" s="200"/>
    </row>
    <row r="53" spans="2:5" s="282" customFormat="1" ht="14.25">
      <c r="B53" s="270" t="s">
        <v>600</v>
      </c>
      <c r="C53" s="271">
        <f>SUM(C55:C58)</f>
        <v>3788660.7505410304</v>
      </c>
      <c r="D53" s="271">
        <f>SUM(D55:D58)</f>
        <v>-71981755.368980005</v>
      </c>
      <c r="E53" s="281"/>
    </row>
    <row r="54" spans="2:5">
      <c r="B54" s="13"/>
      <c r="C54" s="68"/>
      <c r="D54" s="72"/>
    </row>
    <row r="55" spans="2:5" s="284" customFormat="1">
      <c r="B55" s="286" t="s">
        <v>55</v>
      </c>
      <c r="C55" s="278">
        <v>2231549.5609961478</v>
      </c>
      <c r="D55" s="279">
        <v>-86584853.697746739</v>
      </c>
      <c r="E55" s="283"/>
    </row>
    <row r="56" spans="2:5" s="284" customFormat="1">
      <c r="B56" s="286" t="s">
        <v>56</v>
      </c>
      <c r="C56" s="274">
        <v>1561403.9296011773</v>
      </c>
      <c r="D56" s="274">
        <v>14671139.117207017</v>
      </c>
      <c r="E56" s="283"/>
    </row>
    <row r="57" spans="2:5" s="284" customFormat="1">
      <c r="B57" s="286" t="s">
        <v>57</v>
      </c>
      <c r="C57" s="274">
        <v>0</v>
      </c>
      <c r="D57" s="274">
        <v>0</v>
      </c>
      <c r="E57" s="283"/>
    </row>
    <row r="58" spans="2:5" s="284" customFormat="1">
      <c r="B58" s="286" t="s">
        <v>61</v>
      </c>
      <c r="C58" s="274">
        <v>-4292.7400562948178</v>
      </c>
      <c r="D58" s="274">
        <v>-68040.788440284115</v>
      </c>
      <c r="E58" s="283"/>
    </row>
    <row r="59" spans="2:5">
      <c r="B59" s="12"/>
      <c r="C59" s="93"/>
      <c r="D59" s="93"/>
    </row>
    <row r="60" spans="2:5" s="282" customFormat="1" ht="14.25">
      <c r="B60" s="270" t="s">
        <v>601</v>
      </c>
      <c r="C60" s="271">
        <f>SUM(C62:C64)</f>
        <v>20120.326801540643</v>
      </c>
      <c r="D60" s="271">
        <f>SUM(D62:D64)</f>
        <v>-1086461.3330409359</v>
      </c>
      <c r="E60" s="281"/>
    </row>
    <row r="61" spans="2:5">
      <c r="B61" s="13"/>
      <c r="C61" s="68"/>
      <c r="D61" s="72"/>
    </row>
    <row r="62" spans="2:5" s="284" customFormat="1">
      <c r="B62" s="286" t="s">
        <v>55</v>
      </c>
      <c r="C62" s="278">
        <v>13315.239742360458</v>
      </c>
      <c r="D62" s="279">
        <v>-1150402.7495169654</v>
      </c>
      <c r="E62" s="283"/>
    </row>
    <row r="63" spans="2:5" s="284" customFormat="1">
      <c r="B63" s="286" t="s">
        <v>56</v>
      </c>
      <c r="C63" s="274">
        <v>6805.087059180185</v>
      </c>
      <c r="D63" s="274">
        <v>63941.416476029415</v>
      </c>
      <c r="E63" s="283"/>
    </row>
    <row r="64" spans="2:5" s="284" customFormat="1">
      <c r="B64" s="286" t="s">
        <v>61</v>
      </c>
      <c r="C64" s="274">
        <v>0</v>
      </c>
      <c r="D64" s="274">
        <v>0</v>
      </c>
      <c r="E64" s="283"/>
    </row>
    <row r="65" spans="2:5">
      <c r="B65" s="19"/>
      <c r="C65" s="69"/>
      <c r="D65" s="199"/>
      <c r="E65" s="191"/>
    </row>
    <row r="66" spans="2:5" s="282" customFormat="1" ht="14.25">
      <c r="B66" s="270" t="s">
        <v>807</v>
      </c>
      <c r="C66" s="271">
        <f>+SUM(C68:C70)</f>
        <v>-5487829.1970022302</v>
      </c>
      <c r="D66" s="271">
        <f>+SUM(D68:D70)</f>
        <v>-86983190.338324741</v>
      </c>
      <c r="E66" s="281"/>
    </row>
    <row r="67" spans="2:5" s="282" customFormat="1" ht="12.75" customHeight="1">
      <c r="B67" s="270"/>
      <c r="C67" s="271"/>
      <c r="D67" s="280"/>
      <c r="E67" s="281"/>
    </row>
    <row r="68" spans="2:5" s="284" customFormat="1">
      <c r="B68" s="286" t="s">
        <v>347</v>
      </c>
      <c r="C68" s="274">
        <v>-2316933.6743840999</v>
      </c>
      <c r="D68" s="275">
        <v>-36723862.125722855</v>
      </c>
      <c r="E68" s="283"/>
    </row>
    <row r="69" spans="2:5" s="284" customFormat="1">
      <c r="B69" s="286" t="s">
        <v>907</v>
      </c>
      <c r="C69" s="274">
        <v>-1418551.9067891301</v>
      </c>
      <c r="D69" s="275">
        <v>-22484331.432989068</v>
      </c>
      <c r="E69" s="283"/>
    </row>
    <row r="70" spans="2:5" s="284" customFormat="1">
      <c r="B70" s="286" t="s">
        <v>905</v>
      </c>
      <c r="C70" s="274">
        <v>-1752343.615829</v>
      </c>
      <c r="D70" s="275">
        <v>-27774996.779612813</v>
      </c>
      <c r="E70" s="283"/>
    </row>
    <row r="71" spans="2:5">
      <c r="B71" s="12"/>
      <c r="C71" s="71"/>
      <c r="D71" s="94"/>
      <c r="E71" s="191"/>
    </row>
    <row r="72" spans="2:5" s="269" customFormat="1" ht="15.75">
      <c r="B72" s="264" t="s">
        <v>827</v>
      </c>
      <c r="C72" s="265">
        <f>+C45+C47+C49+C51+C53+C60+C66</f>
        <v>9434653.6995678432</v>
      </c>
      <c r="D72" s="265">
        <f>+D45+D47+D49+D51+D53+D60+D66</f>
        <v>16102989.53477408</v>
      </c>
      <c r="E72" s="268"/>
    </row>
    <row r="73" spans="2:5" ht="18" customHeight="1">
      <c r="B73" s="13"/>
      <c r="C73" s="95"/>
      <c r="D73" s="95"/>
      <c r="E73" s="191"/>
    </row>
    <row r="74" spans="2:5" ht="18" customHeight="1">
      <c r="B74" s="264" t="s">
        <v>811</v>
      </c>
      <c r="C74" s="265">
        <f>+C15+C72</f>
        <v>284880782.52363497</v>
      </c>
      <c r="D74" s="265">
        <f>+D15+D72</f>
        <v>4381979220.584774</v>
      </c>
      <c r="E74" s="191"/>
    </row>
    <row r="75" spans="2:5" ht="18" customHeight="1">
      <c r="B75" s="96"/>
      <c r="C75" s="93"/>
      <c r="D75" s="93"/>
      <c r="E75" s="191"/>
    </row>
    <row r="76" spans="2:5" ht="18" customHeight="1">
      <c r="B76" s="264" t="s">
        <v>812</v>
      </c>
      <c r="C76" s="265">
        <f>+C13+C60+C66</f>
        <v>3000368.3537069075</v>
      </c>
      <c r="D76" s="265">
        <f>+D13+D60+D66</f>
        <v>46151065.928634316</v>
      </c>
      <c r="E76" s="191"/>
    </row>
    <row r="77" spans="2:5" ht="18" customHeight="1">
      <c r="B77" s="96"/>
      <c r="C77" s="93"/>
      <c r="D77" s="93"/>
      <c r="E77" s="191"/>
    </row>
    <row r="78" spans="2:5" ht="18" customHeight="1">
      <c r="B78" s="264" t="s">
        <v>813</v>
      </c>
      <c r="C78" s="265">
        <f>+C74-C76</f>
        <v>281880414.16992807</v>
      </c>
      <c r="D78" s="265">
        <f>+D74-D76</f>
        <v>4335828154.6561394</v>
      </c>
      <c r="E78" s="191"/>
    </row>
    <row r="79" spans="2:5" ht="18" customHeight="1" thickBot="1">
      <c r="B79" s="107"/>
      <c r="C79" s="108"/>
      <c r="D79" s="108"/>
    </row>
    <row r="80" spans="2:5" ht="14.25" thickTop="1">
      <c r="B80" s="195"/>
      <c r="C80" s="196"/>
      <c r="D80" s="196"/>
    </row>
    <row r="81" spans="2:5" ht="13.5" customHeight="1">
      <c r="B81" s="288" t="s">
        <v>906</v>
      </c>
      <c r="C81" s="193"/>
      <c r="D81" s="193"/>
    </row>
    <row r="82" spans="2:5" ht="12.75" customHeight="1">
      <c r="B82" s="193"/>
      <c r="C82" s="193"/>
      <c r="D82" s="193"/>
    </row>
    <row r="85" spans="2:5">
      <c r="C85" s="178"/>
      <c r="D85" s="178"/>
    </row>
    <row r="86" spans="2:5">
      <c r="C86" s="178"/>
      <c r="D86" s="178"/>
    </row>
    <row r="87" spans="2:5">
      <c r="C87" s="178"/>
      <c r="D87" s="178"/>
    </row>
    <row r="88" spans="2:5">
      <c r="C88" s="178"/>
      <c r="D88" s="178"/>
    </row>
    <row r="89" spans="2:5">
      <c r="C89" s="178"/>
      <c r="D89" s="178"/>
    </row>
    <row r="91" spans="2:5" ht="14.25">
      <c r="B91" s="1" t="s">
        <v>724</v>
      </c>
      <c r="C91" s="8"/>
      <c r="D91" s="8"/>
    </row>
    <row r="92" spans="2:5" ht="14.25">
      <c r="B92" s="4" t="s">
        <v>178</v>
      </c>
      <c r="C92" s="8"/>
      <c r="D92" s="8"/>
    </row>
    <row r="93" spans="2:5">
      <c r="B93" s="8"/>
      <c r="C93" s="8"/>
      <c r="D93" s="8"/>
    </row>
    <row r="94" spans="2:5">
      <c r="B94" s="8"/>
      <c r="C94" s="8"/>
      <c r="D94" s="8"/>
      <c r="E94" s="8"/>
    </row>
    <row r="95" spans="2:5" ht="16.5">
      <c r="B95" s="1352" t="s">
        <v>66</v>
      </c>
      <c r="C95" s="1352"/>
      <c r="D95" s="1352"/>
      <c r="E95" s="1352"/>
    </row>
    <row r="96" spans="2:5">
      <c r="B96" s="8"/>
      <c r="C96" s="8"/>
      <c r="D96" s="8"/>
      <c r="E96" s="8"/>
    </row>
    <row r="97" spans="2:5" ht="13.5" thickBot="1">
      <c r="B97" s="5" t="s">
        <v>213</v>
      </c>
      <c r="C97" s="5"/>
      <c r="D97" s="5"/>
      <c r="E97" s="8"/>
    </row>
    <row r="98" spans="2:5" ht="13.5" thickTop="1">
      <c r="B98" s="1353" t="s">
        <v>354</v>
      </c>
      <c r="C98" s="1355" t="s">
        <v>48</v>
      </c>
      <c r="D98" s="1356"/>
      <c r="E98" s="1357"/>
    </row>
    <row r="99" spans="2:5" ht="13.5" thickBot="1">
      <c r="B99" s="1354"/>
      <c r="C99" s="97" t="s">
        <v>49</v>
      </c>
      <c r="D99" s="20" t="s">
        <v>50</v>
      </c>
      <c r="E99" s="98" t="s">
        <v>359</v>
      </c>
    </row>
    <row r="100" spans="2:5" ht="13.5" thickTop="1">
      <c r="B100" s="62"/>
      <c r="C100" s="73"/>
      <c r="D100" s="74"/>
      <c r="E100" s="75"/>
    </row>
    <row r="101" spans="2:5">
      <c r="B101" s="12" t="s">
        <v>119</v>
      </c>
      <c r="C101" s="76">
        <v>1921.7864710190963</v>
      </c>
      <c r="D101" s="63">
        <v>0.09</v>
      </c>
      <c r="E101" s="77">
        <f>+C101+D101</f>
        <v>1921.8764710190962</v>
      </c>
    </row>
    <row r="102" spans="2:5">
      <c r="B102" s="12" t="s">
        <v>120</v>
      </c>
      <c r="C102" s="76">
        <v>224.74583980719757</v>
      </c>
      <c r="D102" s="63">
        <v>11.49</v>
      </c>
      <c r="E102" s="77">
        <f t="shared" ref="E102:E107" si="0">+C102+D102</f>
        <v>236.23583980719758</v>
      </c>
    </row>
    <row r="103" spans="2:5">
      <c r="B103" s="12" t="s">
        <v>421</v>
      </c>
      <c r="C103" s="76">
        <v>0.30200281001060081</v>
      </c>
      <c r="D103" s="63">
        <v>0</v>
      </c>
      <c r="E103" s="77">
        <f t="shared" si="0"/>
        <v>0.30200281001060081</v>
      </c>
    </row>
    <row r="104" spans="2:5">
      <c r="B104" s="12" t="s">
        <v>121</v>
      </c>
      <c r="C104" s="76">
        <v>78.864308547709939</v>
      </c>
      <c r="D104" s="63">
        <v>1.39</v>
      </c>
      <c r="E104" s="77">
        <f t="shared" si="0"/>
        <v>80.25430854770994</v>
      </c>
    </row>
    <row r="105" spans="2:5">
      <c r="B105" s="12" t="s">
        <v>122</v>
      </c>
      <c r="C105" s="76">
        <v>5.0388354854379891</v>
      </c>
      <c r="D105" s="63">
        <v>0.27</v>
      </c>
      <c r="E105" s="77">
        <f t="shared" si="0"/>
        <v>5.3088354854379887</v>
      </c>
    </row>
    <row r="106" spans="2:5">
      <c r="B106" s="12" t="s">
        <v>96</v>
      </c>
      <c r="C106" s="76">
        <v>0.2546112503672</v>
      </c>
      <c r="D106" s="63">
        <v>0.05</v>
      </c>
      <c r="E106" s="77">
        <f t="shared" si="0"/>
        <v>0.30461125036719999</v>
      </c>
    </row>
    <row r="107" spans="2:5">
      <c r="B107" s="12" t="s">
        <v>422</v>
      </c>
      <c r="C107" s="76">
        <v>0.5760939135605756</v>
      </c>
      <c r="D107" s="63">
        <v>0</v>
      </c>
      <c r="E107" s="77">
        <f t="shared" si="0"/>
        <v>0.5760939135605756</v>
      </c>
    </row>
    <row r="108" spans="2:5">
      <c r="B108" s="12"/>
      <c r="C108" s="78"/>
      <c r="D108" s="79"/>
      <c r="E108" s="80"/>
    </row>
    <row r="109" spans="2:5" ht="13.5" thickBot="1">
      <c r="B109" s="99" t="s">
        <v>359</v>
      </c>
      <c r="C109" s="100">
        <v>2231.5681628333805</v>
      </c>
      <c r="D109" s="101">
        <v>13.290000000000001</v>
      </c>
      <c r="E109" s="102">
        <f>+C109+D109</f>
        <v>2244.8581628333804</v>
      </c>
    </row>
    <row r="110" spans="2:5" ht="13.5" thickTop="1">
      <c r="B110" s="194"/>
      <c r="C110" s="197"/>
      <c r="D110" s="197"/>
      <c r="E110" s="197"/>
    </row>
    <row r="111" spans="2:5">
      <c r="B111" s="5" t="s">
        <v>423</v>
      </c>
      <c r="C111" s="5"/>
      <c r="D111" s="5"/>
      <c r="E111" s="9"/>
    </row>
    <row r="112" spans="2:5">
      <c r="B112" s="5" t="s">
        <v>506</v>
      </c>
      <c r="C112" s="5"/>
      <c r="D112" s="5"/>
      <c r="E112" s="5"/>
    </row>
    <row r="113" spans="2:2">
      <c r="B113" s="9"/>
    </row>
    <row r="114" spans="2:2">
      <c r="B114" s="5"/>
    </row>
  </sheetData>
  <mergeCells count="5">
    <mergeCell ref="B6:D6"/>
    <mergeCell ref="B7:D7"/>
    <mergeCell ref="B95:E95"/>
    <mergeCell ref="B98:B99"/>
    <mergeCell ref="C98:E98"/>
  </mergeCells>
  <hyperlinks>
    <hyperlink ref="A1" location="INDICE!A1" display="Indice"/>
  </hyperlinks>
  <printOptions horizontalCentered="1"/>
  <pageMargins left="0.14000000000000001" right="0.13" top="0.19685039370078741" bottom="0.19685039370078741" header="0.15748031496062992" footer="0"/>
  <pageSetup paperSize="9" scale="62" orientation="portrait" horizontalDpi="4294967293" r:id="rId1"/>
  <headerFooter scaleWithDoc="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2"/>
  <sheetViews>
    <sheetView showGridLines="0" view="pageBreakPreview" zoomScale="85" zoomScaleSheetLayoutView="85" workbookViewId="0"/>
  </sheetViews>
  <sheetFormatPr baseColWidth="10" defaultColWidth="11.42578125" defaultRowHeight="12.75"/>
  <cols>
    <col min="1" max="1" width="5.85546875" style="177" bestFit="1" customWidth="1"/>
    <col min="2" max="2" width="108.42578125" style="177" bestFit="1" customWidth="1"/>
    <col min="3" max="3" width="19.140625" style="177" customWidth="1"/>
    <col min="4" max="4" width="19.140625" style="177" bestFit="1" customWidth="1"/>
    <col min="5" max="5" width="19.28515625" style="177" customWidth="1"/>
    <col min="6" max="16384" width="11.42578125" style="177"/>
  </cols>
  <sheetData>
    <row r="1" spans="1:5">
      <c r="A1" s="21" t="s">
        <v>271</v>
      </c>
    </row>
    <row r="2" spans="1:5" ht="14.25">
      <c r="B2" s="1" t="s">
        <v>724</v>
      </c>
      <c r="C2" s="65"/>
      <c r="D2" s="65"/>
    </row>
    <row r="3" spans="1:5" ht="14.25">
      <c r="B3" s="4" t="s">
        <v>178</v>
      </c>
      <c r="C3" s="65"/>
      <c r="D3" s="65"/>
    </row>
    <row r="4" spans="1:5">
      <c r="B4" s="60"/>
      <c r="C4" s="66"/>
      <c r="D4" s="66"/>
    </row>
    <row r="5" spans="1:5">
      <c r="B5" s="60"/>
      <c r="C5" s="66"/>
      <c r="D5" s="66"/>
    </row>
    <row r="6" spans="1:5" ht="17.25" customHeight="1">
      <c r="B6" s="1350" t="s">
        <v>342</v>
      </c>
      <c r="C6" s="1350"/>
      <c r="D6" s="1350"/>
    </row>
    <row r="7" spans="1:5" ht="17.25" customHeight="1">
      <c r="B7" s="1351" t="s">
        <v>830</v>
      </c>
      <c r="C7" s="1351"/>
      <c r="D7" s="1351"/>
    </row>
    <row r="8" spans="1:5" ht="17.25" customHeight="1" thickBot="1">
      <c r="B8" s="85"/>
      <c r="C8" s="86"/>
      <c r="D8" s="86"/>
    </row>
    <row r="9" spans="1:5" ht="17.25" customHeight="1" thickTop="1" thickBot="1">
      <c r="B9" s="87"/>
      <c r="C9" s="198" t="s">
        <v>334</v>
      </c>
      <c r="D9" s="198" t="s">
        <v>335</v>
      </c>
    </row>
    <row r="10" spans="1:5" ht="18" customHeight="1" thickTop="1">
      <c r="B10" s="88"/>
      <c r="C10" s="89"/>
      <c r="D10" s="90"/>
    </row>
    <row r="11" spans="1:5" ht="18" customHeight="1">
      <c r="B11" s="264" t="s">
        <v>808</v>
      </c>
      <c r="C11" s="265">
        <v>266978051.60015953</v>
      </c>
      <c r="D11" s="265">
        <v>4231655513.4500003</v>
      </c>
      <c r="E11" s="178"/>
    </row>
    <row r="12" spans="1:5" ht="18" customHeight="1">
      <c r="B12" s="83"/>
      <c r="C12" s="84"/>
      <c r="D12" s="84"/>
    </row>
    <row r="13" spans="1:5" ht="18" customHeight="1">
      <c r="B13" s="264" t="s">
        <v>809</v>
      </c>
      <c r="C13" s="265">
        <v>8468077.2239075974</v>
      </c>
      <c r="D13" s="265">
        <v>134220717.59999999</v>
      </c>
      <c r="E13" s="178"/>
    </row>
    <row r="14" spans="1:5" ht="18" customHeight="1">
      <c r="B14" s="83"/>
      <c r="C14" s="84"/>
      <c r="D14" s="84"/>
    </row>
    <row r="15" spans="1:5" ht="18" customHeight="1">
      <c r="B15" s="264" t="s">
        <v>810</v>
      </c>
      <c r="C15" s="265">
        <f>+C11+C13</f>
        <v>275446128.82406712</v>
      </c>
      <c r="D15" s="265">
        <f>+D11+D13</f>
        <v>4365876231.0500002</v>
      </c>
      <c r="E15" s="178"/>
    </row>
    <row r="16" spans="1:5">
      <c r="B16" s="12"/>
      <c r="C16" s="91"/>
      <c r="D16" s="92"/>
    </row>
    <row r="17" spans="2:5" ht="14.25">
      <c r="B17" s="270" t="s">
        <v>320</v>
      </c>
      <c r="C17" s="289"/>
      <c r="D17" s="290"/>
    </row>
    <row r="18" spans="2:5">
      <c r="B18" s="153"/>
      <c r="C18" s="272"/>
      <c r="D18" s="272"/>
    </row>
    <row r="19" spans="2:5" ht="14.25">
      <c r="B19" s="270" t="s">
        <v>381</v>
      </c>
      <c r="C19" s="271">
        <f>SUM(C21:C30)</f>
        <v>30483388.105428845</v>
      </c>
      <c r="D19" s="271">
        <f>SUM(D21:D30)</f>
        <v>483167798.14866829</v>
      </c>
      <c r="E19" s="191"/>
    </row>
    <row r="20" spans="2:5">
      <c r="B20" s="153"/>
      <c r="C20" s="272"/>
      <c r="D20" s="273"/>
      <c r="E20" s="191"/>
    </row>
    <row r="21" spans="2:5">
      <c r="B21" s="286" t="s">
        <v>482</v>
      </c>
      <c r="C21" s="274">
        <v>4416348.0586995743</v>
      </c>
      <c r="D21" s="274">
        <v>69999999.999999985</v>
      </c>
      <c r="E21" s="191"/>
    </row>
    <row r="22" spans="2:5">
      <c r="B22" s="286" t="s">
        <v>321</v>
      </c>
      <c r="C22" s="274">
        <v>227358.02134989481</v>
      </c>
      <c r="D22" s="274">
        <v>3603670.1100001028</v>
      </c>
      <c r="E22" s="191"/>
    </row>
    <row r="23" spans="2:5">
      <c r="B23" s="286" t="s">
        <v>483</v>
      </c>
      <c r="C23" s="274">
        <v>0</v>
      </c>
      <c r="D23" s="274">
        <v>0</v>
      </c>
      <c r="E23" s="191"/>
    </row>
    <row r="24" spans="2:5">
      <c r="B24" s="286" t="s">
        <v>484</v>
      </c>
      <c r="C24" s="274">
        <v>11580386.993007911</v>
      </c>
      <c r="D24" s="274">
        <v>183551449.916574</v>
      </c>
      <c r="E24" s="191"/>
    </row>
    <row r="25" spans="2:5">
      <c r="B25" s="286" t="s">
        <v>904</v>
      </c>
      <c r="C25" s="274">
        <v>7118360.9090767512</v>
      </c>
      <c r="D25" s="274">
        <v>112827444.08104831</v>
      </c>
      <c r="E25" s="191"/>
    </row>
    <row r="26" spans="2:5">
      <c r="B26" s="287" t="s">
        <v>616</v>
      </c>
      <c r="C26" s="274">
        <v>7000000</v>
      </c>
      <c r="D26" s="274">
        <v>110951400</v>
      </c>
      <c r="E26" s="191"/>
    </row>
    <row r="27" spans="2:5">
      <c r="B27" s="286" t="s">
        <v>485</v>
      </c>
      <c r="C27" s="274">
        <v>0</v>
      </c>
      <c r="D27" s="274">
        <v>0</v>
      </c>
      <c r="E27" s="191"/>
    </row>
    <row r="28" spans="2:5">
      <c r="B28" s="286" t="s">
        <v>94</v>
      </c>
      <c r="C28" s="274">
        <v>140934.1232947151</v>
      </c>
      <c r="D28" s="274">
        <v>2233834.041045893</v>
      </c>
      <c r="E28" s="191"/>
    </row>
    <row r="29" spans="2:5">
      <c r="B29" s="286" t="s">
        <v>76</v>
      </c>
      <c r="C29" s="274">
        <v>0</v>
      </c>
      <c r="D29" s="275">
        <v>0</v>
      </c>
      <c r="E29" s="191"/>
    </row>
    <row r="30" spans="2:5">
      <c r="B30" s="286" t="s">
        <v>53</v>
      </c>
      <c r="C30" s="274">
        <v>0</v>
      </c>
      <c r="D30" s="275">
        <v>0</v>
      </c>
      <c r="E30" s="191"/>
    </row>
    <row r="31" spans="2:5">
      <c r="B31" s="284"/>
      <c r="C31" s="274"/>
      <c r="D31" s="275"/>
      <c r="E31" s="191"/>
    </row>
    <row r="32" spans="2:5" ht="14.25">
      <c r="B32" s="270" t="s">
        <v>322</v>
      </c>
      <c r="C32" s="271">
        <f>SUM(C34:C43)</f>
        <v>19445347.002999369</v>
      </c>
      <c r="D32" s="271">
        <f>SUM(D34:D43)</f>
        <v>308212639.06694061</v>
      </c>
      <c r="E32" s="191"/>
    </row>
    <row r="33" spans="2:5">
      <c r="B33" s="153"/>
      <c r="C33" s="272"/>
      <c r="D33" s="272"/>
      <c r="E33" s="191"/>
    </row>
    <row r="34" spans="2:5">
      <c r="B34" s="286" t="s">
        <v>482</v>
      </c>
      <c r="C34" s="278">
        <v>2050447.3129676599</v>
      </c>
      <c r="D34" s="279">
        <v>32500000</v>
      </c>
      <c r="E34" s="191"/>
    </row>
    <row r="35" spans="2:5">
      <c r="B35" s="286" t="s">
        <v>321</v>
      </c>
      <c r="C35" s="274">
        <v>445681.11054236128</v>
      </c>
      <c r="D35" s="274">
        <v>7064134.7383185346</v>
      </c>
      <c r="E35" s="191"/>
    </row>
    <row r="36" spans="2:5">
      <c r="B36" s="286" t="s">
        <v>483</v>
      </c>
      <c r="C36" s="274">
        <v>239407.65260753807</v>
      </c>
      <c r="D36" s="274">
        <v>3794659.1753599998</v>
      </c>
      <c r="E36" s="191"/>
    </row>
    <row r="37" spans="2:5">
      <c r="B37" s="286" t="s">
        <v>484</v>
      </c>
      <c r="C37" s="274">
        <v>12652639.568971369</v>
      </c>
      <c r="D37" s="274">
        <v>200546867.69610998</v>
      </c>
      <c r="E37" s="191"/>
    </row>
    <row r="38" spans="2:5">
      <c r="B38" s="286" t="s">
        <v>904</v>
      </c>
      <c r="C38" s="274">
        <v>2595992.8060750021</v>
      </c>
      <c r="D38" s="274">
        <v>41147005.174849994</v>
      </c>
      <c r="E38" s="191"/>
    </row>
    <row r="39" spans="2:5">
      <c r="B39" s="286" t="s">
        <v>485</v>
      </c>
      <c r="C39" s="274">
        <v>1052380.4824367575</v>
      </c>
      <c r="D39" s="274">
        <v>16680441.122719094</v>
      </c>
      <c r="E39" s="191"/>
    </row>
    <row r="40" spans="2:5">
      <c r="B40" s="286" t="s">
        <v>94</v>
      </c>
      <c r="C40" s="274">
        <v>21809.851006582729</v>
      </c>
      <c r="D40" s="274">
        <v>345690.50042453757</v>
      </c>
      <c r="E40" s="191"/>
    </row>
    <row r="41" spans="2:5">
      <c r="B41" s="286" t="s">
        <v>108</v>
      </c>
      <c r="C41" s="274">
        <v>18845.736863941784</v>
      </c>
      <c r="D41" s="274">
        <v>298708.69844085007</v>
      </c>
      <c r="E41" s="191"/>
    </row>
    <row r="42" spans="2:5">
      <c r="B42" s="286" t="s">
        <v>76</v>
      </c>
      <c r="C42" s="274">
        <v>367157.22170382651</v>
      </c>
      <c r="D42" s="274">
        <v>5819515.3954499904</v>
      </c>
      <c r="E42" s="191"/>
    </row>
    <row r="43" spans="2:5">
      <c r="B43" s="286" t="s">
        <v>53</v>
      </c>
      <c r="C43" s="274">
        <v>985.25982432888713</v>
      </c>
      <c r="D43" s="274">
        <v>15616.565267577726</v>
      </c>
      <c r="E43" s="191"/>
    </row>
    <row r="44" spans="2:5">
      <c r="B44" s="144"/>
      <c r="C44" s="272"/>
      <c r="D44" s="273"/>
      <c r="E44" s="191"/>
    </row>
    <row r="45" spans="2:5" ht="14.25">
      <c r="B45" s="270" t="s">
        <v>382</v>
      </c>
      <c r="C45" s="271">
        <f>+C19-C32</f>
        <v>11038041.102429476</v>
      </c>
      <c r="D45" s="271">
        <f>+D19-D32</f>
        <v>174955159.08172768</v>
      </c>
      <c r="E45" s="191"/>
    </row>
    <row r="46" spans="2:5" ht="14.25">
      <c r="B46" s="270"/>
      <c r="C46" s="292"/>
      <c r="D46" s="280"/>
      <c r="E46" s="191"/>
    </row>
    <row r="47" spans="2:5" ht="14.25">
      <c r="B47" s="270" t="s">
        <v>443</v>
      </c>
      <c r="C47" s="271">
        <v>22529.198788027912</v>
      </c>
      <c r="D47" s="280">
        <v>357092.30663000001</v>
      </c>
      <c r="E47" s="191"/>
    </row>
    <row r="48" spans="2:5" ht="14.25">
      <c r="B48" s="270"/>
      <c r="C48" s="271"/>
      <c r="D48" s="271"/>
      <c r="E48" s="191"/>
    </row>
    <row r="49" spans="2:5" ht="14.25">
      <c r="B49" s="270" t="s">
        <v>598</v>
      </c>
      <c r="C49" s="271">
        <v>94238.870999999999</v>
      </c>
      <c r="D49" s="280">
        <v>1493704.9531242</v>
      </c>
      <c r="E49" s="191"/>
    </row>
    <row r="50" spans="2:5" ht="14.25">
      <c r="B50" s="270"/>
      <c r="C50" s="271"/>
      <c r="D50" s="280"/>
      <c r="E50" s="191"/>
    </row>
    <row r="51" spans="2:5" ht="14.25">
      <c r="B51" s="270" t="s">
        <v>599</v>
      </c>
      <c r="C51" s="271">
        <v>-41107.352989999999</v>
      </c>
      <c r="D51" s="280">
        <v>-651559.76636209793</v>
      </c>
      <c r="E51" s="191"/>
    </row>
    <row r="52" spans="2:5" ht="14.25">
      <c r="B52" s="270"/>
      <c r="C52" s="271"/>
      <c r="D52" s="271"/>
      <c r="E52" s="200"/>
    </row>
    <row r="53" spans="2:5" ht="14.25">
      <c r="B53" s="270" t="s">
        <v>600</v>
      </c>
      <c r="C53" s="271">
        <f>SUM(C55:C58)</f>
        <v>3788660.7505410304</v>
      </c>
      <c r="D53" s="271">
        <f>SUM(D55:D58)</f>
        <v>-71981755.368980005</v>
      </c>
      <c r="E53" s="191"/>
    </row>
    <row r="54" spans="2:5">
      <c r="B54" s="153"/>
      <c r="C54" s="272"/>
      <c r="D54" s="273"/>
    </row>
    <row r="55" spans="2:5">
      <c r="B55" s="286" t="s">
        <v>55</v>
      </c>
      <c r="C55" s="278">
        <v>2231549.5609961478</v>
      </c>
      <c r="D55" s="279">
        <v>-86584853.697746739</v>
      </c>
      <c r="E55" s="191"/>
    </row>
    <row r="56" spans="2:5">
      <c r="B56" s="286" t="s">
        <v>56</v>
      </c>
      <c r="C56" s="274">
        <v>1561403.9296011773</v>
      </c>
      <c r="D56" s="274">
        <v>14671139.117207017</v>
      </c>
      <c r="E56" s="191"/>
    </row>
    <row r="57" spans="2:5">
      <c r="B57" s="286" t="s">
        <v>57</v>
      </c>
      <c r="C57" s="274">
        <v>0</v>
      </c>
      <c r="D57" s="274">
        <v>0</v>
      </c>
      <c r="E57" s="191"/>
    </row>
    <row r="58" spans="2:5">
      <c r="B58" s="286" t="s">
        <v>61</v>
      </c>
      <c r="C58" s="274">
        <v>-4292.7400562948178</v>
      </c>
      <c r="D58" s="274">
        <v>-68040.788440284115</v>
      </c>
      <c r="E58" s="191"/>
    </row>
    <row r="59" spans="2:5">
      <c r="B59" s="144"/>
      <c r="C59" s="274"/>
      <c r="D59" s="274"/>
    </row>
    <row r="60" spans="2:5" ht="14.25">
      <c r="B60" s="270" t="s">
        <v>601</v>
      </c>
      <c r="C60" s="271">
        <f>SUM(C62:C64)</f>
        <v>20120.326801540643</v>
      </c>
      <c r="D60" s="271">
        <f>SUM(D62:D64)</f>
        <v>-1086461.3330409359</v>
      </c>
      <c r="E60" s="191"/>
    </row>
    <row r="61" spans="2:5">
      <c r="B61" s="153"/>
      <c r="C61" s="272"/>
      <c r="D61" s="273"/>
    </row>
    <row r="62" spans="2:5">
      <c r="B62" s="286" t="s">
        <v>55</v>
      </c>
      <c r="C62" s="278">
        <v>13315.239742360458</v>
      </c>
      <c r="D62" s="279">
        <v>-1150402.7495169654</v>
      </c>
      <c r="E62" s="191"/>
    </row>
    <row r="63" spans="2:5">
      <c r="B63" s="286" t="s">
        <v>56</v>
      </c>
      <c r="C63" s="274">
        <v>6805.087059180185</v>
      </c>
      <c r="D63" s="274">
        <v>63941.416476029415</v>
      </c>
      <c r="E63" s="191"/>
    </row>
    <row r="64" spans="2:5">
      <c r="B64" s="286" t="s">
        <v>61</v>
      </c>
      <c r="C64" s="274">
        <v>0</v>
      </c>
      <c r="D64" s="274">
        <v>0</v>
      </c>
      <c r="E64" s="191"/>
    </row>
    <row r="65" spans="2:5">
      <c r="B65" s="276"/>
      <c r="C65" s="277"/>
      <c r="D65" s="291"/>
      <c r="E65" s="191"/>
    </row>
    <row r="66" spans="2:5" ht="14.25">
      <c r="B66" s="270" t="s">
        <v>807</v>
      </c>
      <c r="C66" s="271">
        <f>+SUM(C68:C70)</f>
        <v>-5487829.1970022302</v>
      </c>
      <c r="D66" s="271">
        <f>+SUM(D68:D70)</f>
        <v>-86983190.338324741</v>
      </c>
      <c r="E66" s="191"/>
    </row>
    <row r="67" spans="2:5" ht="12.75" customHeight="1">
      <c r="B67" s="270"/>
      <c r="C67" s="271"/>
      <c r="D67" s="280"/>
      <c r="E67" s="191"/>
    </row>
    <row r="68" spans="2:5">
      <c r="B68" s="286" t="s">
        <v>347</v>
      </c>
      <c r="C68" s="274">
        <v>-2316933.6743840999</v>
      </c>
      <c r="D68" s="275">
        <v>-36723862.125722855</v>
      </c>
      <c r="E68" s="191"/>
    </row>
    <row r="69" spans="2:5">
      <c r="B69" s="286" t="s">
        <v>907</v>
      </c>
      <c r="C69" s="274">
        <v>-1418551.9067891301</v>
      </c>
      <c r="D69" s="275">
        <v>-22484331.432989068</v>
      </c>
      <c r="E69" s="191"/>
    </row>
    <row r="70" spans="2:5">
      <c r="B70" s="286" t="s">
        <v>905</v>
      </c>
      <c r="C70" s="274">
        <v>-1752343.615829</v>
      </c>
      <c r="D70" s="275">
        <v>-27774996.779612813</v>
      </c>
      <c r="E70" s="191"/>
    </row>
    <row r="71" spans="2:5">
      <c r="B71" s="144"/>
      <c r="C71" s="278"/>
      <c r="D71" s="275"/>
      <c r="E71" s="191"/>
    </row>
    <row r="72" spans="2:5" ht="15.75">
      <c r="B72" s="299" t="s">
        <v>827</v>
      </c>
      <c r="C72" s="300">
        <f>+C45+C47+C49+C51+C53+C60+C66</f>
        <v>9434653.6995678432</v>
      </c>
      <c r="D72" s="300">
        <f>+D45+D47+D49+D51+D53+D60+D66</f>
        <v>16102989.53477408</v>
      </c>
      <c r="E72" s="191"/>
    </row>
    <row r="73" spans="2:5" ht="18" customHeight="1">
      <c r="B73" s="153"/>
      <c r="C73" s="293"/>
      <c r="D73" s="293"/>
      <c r="E73" s="191"/>
    </row>
    <row r="74" spans="2:5" ht="18" customHeight="1">
      <c r="B74" s="299" t="s">
        <v>811</v>
      </c>
      <c r="C74" s="300">
        <f>+C15+C72</f>
        <v>284880782.52363497</v>
      </c>
      <c r="D74" s="300">
        <f>+D15+D72</f>
        <v>4381979220.584774</v>
      </c>
      <c r="E74" s="191"/>
    </row>
    <row r="75" spans="2:5" ht="18" customHeight="1">
      <c r="B75" s="294"/>
      <c r="C75" s="274"/>
      <c r="D75" s="274"/>
      <c r="E75" s="191"/>
    </row>
    <row r="76" spans="2:5" ht="18" customHeight="1">
      <c r="B76" s="299" t="s">
        <v>812</v>
      </c>
      <c r="C76" s="300">
        <f>+C13+C60+C66</f>
        <v>3000368.3537069075</v>
      </c>
      <c r="D76" s="300">
        <f>+D13+D60+D66</f>
        <v>46151065.928634316</v>
      </c>
      <c r="E76" s="191"/>
    </row>
    <row r="77" spans="2:5" ht="18" customHeight="1">
      <c r="B77" s="294"/>
      <c r="C77" s="274"/>
      <c r="D77" s="274"/>
      <c r="E77" s="191"/>
    </row>
    <row r="78" spans="2:5" ht="18" customHeight="1">
      <c r="B78" s="299" t="s">
        <v>813</v>
      </c>
      <c r="C78" s="300">
        <f>+C74-C76</f>
        <v>281880414.16992807</v>
      </c>
      <c r="D78" s="300">
        <f>+D74-D76</f>
        <v>4335828154.6561394</v>
      </c>
      <c r="E78" s="191"/>
    </row>
    <row r="79" spans="2:5" ht="18" customHeight="1" thickBot="1">
      <c r="B79" s="295"/>
      <c r="C79" s="296"/>
      <c r="D79" s="296"/>
    </row>
    <row r="80" spans="2:5" ht="14.25" thickTop="1">
      <c r="B80" s="297"/>
      <c r="C80" s="298"/>
      <c r="D80" s="298"/>
    </row>
    <row r="81" spans="2:4" ht="13.5" customHeight="1">
      <c r="B81" s="288" t="s">
        <v>906</v>
      </c>
      <c r="C81" s="288"/>
      <c r="D81" s="288"/>
    </row>
    <row r="82" spans="2:4">
      <c r="B82" s="5"/>
    </row>
  </sheetData>
  <mergeCells count="2">
    <mergeCell ref="B6:D6"/>
    <mergeCell ref="B7:D7"/>
  </mergeCells>
  <hyperlinks>
    <hyperlink ref="A1" location="INDICE!A1" display="Indice"/>
  </hyperlinks>
  <printOptions horizontalCentered="1"/>
  <pageMargins left="0.14000000000000001" right="0.13" top="0.19685039370078741" bottom="0.19685039370078741" header="0.15748031496062992" footer="0"/>
  <pageSetup paperSize="9" scale="70" orientation="portrait" horizontalDpi="4294967293" r:id="rId1"/>
  <headerFooter scaleWithDoc="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F76"/>
  <sheetViews>
    <sheetView showGridLines="0" view="pageBreakPreview" zoomScale="70" zoomScaleSheetLayoutView="70" workbookViewId="0"/>
  </sheetViews>
  <sheetFormatPr baseColWidth="10" defaultColWidth="11.42578125" defaultRowHeight="12.75"/>
  <cols>
    <col min="1" max="1" width="5.85546875" style="781" bestFit="1" customWidth="1"/>
    <col min="2" max="2" width="25.140625" style="785" customWidth="1"/>
    <col min="3" max="4" width="15.7109375" style="785" customWidth="1"/>
    <col min="5" max="6" width="15.85546875" style="785" customWidth="1"/>
    <col min="7" max="16384" width="11.42578125" style="781"/>
  </cols>
  <sheetData>
    <row r="1" spans="1:6">
      <c r="A1" s="517" t="s">
        <v>271</v>
      </c>
      <c r="B1" s="518"/>
      <c r="C1" s="518"/>
      <c r="D1" s="518"/>
      <c r="E1" s="518"/>
      <c r="F1" s="518"/>
    </row>
    <row r="2" spans="1:6" ht="14.25">
      <c r="B2" s="327" t="s">
        <v>724</v>
      </c>
      <c r="C2" s="518"/>
      <c r="D2" s="518"/>
      <c r="E2" s="518"/>
      <c r="F2" s="518"/>
    </row>
    <row r="3" spans="1:6" ht="14.25">
      <c r="B3" s="131" t="s">
        <v>178</v>
      </c>
      <c r="C3" s="518"/>
      <c r="D3" s="518"/>
      <c r="E3" s="518"/>
      <c r="F3" s="518"/>
    </row>
    <row r="4" spans="1:6">
      <c r="B4" s="518"/>
      <c r="C4" s="518"/>
      <c r="D4" s="518"/>
      <c r="E4" s="518"/>
      <c r="F4" s="518"/>
    </row>
    <row r="5" spans="1:6">
      <c r="B5" s="518"/>
      <c r="C5" s="518"/>
      <c r="D5" s="518"/>
      <c r="E5" s="518"/>
      <c r="F5" s="518"/>
    </row>
    <row r="6" spans="1:6" ht="16.5">
      <c r="B6" s="1247" t="s">
        <v>109</v>
      </c>
      <c r="C6" s="1247"/>
      <c r="D6" s="1247"/>
      <c r="E6" s="1247"/>
      <c r="F6" s="1247"/>
    </row>
    <row r="7" spans="1:6" ht="13.5" thickBot="1">
      <c r="B7" s="133"/>
      <c r="C7" s="133"/>
      <c r="D7" s="133"/>
      <c r="E7" s="133"/>
      <c r="F7" s="518"/>
    </row>
    <row r="8" spans="1:6" ht="27" thickTop="1" thickBot="1">
      <c r="B8" s="42" t="s">
        <v>110</v>
      </c>
      <c r="C8" s="109" t="s">
        <v>111</v>
      </c>
      <c r="D8" s="42" t="s">
        <v>424</v>
      </c>
      <c r="E8" s="42" t="s">
        <v>112</v>
      </c>
      <c r="F8" s="110" t="s">
        <v>113</v>
      </c>
    </row>
    <row r="9" spans="1:6" ht="13.5" thickTop="1">
      <c r="B9" s="302">
        <v>37290</v>
      </c>
      <c r="C9" s="303">
        <v>1</v>
      </c>
      <c r="D9" s="303">
        <v>1.3999590337802097</v>
      </c>
      <c r="E9" s="303">
        <v>1.4</v>
      </c>
      <c r="F9" s="304">
        <v>1.2063999999999999</v>
      </c>
    </row>
    <row r="10" spans="1:6">
      <c r="B10" s="302">
        <v>37346</v>
      </c>
      <c r="C10" s="303">
        <v>1.0481</v>
      </c>
      <c r="D10" s="303">
        <v>1.4673678494766407</v>
      </c>
      <c r="E10" s="303">
        <v>2.9</v>
      </c>
      <c r="F10" s="304">
        <v>2.5363000000000002</v>
      </c>
    </row>
    <row r="11" spans="1:6">
      <c r="B11" s="302">
        <v>37437</v>
      </c>
      <c r="C11" s="303">
        <v>1.2495000000000001</v>
      </c>
      <c r="D11" s="303">
        <v>1.749237448677363</v>
      </c>
      <c r="E11" s="303">
        <v>3.8</v>
      </c>
      <c r="F11" s="304">
        <v>3.7549000000000001</v>
      </c>
    </row>
    <row r="12" spans="1:6">
      <c r="B12" s="302">
        <v>37529</v>
      </c>
      <c r="C12" s="303">
        <v>1.3715999999999999</v>
      </c>
      <c r="D12" s="303">
        <v>1.9202837030972117</v>
      </c>
      <c r="E12" s="303">
        <v>3.75</v>
      </c>
      <c r="F12" s="304">
        <v>3.6941999999999999</v>
      </c>
    </row>
    <row r="13" spans="1:6">
      <c r="B13" s="302">
        <v>37621</v>
      </c>
      <c r="C13" s="303">
        <v>1.4053</v>
      </c>
      <c r="D13" s="303">
        <v>1.9674070109433832</v>
      </c>
      <c r="E13" s="303">
        <v>3.4</v>
      </c>
      <c r="F13" s="304">
        <v>3.5409000000000002</v>
      </c>
    </row>
    <row r="14" spans="1:6">
      <c r="B14" s="302">
        <v>37711</v>
      </c>
      <c r="C14" s="303">
        <v>1.4340999999999999</v>
      </c>
      <c r="D14" s="303">
        <v>2.0077399999999996</v>
      </c>
      <c r="E14" s="303">
        <v>2.88</v>
      </c>
      <c r="F14" s="304">
        <v>3.1358999999999999</v>
      </c>
    </row>
    <row r="15" spans="1:6">
      <c r="B15" s="302">
        <v>37802</v>
      </c>
      <c r="C15" s="303">
        <v>1.4403999999999999</v>
      </c>
      <c r="D15" s="303">
        <v>2.0165599999999997</v>
      </c>
      <c r="E15" s="303">
        <v>2.8</v>
      </c>
      <c r="F15" s="304">
        <v>3.2225000000000001</v>
      </c>
    </row>
    <row r="16" spans="1:6">
      <c r="B16" s="302">
        <v>37894</v>
      </c>
      <c r="C16" s="303">
        <v>1.4448000000000001</v>
      </c>
      <c r="D16" s="303">
        <v>2.0227200000000001</v>
      </c>
      <c r="E16" s="303">
        <v>2.915</v>
      </c>
      <c r="F16" s="304">
        <v>3.3969999999999998</v>
      </c>
    </row>
    <row r="17" spans="2:6">
      <c r="B17" s="302">
        <v>37986</v>
      </c>
      <c r="C17" s="303">
        <v>1.4568000000000001</v>
      </c>
      <c r="D17" s="303">
        <v>2.03952</v>
      </c>
      <c r="E17" s="303">
        <v>2.9175</v>
      </c>
      <c r="F17" s="304">
        <v>3.6720999999999999</v>
      </c>
    </row>
    <row r="18" spans="2:6">
      <c r="B18" s="302">
        <v>38077</v>
      </c>
      <c r="C18" s="303">
        <v>1.4678</v>
      </c>
      <c r="D18" s="303">
        <v>2.0549200000000001</v>
      </c>
      <c r="E18" s="303">
        <v>2.86</v>
      </c>
      <c r="F18" s="304">
        <v>3.5173999999999999</v>
      </c>
    </row>
    <row r="19" spans="2:6">
      <c r="B19" s="302">
        <v>38168</v>
      </c>
      <c r="C19" s="303">
        <v>1.4983</v>
      </c>
      <c r="D19" s="303">
        <v>2.09762</v>
      </c>
      <c r="E19" s="303">
        <v>2.9580000000000002</v>
      </c>
      <c r="F19" s="304">
        <v>3.6029</v>
      </c>
    </row>
    <row r="20" spans="2:6">
      <c r="B20" s="302">
        <v>38260</v>
      </c>
      <c r="C20" s="303">
        <v>1.52</v>
      </c>
      <c r="D20" s="303">
        <v>2.1279999999999997</v>
      </c>
      <c r="E20" s="303">
        <v>2.9809999999999999</v>
      </c>
      <c r="F20" s="304">
        <v>3.7073</v>
      </c>
    </row>
    <row r="21" spans="2:6">
      <c r="B21" s="302">
        <v>38352</v>
      </c>
      <c r="C21" s="303">
        <v>1.5367</v>
      </c>
      <c r="D21" s="303">
        <v>2.1513799999999996</v>
      </c>
      <c r="E21" s="303">
        <v>2.9790000000000001</v>
      </c>
      <c r="F21" s="304">
        <v>4.0530999999999997</v>
      </c>
    </row>
    <row r="22" spans="2:6">
      <c r="B22" s="302">
        <v>38442</v>
      </c>
      <c r="C22" s="303">
        <v>1.5844</v>
      </c>
      <c r="D22" s="303">
        <v>2.2181599999999997</v>
      </c>
      <c r="E22" s="303">
        <v>2.9169999999999998</v>
      </c>
      <c r="F22" s="304">
        <v>3.7824</v>
      </c>
    </row>
    <row r="23" spans="2:6">
      <c r="B23" s="302">
        <v>38533</v>
      </c>
      <c r="C23" s="303">
        <v>1.6274</v>
      </c>
      <c r="D23" s="303">
        <v>2.2783599999999997</v>
      </c>
      <c r="E23" s="303">
        <v>2.887</v>
      </c>
      <c r="F23" s="304">
        <v>3.4922</v>
      </c>
    </row>
    <row r="24" spans="2:6">
      <c r="B24" s="302">
        <v>38625</v>
      </c>
      <c r="C24" s="303">
        <v>1.6667000000000001</v>
      </c>
      <c r="D24" s="303">
        <v>2.33338</v>
      </c>
      <c r="E24" s="303">
        <v>2.91</v>
      </c>
      <c r="F24" s="304">
        <v>3.4971999999999999</v>
      </c>
    </row>
    <row r="25" spans="2:6">
      <c r="B25" s="302">
        <v>38717</v>
      </c>
      <c r="C25" s="303">
        <v>1.7173</v>
      </c>
      <c r="D25" s="303">
        <v>2.4041757275690854</v>
      </c>
      <c r="E25" s="303">
        <v>3.04</v>
      </c>
      <c r="F25" s="304">
        <v>3.6019000000000001</v>
      </c>
    </row>
    <row r="26" spans="2:6">
      <c r="B26" s="302">
        <v>38807</v>
      </c>
      <c r="C26" s="303">
        <v>1.7682</v>
      </c>
      <c r="D26" s="303">
        <v>2.4754799999999997</v>
      </c>
      <c r="E26" s="303">
        <v>3.0819999999999999</v>
      </c>
      <c r="F26" s="304">
        <v>3.7362000000000002</v>
      </c>
    </row>
    <row r="27" spans="2:6">
      <c r="B27" s="302">
        <v>38898</v>
      </c>
      <c r="C27" s="303">
        <v>1.8150999999999999</v>
      </c>
      <c r="D27" s="303">
        <v>2.54114</v>
      </c>
      <c r="E27" s="303">
        <v>3.0859999999999999</v>
      </c>
      <c r="F27" s="304">
        <v>3.9438</v>
      </c>
    </row>
    <row r="28" spans="2:6">
      <c r="B28" s="302">
        <v>38990</v>
      </c>
      <c r="C28" s="303">
        <v>1.8451</v>
      </c>
      <c r="D28" s="303">
        <v>2.5831399999999998</v>
      </c>
      <c r="E28" s="303">
        <v>3.1040000000000001</v>
      </c>
      <c r="F28" s="304">
        <v>3.9361000000000002</v>
      </c>
    </row>
    <row r="29" spans="2:6">
      <c r="B29" s="302">
        <v>39082</v>
      </c>
      <c r="C29" s="303">
        <v>1.8904000000000001</v>
      </c>
      <c r="D29" s="303">
        <v>2.64656</v>
      </c>
      <c r="E29" s="303">
        <v>3.0619999999999998</v>
      </c>
      <c r="F29" s="304">
        <v>4.0406000000000004</v>
      </c>
    </row>
    <row r="30" spans="2:6">
      <c r="B30" s="302">
        <v>39172</v>
      </c>
      <c r="C30" s="303">
        <v>1.9380999999999999</v>
      </c>
      <c r="D30" s="303">
        <v>2.7133399999999996</v>
      </c>
      <c r="E30" s="303">
        <v>3.1</v>
      </c>
      <c r="F30" s="304">
        <v>4.1399999999999997</v>
      </c>
    </row>
    <row r="31" spans="2:6">
      <c r="B31" s="302">
        <v>39263</v>
      </c>
      <c r="C31" s="303">
        <v>1.9752000000000001</v>
      </c>
      <c r="D31" s="303">
        <v>2.7652799999999997</v>
      </c>
      <c r="E31" s="303">
        <v>3.093</v>
      </c>
      <c r="F31" s="304">
        <v>4.1864999999999997</v>
      </c>
    </row>
    <row r="32" spans="2:6">
      <c r="B32" s="302">
        <v>39355</v>
      </c>
      <c r="C32" s="303">
        <v>2.0047999999999999</v>
      </c>
      <c r="D32" s="303">
        <v>2.8067199999999999</v>
      </c>
      <c r="E32" s="303">
        <v>3.15</v>
      </c>
      <c r="F32" s="304">
        <v>4.4928999999999997</v>
      </c>
    </row>
    <row r="33" spans="2:6">
      <c r="B33" s="302">
        <v>39447</v>
      </c>
      <c r="C33" s="303">
        <v>2.0510000000000002</v>
      </c>
      <c r="D33" s="303">
        <v>2.8714</v>
      </c>
      <c r="E33" s="303">
        <v>3.149</v>
      </c>
      <c r="F33" s="304">
        <v>4.6336000000000004</v>
      </c>
    </row>
    <row r="34" spans="2:6">
      <c r="B34" s="302">
        <v>39538</v>
      </c>
      <c r="C34" s="303">
        <v>2.1006</v>
      </c>
      <c r="D34" s="303">
        <v>2.9408399999999997</v>
      </c>
      <c r="E34" s="303">
        <v>3.1680000000000001</v>
      </c>
      <c r="F34" s="304">
        <v>4.9984000000000002</v>
      </c>
    </row>
    <row r="35" spans="2:6">
      <c r="B35" s="302">
        <v>39629</v>
      </c>
      <c r="C35" s="303">
        <v>2.1535000000000002</v>
      </c>
      <c r="D35" s="303">
        <v>3.0148999999999999</v>
      </c>
      <c r="E35" s="303">
        <v>3.0249999999999999</v>
      </c>
      <c r="F35" s="304">
        <v>4.7637999999999998</v>
      </c>
    </row>
    <row r="36" spans="2:6">
      <c r="B36" s="302">
        <v>39721</v>
      </c>
      <c r="C36" s="303">
        <v>2.1858</v>
      </c>
      <c r="D36" s="303">
        <v>3.06012</v>
      </c>
      <c r="E36" s="303">
        <v>3.1349999999999998</v>
      </c>
      <c r="F36" s="304">
        <v>4.4111000000000002</v>
      </c>
    </row>
    <row r="37" spans="2:6">
      <c r="B37" s="302">
        <v>39813</v>
      </c>
      <c r="C37" s="303">
        <v>2.2143999999999999</v>
      </c>
      <c r="D37" s="303">
        <v>3.1001599999999998</v>
      </c>
      <c r="E37" s="303">
        <v>3.452</v>
      </c>
      <c r="F37" s="304">
        <v>4.8735999999999997</v>
      </c>
    </row>
    <row r="38" spans="2:6">
      <c r="B38" s="302">
        <v>39903</v>
      </c>
      <c r="C38" s="303">
        <v>2.2429000000000001</v>
      </c>
      <c r="D38" s="303">
        <v>3.1400600000000001</v>
      </c>
      <c r="E38" s="303">
        <v>3.72</v>
      </c>
      <c r="F38" s="304">
        <v>4.9416000000000002</v>
      </c>
    </row>
    <row r="39" spans="2:6">
      <c r="B39" s="302">
        <v>39994</v>
      </c>
      <c r="C39" s="303">
        <v>2.2726000000000002</v>
      </c>
      <c r="D39" s="303">
        <v>3.1816400000000002</v>
      </c>
      <c r="E39" s="303">
        <v>3.7970000000000002</v>
      </c>
      <c r="F39" s="304">
        <v>5.3284000000000002</v>
      </c>
    </row>
    <row r="40" spans="2:6">
      <c r="B40" s="302">
        <v>40086</v>
      </c>
      <c r="C40" s="303">
        <v>2.3132000000000001</v>
      </c>
      <c r="D40" s="303">
        <v>3.23848</v>
      </c>
      <c r="E40" s="303">
        <v>3.843</v>
      </c>
      <c r="F40" s="304">
        <v>5.6224999999999996</v>
      </c>
    </row>
    <row r="41" spans="2:6">
      <c r="B41" s="302">
        <v>40178</v>
      </c>
      <c r="C41" s="303">
        <v>2.3683999999999998</v>
      </c>
      <c r="D41" s="303">
        <v>3.3157599999999996</v>
      </c>
      <c r="E41" s="303">
        <v>3.8</v>
      </c>
      <c r="F41" s="304">
        <v>5.4401999999999999</v>
      </c>
    </row>
    <row r="42" spans="2:6">
      <c r="B42" s="302">
        <v>40268</v>
      </c>
      <c r="C42" s="303">
        <v>2.4432999999999998</v>
      </c>
      <c r="D42" s="303">
        <v>3.4206199999999995</v>
      </c>
      <c r="E42" s="303">
        <v>3.8780000000000001</v>
      </c>
      <c r="F42" s="304">
        <v>5.2384000000000004</v>
      </c>
    </row>
    <row r="43" spans="2:6">
      <c r="B43" s="302">
        <v>40359</v>
      </c>
      <c r="C43" s="303">
        <v>2.5129000000000001</v>
      </c>
      <c r="D43" s="303">
        <v>3.5180599999999997</v>
      </c>
      <c r="E43" s="303">
        <v>3.931</v>
      </c>
      <c r="F43" s="304">
        <v>4.8086000000000002</v>
      </c>
    </row>
    <row r="44" spans="2:6">
      <c r="B44" s="302">
        <v>40451</v>
      </c>
      <c r="C44" s="303">
        <v>2.5705</v>
      </c>
      <c r="D44" s="303">
        <v>3.5986999999999996</v>
      </c>
      <c r="E44" s="303">
        <v>3.96</v>
      </c>
      <c r="F44" s="304">
        <v>5.3965658217497952</v>
      </c>
    </row>
    <row r="45" spans="2:6">
      <c r="B45" s="302">
        <v>40543</v>
      </c>
      <c r="C45" s="303">
        <v>2.63</v>
      </c>
      <c r="D45" s="303">
        <v>3.6819999999999995</v>
      </c>
      <c r="E45" s="303">
        <v>3.976</v>
      </c>
      <c r="F45" s="304">
        <v>5.3183520599250933</v>
      </c>
    </row>
    <row r="46" spans="2:6">
      <c r="B46" s="302">
        <v>40633</v>
      </c>
      <c r="C46" s="303">
        <v>2.6911</v>
      </c>
      <c r="D46" s="303">
        <v>3.7675399999999999</v>
      </c>
      <c r="E46" s="303">
        <v>4.0540000000000003</v>
      </c>
      <c r="F46" s="304">
        <v>5.7430230910893894</v>
      </c>
    </row>
    <row r="47" spans="2:6">
      <c r="B47" s="302">
        <v>40724</v>
      </c>
      <c r="C47" s="303">
        <v>2.7566000000000002</v>
      </c>
      <c r="D47" s="303">
        <v>3.8592399999999998</v>
      </c>
      <c r="E47" s="303">
        <v>4.1100000000000003</v>
      </c>
      <c r="F47" s="304">
        <v>5.9608411892675859</v>
      </c>
    </row>
    <row r="48" spans="2:6">
      <c r="B48" s="302">
        <v>40816</v>
      </c>
      <c r="C48" s="303">
        <v>2.8210999999999999</v>
      </c>
      <c r="D48" s="303">
        <v>3.9495399999999998</v>
      </c>
      <c r="E48" s="303">
        <v>4.2050000000000001</v>
      </c>
      <c r="F48" s="304">
        <v>5.6299370732360403</v>
      </c>
    </row>
    <row r="49" spans="1:6">
      <c r="B49" s="302">
        <v>40908</v>
      </c>
      <c r="C49" s="303">
        <v>2.8809</v>
      </c>
      <c r="D49" s="303">
        <v>4.0332599999999994</v>
      </c>
      <c r="E49" s="303">
        <v>4.3040000000000003</v>
      </c>
      <c r="F49" s="304">
        <v>5.5845335409368104</v>
      </c>
    </row>
    <row r="50" spans="1:6">
      <c r="B50" s="302">
        <v>40999</v>
      </c>
      <c r="C50" s="303">
        <v>2.9523999999999999</v>
      </c>
      <c r="D50" s="303">
        <v>4.1333599999999997</v>
      </c>
      <c r="E50" s="303">
        <v>4.3789999999999996</v>
      </c>
      <c r="F50" s="304">
        <v>5.8425617078052001</v>
      </c>
    </row>
    <row r="51" spans="1:6">
      <c r="A51" s="782"/>
      <c r="B51" s="302">
        <v>41090</v>
      </c>
      <c r="C51" s="303">
        <v>3.0287999999999999</v>
      </c>
      <c r="D51" s="303">
        <v>4.2403199999999996</v>
      </c>
      <c r="E51" s="303">
        <v>4.5270000000000001</v>
      </c>
      <c r="F51" s="304">
        <v>5.7267552182163204</v>
      </c>
    </row>
    <row r="52" spans="1:6">
      <c r="A52" s="782"/>
      <c r="B52" s="302">
        <v>41182</v>
      </c>
      <c r="C52" s="303">
        <v>3.1017000000000001</v>
      </c>
      <c r="D52" s="303">
        <v>4.3423799999999995</v>
      </c>
      <c r="E52" s="303">
        <v>4.6970000000000001</v>
      </c>
      <c r="F52" s="304">
        <v>6.0372750642673498</v>
      </c>
    </row>
    <row r="53" spans="1:6" ht="12.75" customHeight="1">
      <c r="B53" s="302">
        <v>41274</v>
      </c>
      <c r="C53" s="303">
        <v>3.1846999999999999</v>
      </c>
      <c r="D53" s="303">
        <v>4.4585799999999995</v>
      </c>
      <c r="E53" s="303">
        <v>4.9180000000000001</v>
      </c>
      <c r="F53" s="304">
        <v>6.4889827153978104</v>
      </c>
    </row>
    <row r="54" spans="1:6" ht="12.75" customHeight="1">
      <c r="A54" s="783"/>
      <c r="B54" s="305">
        <v>41364</v>
      </c>
      <c r="C54" s="303">
        <v>3.2732999999999999</v>
      </c>
      <c r="D54" s="303">
        <v>4.5826199999999995</v>
      </c>
      <c r="E54" s="303">
        <v>5.1219999999999999</v>
      </c>
      <c r="F54" s="304">
        <v>6.5649833376000002</v>
      </c>
    </row>
    <row r="55" spans="1:6" ht="12.75" customHeight="1">
      <c r="A55" s="783"/>
      <c r="B55" s="302">
        <v>41455</v>
      </c>
      <c r="C55" s="303">
        <v>3.3426</v>
      </c>
      <c r="D55" s="303">
        <v>4.67964</v>
      </c>
      <c r="E55" s="303">
        <v>5.3879999999999999</v>
      </c>
      <c r="F55" s="304">
        <v>7.0128855915999999</v>
      </c>
    </row>
    <row r="56" spans="1:6" ht="12.75" customHeight="1">
      <c r="B56" s="302">
        <v>41547</v>
      </c>
      <c r="C56" s="303">
        <v>3.4291999999999998</v>
      </c>
      <c r="D56" s="303">
        <v>4.8008799999999994</v>
      </c>
      <c r="E56" s="303">
        <v>5.7930000000000001</v>
      </c>
      <c r="F56" s="304">
        <v>7.83473086286177</v>
      </c>
    </row>
    <row r="57" spans="1:6" ht="12.75" customHeight="1">
      <c r="B57" s="305">
        <v>41639</v>
      </c>
      <c r="C57" s="303">
        <v>3.5202</v>
      </c>
      <c r="D57" s="303">
        <v>4.92828</v>
      </c>
      <c r="E57" s="303">
        <v>6.5209999999999999</v>
      </c>
      <c r="F57" s="304">
        <v>8.9635738831615104</v>
      </c>
    </row>
    <row r="58" spans="1:6" ht="12.75" customHeight="1">
      <c r="B58" s="305">
        <v>41729</v>
      </c>
      <c r="C58" s="303">
        <v>3.8069999999999999</v>
      </c>
      <c r="D58" s="303">
        <v>5.3297999999999996</v>
      </c>
      <c r="E58" s="303">
        <v>8.0047999999999995</v>
      </c>
      <c r="F58" s="304">
        <v>11.022858717</v>
      </c>
    </row>
    <row r="59" spans="1:6" ht="12.75" customHeight="1">
      <c r="B59" s="305">
        <v>41820</v>
      </c>
      <c r="C59" s="306">
        <v>4.0480999999999998</v>
      </c>
      <c r="D59" s="304">
        <v>5.6673399999999994</v>
      </c>
      <c r="E59" s="303">
        <v>8.1326999999999998</v>
      </c>
      <c r="F59" s="304">
        <v>11.134583790000001</v>
      </c>
    </row>
    <row r="60" spans="1:6" ht="12.75" customHeight="1">
      <c r="B60" s="302">
        <v>41912</v>
      </c>
      <c r="C60" s="307">
        <v>4.2153999999999998</v>
      </c>
      <c r="D60" s="304">
        <v>5.901559999999999</v>
      </c>
      <c r="E60" s="304">
        <v>8.4642999999999997</v>
      </c>
      <c r="F60" s="308">
        <v>10.6899469563021</v>
      </c>
    </row>
    <row r="61" spans="1:6" ht="12.75" customHeight="1">
      <c r="B61" s="302">
        <v>42004</v>
      </c>
      <c r="C61" s="307">
        <v>4.3769</v>
      </c>
      <c r="D61" s="304">
        <v>6.1276599999999997</v>
      </c>
      <c r="E61" s="304">
        <v>8.5519999999999996</v>
      </c>
      <c r="F61" s="308">
        <v>10.344744163541792</v>
      </c>
    </row>
    <row r="62" spans="1:6" ht="12.75" customHeight="1">
      <c r="B62" s="302">
        <v>42094</v>
      </c>
      <c r="C62" s="307">
        <v>4.5137</v>
      </c>
      <c r="D62" s="304">
        <v>6.3191799999999994</v>
      </c>
      <c r="E62" s="304">
        <v>8.8196999999999992</v>
      </c>
      <c r="F62" s="308">
        <v>9.4631974248926998</v>
      </c>
    </row>
    <row r="63" spans="1:6" ht="12.75" customHeight="1">
      <c r="B63" s="302">
        <v>42185</v>
      </c>
      <c r="C63" s="307">
        <v>4.6722999999999999</v>
      </c>
      <c r="D63" s="304">
        <v>6.5412199999999991</v>
      </c>
      <c r="E63" s="304">
        <v>9.0864999999999991</v>
      </c>
      <c r="F63" s="308">
        <v>10.1174702148981</v>
      </c>
    </row>
    <row r="64" spans="1:6">
      <c r="B64" s="302">
        <v>42277</v>
      </c>
      <c r="C64" s="307">
        <v>4.8352000000000004</v>
      </c>
      <c r="D64" s="304">
        <v>6.7692800000000002</v>
      </c>
      <c r="E64" s="304">
        <v>9.4192</v>
      </c>
      <c r="F64" s="308">
        <v>10.526598122499999</v>
      </c>
    </row>
    <row r="65" spans="2:6">
      <c r="B65" s="302">
        <v>42369</v>
      </c>
      <c r="C65" s="307">
        <v>5.0354999999999999</v>
      </c>
      <c r="D65" s="304">
        <v>7.0496999999999996</v>
      </c>
      <c r="E65" s="304">
        <v>13.005000000000001</v>
      </c>
      <c r="F65" s="308">
        <v>14.123588184200001</v>
      </c>
    </row>
    <row r="66" spans="2:6">
      <c r="B66" s="302">
        <v>42460</v>
      </c>
      <c r="C66" s="307">
        <v>5.5636000000000001</v>
      </c>
      <c r="D66" s="304">
        <v>7.78904</v>
      </c>
      <c r="E66" s="304">
        <v>14.5817</v>
      </c>
      <c r="F66" s="308">
        <v>16.590852201615654</v>
      </c>
    </row>
    <row r="67" spans="2:6">
      <c r="B67" s="302">
        <v>42551</v>
      </c>
      <c r="C67" s="307">
        <v>6.0945999999999998</v>
      </c>
      <c r="D67" s="304">
        <v>8.5324399999999994</v>
      </c>
      <c r="E67" s="304">
        <v>14.92</v>
      </c>
      <c r="F67" s="308">
        <v>16.544688400999998</v>
      </c>
    </row>
    <row r="68" spans="2:6" ht="14.25" customHeight="1">
      <c r="B68" s="302">
        <v>42643</v>
      </c>
      <c r="C68" s="307">
        <v>6.5437000000000003</v>
      </c>
      <c r="D68" s="304">
        <v>9.1611799999999999</v>
      </c>
      <c r="E68" s="304">
        <v>15.263299999999999</v>
      </c>
      <c r="F68" s="308">
        <v>17.15363002922</v>
      </c>
    </row>
    <row r="69" spans="2:6" ht="14.25" customHeight="1">
      <c r="B69" s="302">
        <v>42735</v>
      </c>
      <c r="C69" s="307">
        <v>6.8377999999999997</v>
      </c>
      <c r="D69" s="304">
        <v>9.5729199999999981</v>
      </c>
      <c r="E69" s="304">
        <v>15.850199999999999</v>
      </c>
      <c r="F69" s="308">
        <v>16.686177492367602</v>
      </c>
    </row>
    <row r="70" spans="2:6" ht="14.25" customHeight="1" thickBot="1">
      <c r="B70" s="309">
        <v>42825</v>
      </c>
      <c r="C70" s="310">
        <v>7.1550000000000002</v>
      </c>
      <c r="D70" s="310">
        <v>10.016999999999999</v>
      </c>
      <c r="E70" s="310">
        <v>15.3818</v>
      </c>
      <c r="F70" s="310">
        <v>16.391517476555801</v>
      </c>
    </row>
    <row r="71" spans="2:6" ht="13.5" thickTop="1">
      <c r="B71" s="784"/>
      <c r="C71" s="307"/>
      <c r="D71" s="307"/>
      <c r="E71" s="307"/>
      <c r="F71" s="307"/>
    </row>
    <row r="72" spans="2:6">
      <c r="B72" s="1358" t="s">
        <v>442</v>
      </c>
      <c r="C72" s="1358"/>
      <c r="D72" s="1358"/>
      <c r="E72" s="1358"/>
      <c r="F72" s="1358"/>
    </row>
    <row r="73" spans="2:6">
      <c r="B73" s="1358"/>
      <c r="C73" s="1358"/>
      <c r="D73" s="1358"/>
      <c r="E73" s="1358"/>
      <c r="F73" s="1358"/>
    </row>
    <row r="74" spans="2:6">
      <c r="B74" s="1358"/>
      <c r="C74" s="1358"/>
      <c r="D74" s="1358"/>
      <c r="E74" s="1358"/>
      <c r="F74" s="1358"/>
    </row>
    <row r="75" spans="2:6">
      <c r="F75" s="518"/>
    </row>
    <row r="76" spans="2:6">
      <c r="C76" s="786"/>
    </row>
  </sheetData>
  <mergeCells count="2">
    <mergeCell ref="B6:F6"/>
    <mergeCell ref="B72:F7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87" orientation="portrait" horizontalDpi="4294967293" r:id="rId1"/>
  <headerFooter scaleWithDoc="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S77"/>
  <sheetViews>
    <sheetView showGridLines="0" showRuler="0" view="pageBreakPreview" zoomScale="70" zoomScaleNormal="85" zoomScaleSheetLayoutView="70" workbookViewId="0"/>
  </sheetViews>
  <sheetFormatPr baseColWidth="10" defaultColWidth="11.42578125" defaultRowHeight="12.75" customHeight="1"/>
  <cols>
    <col min="1" max="1" width="7.28515625" style="133" customWidth="1"/>
    <col min="2" max="2" width="37.85546875" style="314" customWidth="1"/>
    <col min="3" max="18" width="21.7109375" style="314" customWidth="1"/>
    <col min="19" max="16384" width="11.42578125" style="314"/>
  </cols>
  <sheetData>
    <row r="1" spans="1:19" ht="18.75" customHeight="1">
      <c r="A1" s="130" t="s">
        <v>271</v>
      </c>
    </row>
    <row r="2" spans="1:19" s="750" customFormat="1" ht="15.75">
      <c r="B2" s="327" t="s">
        <v>724</v>
      </c>
      <c r="C2" s="327"/>
      <c r="D2" s="751"/>
      <c r="E2" s="751"/>
      <c r="F2" s="751"/>
      <c r="G2" s="751"/>
      <c r="H2" s="751"/>
      <c r="I2" s="751"/>
      <c r="J2" s="751"/>
      <c r="K2" s="751"/>
      <c r="L2" s="751"/>
      <c r="M2" s="751"/>
      <c r="N2" s="751"/>
      <c r="O2" s="751"/>
      <c r="P2" s="751"/>
      <c r="Q2" s="751"/>
      <c r="R2" s="751"/>
    </row>
    <row r="3" spans="1:19" s="750" customFormat="1" ht="15.75">
      <c r="B3" s="131" t="s">
        <v>178</v>
      </c>
      <c r="C3" s="131"/>
      <c r="D3" s="752"/>
      <c r="E3" s="752"/>
      <c r="F3" s="752"/>
      <c r="G3" s="752"/>
      <c r="H3" s="752"/>
      <c r="I3" s="752"/>
      <c r="J3" s="752"/>
      <c r="K3" s="752"/>
      <c r="L3" s="752"/>
      <c r="M3" s="752"/>
      <c r="N3" s="752"/>
      <c r="O3" s="752"/>
      <c r="P3" s="752"/>
      <c r="Q3" s="752"/>
      <c r="R3" s="752"/>
    </row>
    <row r="4" spans="1:19" s="750" customFormat="1" ht="15.75">
      <c r="B4" s="752"/>
      <c r="C4" s="752"/>
      <c r="D4" s="752"/>
      <c r="E4" s="752"/>
      <c r="F4" s="752"/>
      <c r="G4" s="752"/>
      <c r="H4" s="752"/>
      <c r="I4" s="752"/>
      <c r="J4" s="752"/>
      <c r="K4" s="752"/>
      <c r="L4" s="752"/>
      <c r="M4" s="752"/>
      <c r="N4" s="752"/>
      <c r="O4" s="752"/>
      <c r="P4" s="752"/>
      <c r="Q4" s="752"/>
      <c r="R4" s="752"/>
    </row>
    <row r="5" spans="1:19" s="750" customFormat="1" ht="15.75">
      <c r="B5" s="752"/>
      <c r="C5" s="752"/>
      <c r="D5" s="752"/>
      <c r="E5" s="752"/>
      <c r="F5" s="752"/>
      <c r="G5" s="752"/>
      <c r="H5" s="752"/>
      <c r="I5" s="752"/>
      <c r="J5" s="752"/>
      <c r="K5" s="752"/>
      <c r="L5" s="752"/>
      <c r="M5" s="752"/>
      <c r="N5" s="752"/>
      <c r="O5" s="752"/>
      <c r="P5" s="752"/>
      <c r="Q5" s="752"/>
      <c r="R5" s="752"/>
    </row>
    <row r="6" spans="1:19" s="753" customFormat="1" ht="15.75" customHeight="1">
      <c r="B6" s="1359" t="s">
        <v>820</v>
      </c>
      <c r="C6" s="1359"/>
      <c r="D6" s="1359"/>
      <c r="E6" s="1359"/>
      <c r="F6" s="1359"/>
      <c r="G6" s="1359"/>
      <c r="H6" s="1359"/>
      <c r="I6" s="1359"/>
      <c r="J6" s="1359"/>
      <c r="K6" s="1359"/>
      <c r="L6" s="1359"/>
      <c r="M6" s="1359"/>
      <c r="N6" s="1359"/>
      <c r="O6" s="1359"/>
      <c r="P6" s="754"/>
      <c r="Q6" s="754"/>
      <c r="R6" s="754"/>
    </row>
    <row r="7" spans="1:19" s="753" customFormat="1" ht="16.5" customHeight="1">
      <c r="B7" s="1359" t="s">
        <v>737</v>
      </c>
      <c r="C7" s="1359"/>
      <c r="D7" s="1359"/>
      <c r="E7" s="1359"/>
      <c r="F7" s="1359"/>
      <c r="G7" s="1359"/>
      <c r="H7" s="1359"/>
      <c r="I7" s="1359"/>
      <c r="J7" s="1359"/>
      <c r="K7" s="1359"/>
      <c r="L7" s="1359"/>
      <c r="M7" s="1359"/>
      <c r="N7" s="1359"/>
      <c r="O7" s="1359"/>
      <c r="P7" s="754"/>
      <c r="Q7" s="754"/>
      <c r="R7" s="754"/>
    </row>
    <row r="8" spans="1:19" ht="16.5" customHeight="1">
      <c r="B8" s="1359" t="s">
        <v>425</v>
      </c>
      <c r="C8" s="1359"/>
      <c r="D8" s="1359"/>
      <c r="E8" s="1359"/>
      <c r="F8" s="1359"/>
      <c r="G8" s="1359"/>
      <c r="H8" s="1359"/>
      <c r="I8" s="1359"/>
      <c r="J8" s="1359"/>
      <c r="K8" s="1359"/>
      <c r="L8" s="1359"/>
      <c r="M8" s="1359"/>
      <c r="N8" s="1359"/>
      <c r="O8" s="1359"/>
      <c r="P8" s="754"/>
      <c r="Q8" s="754"/>
      <c r="R8" s="754"/>
    </row>
    <row r="9" spans="1:19" ht="15.75">
      <c r="B9" s="755"/>
      <c r="C9" s="756"/>
      <c r="D9" s="756"/>
      <c r="E9" s="756"/>
      <c r="F9" s="756"/>
      <c r="G9" s="756"/>
      <c r="H9" s="756"/>
      <c r="I9" s="756"/>
      <c r="J9" s="756"/>
      <c r="K9" s="757"/>
      <c r="L9" s="757"/>
      <c r="M9" s="757"/>
      <c r="N9" s="757"/>
      <c r="O9" s="757"/>
      <c r="P9" s="757"/>
      <c r="Q9" s="757"/>
      <c r="R9" s="757"/>
    </row>
    <row r="10" spans="1:19" ht="16.5" thickBot="1">
      <c r="B10" s="545" t="s">
        <v>798</v>
      </c>
      <c r="C10" s="756"/>
      <c r="D10" s="756"/>
      <c r="E10" s="755"/>
      <c r="F10" s="755"/>
      <c r="G10" s="758"/>
      <c r="H10" s="759"/>
      <c r="I10" s="760"/>
      <c r="J10" s="760"/>
      <c r="K10" s="756"/>
      <c r="L10" s="756"/>
      <c r="M10" s="756"/>
      <c r="N10" s="756"/>
      <c r="O10" s="756"/>
      <c r="P10" s="756"/>
      <c r="Q10" s="756"/>
      <c r="R10" s="756"/>
    </row>
    <row r="11" spans="1:19" s="139" customFormat="1" ht="15.75" customHeight="1" thickTop="1" thickBot="1">
      <c r="B11" s="1360"/>
      <c r="C11" s="1362">
        <v>2017</v>
      </c>
      <c r="D11" s="1363"/>
      <c r="E11" s="1363"/>
      <c r="F11" s="1363"/>
      <c r="G11" s="1363"/>
      <c r="H11" s="1363"/>
      <c r="I11" s="1363"/>
      <c r="J11" s="1363"/>
      <c r="K11" s="1364"/>
      <c r="L11" s="761" t="s">
        <v>795</v>
      </c>
      <c r="M11" s="1365">
        <v>2018</v>
      </c>
      <c r="N11" s="1366"/>
      <c r="O11" s="1367"/>
      <c r="P11" s="761" t="s">
        <v>795</v>
      </c>
      <c r="Q11" s="761" t="s">
        <v>359</v>
      </c>
      <c r="R11" s="762"/>
    </row>
    <row r="12" spans="1:19" s="139" customFormat="1" ht="19.5" customHeight="1" thickTop="1" thickBot="1">
      <c r="B12" s="1361"/>
      <c r="C12" s="763" t="s">
        <v>199</v>
      </c>
      <c r="D12" s="763" t="s">
        <v>203</v>
      </c>
      <c r="E12" s="764" t="s">
        <v>372</v>
      </c>
      <c r="F12" s="765" t="s">
        <v>718</v>
      </c>
      <c r="G12" s="763" t="s">
        <v>719</v>
      </c>
      <c r="H12" s="763" t="s">
        <v>720</v>
      </c>
      <c r="I12" s="765" t="s">
        <v>200</v>
      </c>
      <c r="J12" s="765" t="s">
        <v>201</v>
      </c>
      <c r="K12" s="763" t="s">
        <v>180</v>
      </c>
      <c r="L12" s="765">
        <v>2017</v>
      </c>
      <c r="M12" s="766" t="s">
        <v>796</v>
      </c>
      <c r="N12" s="767" t="s">
        <v>202</v>
      </c>
      <c r="O12" s="767" t="s">
        <v>179</v>
      </c>
      <c r="P12" s="765">
        <v>2018</v>
      </c>
      <c r="Q12" s="765" t="s">
        <v>797</v>
      </c>
      <c r="R12" s="768"/>
    </row>
    <row r="13" spans="1:19" ht="16.5" thickTop="1">
      <c r="B13" s="601"/>
      <c r="C13" s="464"/>
      <c r="D13" s="769"/>
      <c r="E13" s="462"/>
      <c r="F13" s="462"/>
      <c r="G13" s="462"/>
      <c r="H13" s="462"/>
      <c r="I13" s="462"/>
      <c r="J13" s="462"/>
      <c r="K13" s="462"/>
      <c r="L13" s="462"/>
      <c r="M13" s="462"/>
      <c r="N13" s="462"/>
      <c r="O13" s="462"/>
      <c r="P13" s="462"/>
      <c r="Q13" s="462"/>
      <c r="R13" s="770"/>
    </row>
    <row r="14" spans="1:19" ht="15.75">
      <c r="B14" s="311" t="s">
        <v>291</v>
      </c>
      <c r="C14" s="462">
        <f>+C15+C16</f>
        <v>8796299.5920994133</v>
      </c>
      <c r="D14" s="462">
        <f t="shared" ref="D14:P14" si="0">+D15+D16</f>
        <v>1536517.546626264</v>
      </c>
      <c r="E14" s="462">
        <f t="shared" si="0"/>
        <v>3999076.4456161605</v>
      </c>
      <c r="F14" s="462">
        <f t="shared" si="0"/>
        <v>414914.0768450913</v>
      </c>
      <c r="G14" s="462">
        <f t="shared" si="0"/>
        <v>345588.84704367444</v>
      </c>
      <c r="H14" s="462">
        <f t="shared" si="0"/>
        <v>2434313.5409233263</v>
      </c>
      <c r="I14" s="462">
        <f t="shared" si="0"/>
        <v>2252291.0226227934</v>
      </c>
      <c r="J14" s="462">
        <f t="shared" si="0"/>
        <v>818781.47574764874</v>
      </c>
      <c r="K14" s="462">
        <f t="shared" si="0"/>
        <v>1982051.1613344506</v>
      </c>
      <c r="L14" s="462">
        <f t="shared" si="0"/>
        <v>22579833.708858818</v>
      </c>
      <c r="M14" s="462">
        <f t="shared" si="0"/>
        <v>498220.10093488486</v>
      </c>
      <c r="N14" s="462">
        <f t="shared" si="0"/>
        <v>538052.98668450129</v>
      </c>
      <c r="O14" s="462">
        <f t="shared" si="0"/>
        <v>3771496.8703687554</v>
      </c>
      <c r="P14" s="462">
        <f t="shared" si="0"/>
        <v>4807769.9579881411</v>
      </c>
      <c r="Q14" s="462">
        <f>+L14+P14</f>
        <v>27387603.666846961</v>
      </c>
      <c r="R14" s="312"/>
      <c r="S14" s="313"/>
    </row>
    <row r="15" spans="1:19" ht="15.75">
      <c r="B15" s="315" t="s">
        <v>336</v>
      </c>
      <c r="C15" s="462">
        <v>6958615.8766418966</v>
      </c>
      <c r="D15" s="462">
        <v>694266.79692851286</v>
      </c>
      <c r="E15" s="462">
        <v>1971995.9726702075</v>
      </c>
      <c r="F15" s="462">
        <v>6212.2706702074656</v>
      </c>
      <c r="G15" s="462">
        <v>6212.2706702074656</v>
      </c>
      <c r="H15" s="462">
        <v>1506212.2706702075</v>
      </c>
      <c r="I15" s="462">
        <v>656331.24244204175</v>
      </c>
      <c r="J15" s="462">
        <v>6212.2706702074656</v>
      </c>
      <c r="K15" s="462">
        <v>6212.2706702074656</v>
      </c>
      <c r="L15" s="462">
        <f t="shared" ref="L15:L16" si="1">SUM(C15:K15)</f>
        <v>11812271.242033694</v>
      </c>
      <c r="M15" s="462">
        <v>6785.326934753878</v>
      </c>
      <c r="N15" s="462">
        <v>198532.71268609638</v>
      </c>
      <c r="O15" s="462">
        <v>2857262.3485863553</v>
      </c>
      <c r="P15" s="462">
        <f>SUM(M15:O15)</f>
        <v>3062580.3882072056</v>
      </c>
      <c r="Q15" s="462">
        <f t="shared" ref="Q15:Q16" si="2">+L15+P15</f>
        <v>14874851.630240899</v>
      </c>
      <c r="R15" s="312"/>
      <c r="S15" s="313"/>
    </row>
    <row r="16" spans="1:19" ht="15.75">
      <c r="B16" s="315" t="s">
        <v>376</v>
      </c>
      <c r="C16" s="462">
        <v>1837683.7154575167</v>
      </c>
      <c r="D16" s="462">
        <v>842250.74969775113</v>
      </c>
      <c r="E16" s="462">
        <v>2027080.4729459528</v>
      </c>
      <c r="F16" s="462">
        <v>408701.80617488385</v>
      </c>
      <c r="G16" s="462">
        <v>339376.57637346699</v>
      </c>
      <c r="H16" s="462">
        <v>928101.27025311859</v>
      </c>
      <c r="I16" s="462">
        <v>1595959.7801807516</v>
      </c>
      <c r="J16" s="462">
        <v>812569.20507744129</v>
      </c>
      <c r="K16" s="462">
        <v>1975838.8906642431</v>
      </c>
      <c r="L16" s="462">
        <f t="shared" si="1"/>
        <v>10767562.466825124</v>
      </c>
      <c r="M16" s="462">
        <v>491434.774000131</v>
      </c>
      <c r="N16" s="462">
        <v>339520.27399840491</v>
      </c>
      <c r="O16" s="462">
        <v>914234.5217824002</v>
      </c>
      <c r="P16" s="462">
        <f>SUM(M16:O16)</f>
        <v>1745189.569780936</v>
      </c>
      <c r="Q16" s="462">
        <f t="shared" si="2"/>
        <v>12512752.03660606</v>
      </c>
      <c r="R16" s="312"/>
      <c r="S16" s="313"/>
    </row>
    <row r="17" spans="2:19" ht="12.75" customHeight="1">
      <c r="B17" s="771"/>
      <c r="C17" s="772"/>
      <c r="D17" s="772"/>
      <c r="E17" s="772"/>
      <c r="F17" s="772"/>
      <c r="G17" s="772"/>
      <c r="H17" s="772"/>
      <c r="I17" s="772"/>
      <c r="J17" s="772"/>
      <c r="K17" s="772"/>
      <c r="L17" s="772"/>
      <c r="M17" s="772"/>
      <c r="N17" s="772"/>
      <c r="O17" s="772"/>
      <c r="P17" s="772"/>
      <c r="Q17" s="772"/>
      <c r="R17" s="312"/>
      <c r="S17" s="313"/>
    </row>
    <row r="18" spans="2:19" ht="15.75">
      <c r="B18" s="311"/>
      <c r="C18" s="462"/>
      <c r="D18" s="462"/>
      <c r="E18" s="462"/>
      <c r="F18" s="462"/>
      <c r="G18" s="462"/>
      <c r="H18" s="462"/>
      <c r="I18" s="462"/>
      <c r="J18" s="462"/>
      <c r="K18" s="462"/>
      <c r="L18" s="462"/>
      <c r="M18" s="462"/>
      <c r="N18" s="462"/>
      <c r="O18" s="462"/>
      <c r="P18" s="462"/>
      <c r="Q18" s="462"/>
      <c r="R18" s="312"/>
      <c r="S18" s="313"/>
    </row>
    <row r="19" spans="2:19" ht="15.75">
      <c r="B19" s="311" t="s">
        <v>292</v>
      </c>
      <c r="C19" s="462">
        <f>+C20+C21</f>
        <v>4104940.1961354418</v>
      </c>
      <c r="D19" s="462">
        <f t="shared" ref="D19" si="3">+D20+D21</f>
        <v>2404271.9287370401</v>
      </c>
      <c r="E19" s="462">
        <f t="shared" ref="E19" si="4">+E20+E21</f>
        <v>2621672.3085662592</v>
      </c>
      <c r="F19" s="462">
        <f t="shared" ref="F19" si="5">+F20+F21</f>
        <v>1211453.7193833361</v>
      </c>
      <c r="G19" s="462">
        <f t="shared" ref="G19" si="6">+G20+G21</f>
        <v>1317860.643919193</v>
      </c>
      <c r="H19" s="462">
        <f t="shared" ref="H19" si="7">+H20+H21</f>
        <v>2939264.6740990393</v>
      </c>
      <c r="I19" s="462">
        <f t="shared" ref="I19" si="8">+I20+I21</f>
        <v>82704.6623503101</v>
      </c>
      <c r="J19" s="462">
        <f t="shared" ref="J19" si="9">+J20+J21</f>
        <v>1057174.6684438752</v>
      </c>
      <c r="K19" s="462">
        <f t="shared" ref="K19" si="10">+K20+K21</f>
        <v>6699524.5163554335</v>
      </c>
      <c r="L19" s="462">
        <f t="shared" ref="L19" si="11">+L20+L21</f>
        <v>22438867.317989931</v>
      </c>
      <c r="M19" s="462">
        <f t="shared" ref="M19" si="12">+M20+M21</f>
        <v>1172198.704143858</v>
      </c>
      <c r="N19" s="462">
        <f t="shared" ref="N19" si="13">+N20+N21</f>
        <v>286925.15355420049</v>
      </c>
      <c r="O19" s="462">
        <f t="shared" ref="O19" si="14">+O20+O21</f>
        <v>0</v>
      </c>
      <c r="P19" s="462">
        <f t="shared" ref="P19" si="15">+P20+P21</f>
        <v>1459123.8576980585</v>
      </c>
      <c r="Q19" s="462">
        <f>+L19+P19</f>
        <v>23897991.175687987</v>
      </c>
      <c r="R19" s="312"/>
      <c r="S19" s="313"/>
    </row>
    <row r="20" spans="2:19" ht="15.75">
      <c r="B20" s="315" t="s">
        <v>336</v>
      </c>
      <c r="C20" s="462">
        <v>4083240.1209985917</v>
      </c>
      <c r="D20" s="462">
        <v>2314639.0280550653</v>
      </c>
      <c r="E20" s="462">
        <v>2183356.9797083959</v>
      </c>
      <c r="F20" s="462">
        <v>1128005.2655885916</v>
      </c>
      <c r="G20" s="462">
        <v>1295890.1069767647</v>
      </c>
      <c r="H20" s="462">
        <v>2569996.4369999999</v>
      </c>
      <c r="I20" s="462">
        <v>0</v>
      </c>
      <c r="J20" s="462">
        <v>1040190.3548349348</v>
      </c>
      <c r="K20" s="462">
        <v>6351069.7659465084</v>
      </c>
      <c r="L20" s="462">
        <f>SUM(C20:K20)</f>
        <v>20966388.059108853</v>
      </c>
      <c r="M20" s="462">
        <v>1105202.252012118</v>
      </c>
      <c r="N20" s="462">
        <v>278872.24010063848</v>
      </c>
      <c r="O20" s="462">
        <v>0</v>
      </c>
      <c r="P20" s="462">
        <f t="shared" ref="P20:P21" si="16">SUM(M20:O20)</f>
        <v>1384074.4921127565</v>
      </c>
      <c r="Q20" s="462">
        <f>+L20+P20</f>
        <v>22350462.551221609</v>
      </c>
      <c r="R20" s="312"/>
      <c r="S20" s="313"/>
    </row>
    <row r="21" spans="2:19" ht="15.75">
      <c r="B21" s="315" t="s">
        <v>376</v>
      </c>
      <c r="C21" s="462">
        <v>21700.075136850039</v>
      </c>
      <c r="D21" s="462">
        <v>89632.900681974817</v>
      </c>
      <c r="E21" s="462">
        <v>438315.32885786355</v>
      </c>
      <c r="F21" s="462">
        <v>83448.453794744448</v>
      </c>
      <c r="G21" s="462">
        <v>21970.536942428316</v>
      </c>
      <c r="H21" s="462">
        <v>369268.23709903914</v>
      </c>
      <c r="I21" s="462">
        <v>82704.6623503101</v>
      </c>
      <c r="J21" s="462">
        <v>16984.313608940432</v>
      </c>
      <c r="K21" s="462">
        <v>348454.75040892483</v>
      </c>
      <c r="L21" s="462">
        <f>SUM(C21:K21)</f>
        <v>1472479.2588810758</v>
      </c>
      <c r="M21" s="462">
        <v>66996.452131740109</v>
      </c>
      <c r="N21" s="462">
        <v>8052.9134535620015</v>
      </c>
      <c r="O21" s="462">
        <v>0</v>
      </c>
      <c r="P21" s="462">
        <f t="shared" si="16"/>
        <v>75049.365585302105</v>
      </c>
      <c r="Q21" s="462">
        <f>+L21+P21</f>
        <v>1547528.6244663778</v>
      </c>
      <c r="R21" s="312"/>
      <c r="S21" s="313"/>
    </row>
    <row r="22" spans="2:19" ht="12.75" customHeight="1">
      <c r="B22" s="311"/>
      <c r="C22" s="462"/>
      <c r="D22" s="462"/>
      <c r="E22" s="462"/>
      <c r="F22" s="462"/>
      <c r="G22" s="462"/>
      <c r="H22" s="462"/>
      <c r="I22" s="462"/>
      <c r="J22" s="462"/>
      <c r="K22" s="462"/>
      <c r="L22" s="462"/>
      <c r="M22" s="462"/>
      <c r="N22" s="462"/>
      <c r="O22" s="462"/>
      <c r="P22" s="462"/>
      <c r="Q22" s="462"/>
      <c r="R22" s="312"/>
      <c r="S22" s="313"/>
    </row>
    <row r="23" spans="2:19" ht="15.75">
      <c r="B23" s="596"/>
      <c r="C23" s="773"/>
      <c r="D23" s="773"/>
      <c r="E23" s="773"/>
      <c r="F23" s="773"/>
      <c r="G23" s="773"/>
      <c r="H23" s="773"/>
      <c r="I23" s="773"/>
      <c r="J23" s="773"/>
      <c r="K23" s="773"/>
      <c r="L23" s="773"/>
      <c r="M23" s="773"/>
      <c r="N23" s="773"/>
      <c r="O23" s="773"/>
      <c r="P23" s="773"/>
      <c r="Q23" s="773"/>
      <c r="R23" s="312"/>
      <c r="S23" s="313"/>
    </row>
    <row r="24" spans="2:19" ht="15.75">
      <c r="B24" s="311" t="s">
        <v>207</v>
      </c>
      <c r="C24" s="462">
        <f>+C25+C26</f>
        <v>176734.33150343809</v>
      </c>
      <c r="D24" s="462">
        <f t="shared" ref="D24" si="17">+D25+D26</f>
        <v>194531.62003228063</v>
      </c>
      <c r="E24" s="462">
        <f t="shared" ref="E24" si="18">+E25+E26</f>
        <v>226834.16675099853</v>
      </c>
      <c r="F24" s="462">
        <f t="shared" ref="F24" si="19">+F25+F26</f>
        <v>119696.56080461371</v>
      </c>
      <c r="G24" s="462">
        <f t="shared" ref="G24" si="20">+G25+G26</f>
        <v>165403.02636157998</v>
      </c>
      <c r="H24" s="462">
        <f t="shared" ref="H24" si="21">+H25+H26</f>
        <v>327106.68849055865</v>
      </c>
      <c r="I24" s="462">
        <f t="shared" ref="I24" si="22">+I25+I26</f>
        <v>193861.38796688226</v>
      </c>
      <c r="J24" s="462">
        <f t="shared" ref="J24" si="23">+J25+J26</f>
        <v>203546.84726953891</v>
      </c>
      <c r="K24" s="462">
        <f t="shared" ref="K24" si="24">+K25+K26</f>
        <v>221868.78347804488</v>
      </c>
      <c r="L24" s="462">
        <f t="shared" ref="L24" si="25">+L25+L26</f>
        <v>1829583.4126579354</v>
      </c>
      <c r="M24" s="462">
        <f t="shared" ref="M24" si="26">+M25+M26</f>
        <v>134064.72351442458</v>
      </c>
      <c r="N24" s="462">
        <f t="shared" ref="N24" si="27">+N25+N26</f>
        <v>141116.92099696142</v>
      </c>
      <c r="O24" s="462">
        <f t="shared" ref="O24" si="28">+O25+O26</f>
        <v>345386.62865323381</v>
      </c>
      <c r="P24" s="462">
        <f t="shared" ref="P24" si="29">+P25+P26</f>
        <v>620568.27316461981</v>
      </c>
      <c r="Q24" s="462">
        <f>+L24+P24</f>
        <v>2450151.6858225553</v>
      </c>
      <c r="R24" s="312"/>
      <c r="S24" s="313"/>
    </row>
    <row r="25" spans="2:19" ht="15.75">
      <c r="B25" s="315" t="s">
        <v>336</v>
      </c>
      <c r="C25" s="462">
        <v>136245.56425910108</v>
      </c>
      <c r="D25" s="462">
        <v>134781.86033</v>
      </c>
      <c r="E25" s="462">
        <v>179722.69280184331</v>
      </c>
      <c r="F25" s="462">
        <v>86323.84145347825</v>
      </c>
      <c r="G25" s="462">
        <v>141975.57478199995</v>
      </c>
      <c r="H25" s="462">
        <v>228038.30109036487</v>
      </c>
      <c r="I25" s="462">
        <v>154336.64294410107</v>
      </c>
      <c r="J25" s="462">
        <v>145470.29922399999</v>
      </c>
      <c r="K25" s="462">
        <v>177717.8693118433</v>
      </c>
      <c r="L25" s="462">
        <f>SUM(C25:K25)</f>
        <v>1384612.6461967316</v>
      </c>
      <c r="M25" s="462">
        <v>101401.94565347825</v>
      </c>
      <c r="N25" s="462">
        <v>120138.09321200001</v>
      </c>
      <c r="O25" s="462">
        <v>251588.29475599743</v>
      </c>
      <c r="P25" s="462">
        <f t="shared" ref="P25:P26" si="30">SUM(M25:O25)</f>
        <v>473128.33362147567</v>
      </c>
      <c r="Q25" s="462">
        <f>+L25+P25</f>
        <v>1857740.9798182072</v>
      </c>
      <c r="R25" s="312"/>
      <c r="S25" s="313"/>
    </row>
    <row r="26" spans="2:19" ht="15.75">
      <c r="B26" s="315" t="s">
        <v>376</v>
      </c>
      <c r="C26" s="462">
        <v>40488.767244337003</v>
      </c>
      <c r="D26" s="462">
        <v>59749.759702280644</v>
      </c>
      <c r="E26" s="462">
        <v>47111.473949155217</v>
      </c>
      <c r="F26" s="462">
        <v>33372.719351135456</v>
      </c>
      <c r="G26" s="462">
        <v>23427.451579580036</v>
      </c>
      <c r="H26" s="462">
        <v>99068.38740019378</v>
      </c>
      <c r="I26" s="462">
        <v>39524.745022781186</v>
      </c>
      <c r="J26" s="462">
        <v>58076.548045538912</v>
      </c>
      <c r="K26" s="462">
        <v>44150.914166201583</v>
      </c>
      <c r="L26" s="462">
        <f>SUM(C26:K26)</f>
        <v>444970.76646120381</v>
      </c>
      <c r="M26" s="462">
        <v>32662.77786094632</v>
      </c>
      <c r="N26" s="462">
        <v>20978.827784961424</v>
      </c>
      <c r="O26" s="462">
        <v>93798.333897236385</v>
      </c>
      <c r="P26" s="462">
        <f t="shared" si="30"/>
        <v>147439.93954314414</v>
      </c>
      <c r="Q26" s="462">
        <f>+L26+P26</f>
        <v>592410.70600434789</v>
      </c>
      <c r="R26" s="312"/>
      <c r="S26" s="313"/>
    </row>
    <row r="27" spans="2:19" ht="12.75" customHeight="1">
      <c r="B27" s="771"/>
      <c r="C27" s="772"/>
      <c r="D27" s="772"/>
      <c r="E27" s="772"/>
      <c r="F27" s="772"/>
      <c r="G27" s="772"/>
      <c r="H27" s="772"/>
      <c r="I27" s="772"/>
      <c r="J27" s="772"/>
      <c r="K27" s="772"/>
      <c r="L27" s="772"/>
      <c r="M27" s="772"/>
      <c r="N27" s="772"/>
      <c r="O27" s="772"/>
      <c r="P27" s="772"/>
      <c r="Q27" s="772"/>
      <c r="R27" s="312"/>
      <c r="S27" s="313"/>
    </row>
    <row r="28" spans="2:19" ht="15.75">
      <c r="B28" s="311"/>
      <c r="C28" s="462"/>
      <c r="D28" s="462"/>
      <c r="E28" s="462"/>
      <c r="F28" s="462"/>
      <c r="G28" s="462"/>
      <c r="H28" s="462"/>
      <c r="I28" s="462"/>
      <c r="J28" s="462"/>
      <c r="K28" s="462"/>
      <c r="L28" s="462"/>
      <c r="M28" s="462"/>
      <c r="N28" s="462"/>
      <c r="O28" s="462"/>
      <c r="P28" s="462"/>
      <c r="Q28" s="462"/>
      <c r="R28" s="312"/>
      <c r="S28" s="313"/>
    </row>
    <row r="29" spans="2:19" ht="15.75">
      <c r="B29" s="311" t="s">
        <v>209</v>
      </c>
      <c r="C29" s="462">
        <f>+C30+C31</f>
        <v>19002.851772096539</v>
      </c>
      <c r="D29" s="462">
        <f t="shared" ref="D29" si="31">+D30+D31</f>
        <v>1196342.7173476273</v>
      </c>
      <c r="E29" s="462">
        <f t="shared" ref="E29" si="32">+E30+E31</f>
        <v>19140.33600372549</v>
      </c>
      <c r="F29" s="462">
        <f t="shared" ref="F29" si="33">+F30+F31</f>
        <v>38231.95577</v>
      </c>
      <c r="G29" s="462">
        <f t="shared" ref="G29" si="34">+G30+G31</f>
        <v>2407.6145247229333</v>
      </c>
      <c r="H29" s="462">
        <f t="shared" ref="H29" si="35">+H30+H31</f>
        <v>5535.8611248764937</v>
      </c>
      <c r="I29" s="462">
        <f t="shared" ref="I29" si="36">+I30+I31</f>
        <v>19013.189067081716</v>
      </c>
      <c r="J29" s="462">
        <f t="shared" ref="J29" si="37">+J30+J31</f>
        <v>4551.7466400000003</v>
      </c>
      <c r="K29" s="462">
        <f t="shared" ref="K29" si="38">+K30+K31</f>
        <v>21110.189146854224</v>
      </c>
      <c r="L29" s="462">
        <f t="shared" ref="L29" si="39">+L30+L31</f>
        <v>1325336.4613969848</v>
      </c>
      <c r="M29" s="462">
        <f t="shared" ref="M29" si="40">+M30+M31</f>
        <v>38450.222689999995</v>
      </c>
      <c r="N29" s="462">
        <f t="shared" ref="N29" si="41">+N30+N31</f>
        <v>2355.7386828644503</v>
      </c>
      <c r="O29" s="462">
        <f t="shared" ref="O29" si="42">+O30+O31</f>
        <v>4904.1534355232197</v>
      </c>
      <c r="P29" s="462">
        <f t="shared" ref="P29" si="43">+P30+P31</f>
        <v>45710.114808387676</v>
      </c>
      <c r="Q29" s="462">
        <f>+L29+P29</f>
        <v>1371046.5762053723</v>
      </c>
      <c r="R29" s="312"/>
      <c r="S29" s="313"/>
    </row>
    <row r="30" spans="2:19" ht="15.75">
      <c r="B30" s="315" t="s">
        <v>336</v>
      </c>
      <c r="C30" s="462">
        <v>18791.135029999998</v>
      </c>
      <c r="D30" s="462">
        <v>949382.9678979842</v>
      </c>
      <c r="E30" s="462">
        <v>807.65460921568626</v>
      </c>
      <c r="F30" s="462">
        <v>15733.077439999997</v>
      </c>
      <c r="G30" s="462">
        <v>2246.6520140664966</v>
      </c>
      <c r="H30" s="462">
        <v>1246.4683882161141</v>
      </c>
      <c r="I30" s="462">
        <v>18791.135029999998</v>
      </c>
      <c r="J30" s="462">
        <v>4226.8303800000003</v>
      </c>
      <c r="K30" s="462">
        <v>808.45902098039198</v>
      </c>
      <c r="L30" s="462">
        <f t="shared" ref="L30:L31" si="44">SUM(C30:K30)</f>
        <v>1012034.3798104629</v>
      </c>
      <c r="M30" s="462">
        <v>15733.077439999997</v>
      </c>
      <c r="N30" s="462">
        <v>2246.6520140664966</v>
      </c>
      <c r="O30" s="462">
        <v>1246.4683882161141</v>
      </c>
      <c r="P30" s="462">
        <f>SUM(M30:O30)</f>
        <v>19226.197842282611</v>
      </c>
      <c r="Q30" s="462">
        <f>+L30+P30</f>
        <v>1031260.5776527455</v>
      </c>
      <c r="R30" s="312"/>
      <c r="S30" s="313"/>
    </row>
    <row r="31" spans="2:19" ht="15.75">
      <c r="B31" s="315" t="s">
        <v>376</v>
      </c>
      <c r="C31" s="462">
        <v>211.71674209654034</v>
      </c>
      <c r="D31" s="462">
        <v>246959.74944964304</v>
      </c>
      <c r="E31" s="462">
        <v>18332.681394509804</v>
      </c>
      <c r="F31" s="462">
        <v>22498.878330000003</v>
      </c>
      <c r="G31" s="462">
        <v>160.96251065643651</v>
      </c>
      <c r="H31" s="462">
        <v>4289.3927366603793</v>
      </c>
      <c r="I31" s="462">
        <v>222.05403708171863</v>
      </c>
      <c r="J31" s="462">
        <v>324.91626000000002</v>
      </c>
      <c r="K31" s="462">
        <v>20301.73012587383</v>
      </c>
      <c r="L31" s="462">
        <f t="shared" si="44"/>
        <v>313302.08158652176</v>
      </c>
      <c r="M31" s="462">
        <v>22717.145250000001</v>
      </c>
      <c r="N31" s="462">
        <v>109.08666879795396</v>
      </c>
      <c r="O31" s="462">
        <v>3657.6850473071054</v>
      </c>
      <c r="P31" s="462">
        <f>SUM(M31:O31)</f>
        <v>26483.916966105062</v>
      </c>
      <c r="Q31" s="462">
        <f>+L31+P31</f>
        <v>339785.99855262681</v>
      </c>
      <c r="R31" s="312"/>
      <c r="S31" s="313"/>
    </row>
    <row r="32" spans="2:19" ht="12.75" customHeight="1">
      <c r="B32" s="771"/>
      <c r="C32" s="772"/>
      <c r="D32" s="772"/>
      <c r="E32" s="772"/>
      <c r="F32" s="772"/>
      <c r="G32" s="772"/>
      <c r="H32" s="772"/>
      <c r="I32" s="772"/>
      <c r="J32" s="772"/>
      <c r="K32" s="772"/>
      <c r="L32" s="772"/>
      <c r="M32" s="772"/>
      <c r="N32" s="772"/>
      <c r="O32" s="772"/>
      <c r="P32" s="772"/>
      <c r="Q32" s="772"/>
      <c r="R32" s="312"/>
      <c r="S32" s="313"/>
    </row>
    <row r="33" spans="2:19" ht="15.75">
      <c r="B33" s="311"/>
      <c r="C33" s="462"/>
      <c r="D33" s="462"/>
      <c r="E33" s="462"/>
      <c r="F33" s="462"/>
      <c r="G33" s="462"/>
      <c r="H33" s="462"/>
      <c r="I33" s="462"/>
      <c r="J33" s="462"/>
      <c r="K33" s="462"/>
      <c r="L33" s="462"/>
      <c r="M33" s="462"/>
      <c r="N33" s="462"/>
      <c r="O33" s="462"/>
      <c r="P33" s="462"/>
      <c r="Q33" s="462"/>
      <c r="R33" s="312"/>
      <c r="S33" s="313"/>
    </row>
    <row r="34" spans="2:19" ht="15.75">
      <c r="B34" s="311" t="s">
        <v>908</v>
      </c>
      <c r="C34" s="462">
        <f>+C35+C36</f>
        <v>6648.0790457682733</v>
      </c>
      <c r="D34" s="462">
        <f t="shared" ref="D34" si="45">+D35+D36</f>
        <v>6555.0869649258266</v>
      </c>
      <c r="E34" s="462">
        <f t="shared" ref="E34" si="46">+E35+E36</f>
        <v>209993.62950868058</v>
      </c>
      <c r="F34" s="462">
        <f t="shared" ref="F34" si="47">+F35+F36</f>
        <v>5707.669855901293</v>
      </c>
      <c r="G34" s="462">
        <f t="shared" ref="G34" si="48">+G35+G36</f>
        <v>5822.5146458681493</v>
      </c>
      <c r="H34" s="462">
        <f t="shared" ref="H34" si="49">+H35+H36</f>
        <v>5822.3740953586712</v>
      </c>
      <c r="I34" s="462">
        <f t="shared" ref="I34" si="50">+I35+I36</f>
        <v>5707.2483027066228</v>
      </c>
      <c r="J34" s="462">
        <f t="shared" ref="J34" si="51">+J35+J36</f>
        <v>5822.0929856866333</v>
      </c>
      <c r="K34" s="462">
        <f t="shared" ref="K34" si="52">+K35+K36</f>
        <v>209019.62493169657</v>
      </c>
      <c r="L34" s="462">
        <f t="shared" ref="L34" si="53">+L35+L36</f>
        <v>461098.32033659267</v>
      </c>
      <c r="M34" s="462">
        <f t="shared" ref="M34" si="54">+M35+M36</f>
        <v>4963.6357877606806</v>
      </c>
      <c r="N34" s="462">
        <f t="shared" ref="N34" si="55">+N35+N36</f>
        <v>4963.4952325996019</v>
      </c>
      <c r="O34" s="462">
        <f t="shared" ref="O34" si="56">+O35+O36</f>
        <v>4651.5195367252363</v>
      </c>
      <c r="P34" s="462">
        <f t="shared" ref="P34" si="57">+P35+P36</f>
        <v>14578.650557085519</v>
      </c>
      <c r="Q34" s="462">
        <f t="shared" ref="Q34:Q36" si="58">+L34+P34</f>
        <v>475676.9708936782</v>
      </c>
      <c r="R34" s="312"/>
      <c r="S34" s="313"/>
    </row>
    <row r="35" spans="2:19" ht="15.75">
      <c r="B35" s="315" t="s">
        <v>336</v>
      </c>
      <c r="C35" s="462">
        <v>0</v>
      </c>
      <c r="D35" s="462">
        <v>33.173912999588779</v>
      </c>
      <c r="E35" s="462">
        <v>203345.83157788607</v>
      </c>
      <c r="F35" s="462">
        <v>33.173912999588779</v>
      </c>
      <c r="G35" s="462">
        <v>33.173912999588779</v>
      </c>
      <c r="H35" s="462">
        <v>33.173912999588779</v>
      </c>
      <c r="I35" s="462">
        <v>33.173912999588779</v>
      </c>
      <c r="J35" s="462">
        <v>33.173912999588779</v>
      </c>
      <c r="K35" s="462">
        <v>203345.83157788607</v>
      </c>
      <c r="L35" s="462">
        <f>SUM(C35:K35)</f>
        <v>406890.70663376973</v>
      </c>
      <c r="M35" s="462">
        <v>33.173912999588779</v>
      </c>
      <c r="N35" s="462">
        <v>33.173912999588779</v>
      </c>
      <c r="O35" s="462">
        <v>33.173912999588779</v>
      </c>
      <c r="P35" s="462">
        <f>SUM(M35:O35)</f>
        <v>99.521738998766338</v>
      </c>
      <c r="Q35" s="462">
        <f t="shared" si="58"/>
        <v>406990.2283727685</v>
      </c>
      <c r="R35" s="312"/>
      <c r="S35" s="313"/>
    </row>
    <row r="36" spans="2:19" ht="15.75">
      <c r="B36" s="315" t="s">
        <v>376</v>
      </c>
      <c r="C36" s="462">
        <v>6648.0790457682733</v>
      </c>
      <c r="D36" s="462">
        <v>6521.913051926238</v>
      </c>
      <c r="E36" s="462">
        <v>6647.7979307945125</v>
      </c>
      <c r="F36" s="462">
        <v>5674.4959429017044</v>
      </c>
      <c r="G36" s="462">
        <v>5789.3407328685607</v>
      </c>
      <c r="H36" s="462">
        <v>5789.2001823590826</v>
      </c>
      <c r="I36" s="462">
        <v>5674.0743897070342</v>
      </c>
      <c r="J36" s="462">
        <v>5788.9190726870447</v>
      </c>
      <c r="K36" s="462">
        <v>5673.793353810509</v>
      </c>
      <c r="L36" s="462">
        <f>SUM(C36:K36)</f>
        <v>54207.613702822957</v>
      </c>
      <c r="M36" s="462">
        <v>4930.4618747610921</v>
      </c>
      <c r="N36" s="462">
        <v>4930.3213196000133</v>
      </c>
      <c r="O36" s="462">
        <v>4618.3456237256478</v>
      </c>
      <c r="P36" s="462">
        <f>SUM(M36:O36)</f>
        <v>14479.128818086752</v>
      </c>
      <c r="Q36" s="462">
        <f t="shared" si="58"/>
        <v>68686.742520909713</v>
      </c>
      <c r="R36" s="312"/>
      <c r="S36" s="313"/>
    </row>
    <row r="37" spans="2:19" ht="12.75" customHeight="1">
      <c r="B37" s="771"/>
      <c r="C37" s="772"/>
      <c r="D37" s="772"/>
      <c r="E37" s="772"/>
      <c r="F37" s="772"/>
      <c r="G37" s="772"/>
      <c r="H37" s="772"/>
      <c r="I37" s="772"/>
      <c r="J37" s="772"/>
      <c r="K37" s="772"/>
      <c r="L37" s="772"/>
      <c r="M37" s="772"/>
      <c r="N37" s="772"/>
      <c r="O37" s="772"/>
      <c r="P37" s="772"/>
      <c r="Q37" s="772"/>
      <c r="R37" s="312"/>
      <c r="S37" s="313"/>
    </row>
    <row r="38" spans="2:19" ht="15.75">
      <c r="B38" s="315"/>
      <c r="C38" s="462"/>
      <c r="D38" s="462"/>
      <c r="E38" s="462"/>
      <c r="F38" s="462"/>
      <c r="G38" s="462"/>
      <c r="H38" s="462"/>
      <c r="I38" s="462"/>
      <c r="J38" s="462"/>
      <c r="K38" s="462"/>
      <c r="L38" s="462"/>
      <c r="M38" s="462"/>
      <c r="N38" s="462"/>
      <c r="O38" s="462"/>
      <c r="P38" s="462"/>
      <c r="Q38" s="462"/>
      <c r="R38" s="312"/>
      <c r="S38" s="313"/>
    </row>
    <row r="39" spans="2:19" ht="15.75">
      <c r="B39" s="315" t="s">
        <v>210</v>
      </c>
      <c r="C39" s="462">
        <f>+C40+C41</f>
        <v>99696.077679241251</v>
      </c>
      <c r="D39" s="462">
        <f t="shared" ref="D39" si="59">+D40+D41</f>
        <v>99687.03439887095</v>
      </c>
      <c r="E39" s="462">
        <f t="shared" ref="E39" si="60">+E40+E41</f>
        <v>97140.251779151527</v>
      </c>
      <c r="F39" s="462">
        <f t="shared" ref="F39" si="61">+F40+F41</f>
        <v>95600.68764426485</v>
      </c>
      <c r="G39" s="462">
        <f t="shared" ref="G39" si="62">+G40+G41</f>
        <v>96338.910861313561</v>
      </c>
      <c r="H39" s="462">
        <f t="shared" ref="H39" si="63">+H40+H41</f>
        <v>105483.054087724</v>
      </c>
      <c r="I39" s="462">
        <f t="shared" ref="I39" si="64">+I40+I41</f>
        <v>91898.883435226206</v>
      </c>
      <c r="J39" s="462">
        <f t="shared" ref="J39" si="65">+J40+J41</f>
        <v>92459.383683089938</v>
      </c>
      <c r="K39" s="462">
        <f t="shared" ref="K39" si="66">+K40+K41</f>
        <v>89431.013950028806</v>
      </c>
      <c r="L39" s="462">
        <f t="shared" ref="L39" si="67">+L40+L41</f>
        <v>867735.29751891107</v>
      </c>
      <c r="M39" s="462">
        <f t="shared" ref="M39" si="68">+M40+M41</f>
        <v>16817.442652131282</v>
      </c>
      <c r="N39" s="462">
        <f t="shared" ref="N39" si="69">+N40+N41</f>
        <v>18168.876663755411</v>
      </c>
      <c r="O39" s="462">
        <f t="shared" ref="O39" si="70">+O40+O41</f>
        <v>15.418395542321191</v>
      </c>
      <c r="P39" s="462">
        <f t="shared" ref="P39" si="71">+P40+P41</f>
        <v>35001.737711429014</v>
      </c>
      <c r="Q39" s="462">
        <f t="shared" ref="Q39:Q41" si="72">+L39+P39</f>
        <v>902737.03523034009</v>
      </c>
      <c r="R39" s="312"/>
      <c r="S39" s="313"/>
    </row>
    <row r="40" spans="2:19" ht="15.75">
      <c r="B40" s="315" t="s">
        <v>336</v>
      </c>
      <c r="C40" s="462">
        <v>87659.995643581584</v>
      </c>
      <c r="D40" s="462">
        <v>88648.364455499119</v>
      </c>
      <c r="E40" s="462">
        <v>87660.109639481132</v>
      </c>
      <c r="F40" s="462">
        <v>87660.298082843467</v>
      </c>
      <c r="G40" s="462">
        <v>88648.403017953111</v>
      </c>
      <c r="H40" s="462">
        <v>99828.282750393279</v>
      </c>
      <c r="I40" s="462">
        <v>87660.467654580745</v>
      </c>
      <c r="J40" s="462">
        <v>88648.578130515511</v>
      </c>
      <c r="K40" s="462">
        <v>87660.58257614779</v>
      </c>
      <c r="L40" s="462">
        <f>SUM(C40:K40)</f>
        <v>804075.08195099572</v>
      </c>
      <c r="M40" s="462">
        <v>16263.170903704298</v>
      </c>
      <c r="N40" s="462">
        <v>17251.408458097216</v>
      </c>
      <c r="O40" s="462">
        <v>10.673017891763989</v>
      </c>
      <c r="P40" s="462">
        <f>SUM(M40:O40)</f>
        <v>33525.25237969328</v>
      </c>
      <c r="Q40" s="462">
        <f t="shared" si="72"/>
        <v>837600.33433068905</v>
      </c>
      <c r="R40" s="312"/>
      <c r="S40" s="313"/>
    </row>
    <row r="41" spans="2:19" ht="15.75">
      <c r="B41" s="316" t="s">
        <v>376</v>
      </c>
      <c r="C41" s="462">
        <v>12036.082035659671</v>
      </c>
      <c r="D41" s="462">
        <v>11038.66994337183</v>
      </c>
      <c r="E41" s="462">
        <v>9480.1421396704009</v>
      </c>
      <c r="F41" s="462">
        <v>7940.3895614213816</v>
      </c>
      <c r="G41" s="462">
        <v>7690.5078433604467</v>
      </c>
      <c r="H41" s="462">
        <v>5654.7713373307233</v>
      </c>
      <c r="I41" s="462">
        <v>4238.4157806454623</v>
      </c>
      <c r="J41" s="462">
        <v>3810.8055525744317</v>
      </c>
      <c r="K41" s="462">
        <v>1770.4313738810088</v>
      </c>
      <c r="L41" s="462">
        <f>SUM(C41:K41)</f>
        <v>63660.215567915351</v>
      </c>
      <c r="M41" s="462">
        <v>554.27174842698264</v>
      </c>
      <c r="N41" s="462">
        <v>917.46820565819439</v>
      </c>
      <c r="O41" s="462">
        <v>4.7453776505572023</v>
      </c>
      <c r="P41" s="462">
        <f>SUM(M41:O41)</f>
        <v>1476.4853317357342</v>
      </c>
      <c r="Q41" s="462">
        <f t="shared" si="72"/>
        <v>65136.700899651085</v>
      </c>
      <c r="R41" s="312"/>
      <c r="S41" s="313"/>
    </row>
    <row r="42" spans="2:19" ht="12.75" customHeight="1">
      <c r="B42" s="563"/>
      <c r="C42" s="772"/>
      <c r="D42" s="772"/>
      <c r="E42" s="772"/>
      <c r="F42" s="772"/>
      <c r="G42" s="772"/>
      <c r="H42" s="772"/>
      <c r="I42" s="772"/>
      <c r="J42" s="772"/>
      <c r="K42" s="772"/>
      <c r="L42" s="772"/>
      <c r="M42" s="772"/>
      <c r="N42" s="772"/>
      <c r="O42" s="772"/>
      <c r="P42" s="772"/>
      <c r="Q42" s="772"/>
      <c r="R42" s="312"/>
      <c r="S42" s="313"/>
    </row>
    <row r="43" spans="2:19" ht="15.75">
      <c r="B43" s="315"/>
      <c r="C43" s="462"/>
      <c r="D43" s="462"/>
      <c r="E43" s="462"/>
      <c r="F43" s="462"/>
      <c r="G43" s="462"/>
      <c r="H43" s="462"/>
      <c r="I43" s="462"/>
      <c r="J43" s="462"/>
      <c r="K43" s="462"/>
      <c r="L43" s="462"/>
      <c r="M43" s="462"/>
      <c r="N43" s="462"/>
      <c r="O43" s="462"/>
      <c r="P43" s="462"/>
      <c r="Q43" s="462"/>
      <c r="R43" s="312"/>
      <c r="S43" s="313"/>
    </row>
    <row r="44" spans="2:19" ht="15.75">
      <c r="B44" s="317" t="s">
        <v>211</v>
      </c>
      <c r="C44" s="462">
        <f>+C45+C46</f>
        <v>11890.510961479624</v>
      </c>
      <c r="D44" s="462">
        <f t="shared" ref="D44" si="73">+D45+D46</f>
        <v>15663.964107187106</v>
      </c>
      <c r="E44" s="462">
        <f t="shared" ref="E44" si="74">+E45+E46</f>
        <v>21654.138958707063</v>
      </c>
      <c r="F44" s="462">
        <f t="shared" ref="F44" si="75">+F45+F46</f>
        <v>11675.645343536238</v>
      </c>
      <c r="G44" s="462">
        <f t="shared" ref="G44" si="76">+G45+G46</f>
        <v>19921.005885934501</v>
      </c>
      <c r="H44" s="462">
        <f t="shared" ref="H44" si="77">+H45+H46</f>
        <v>25742.030590424456</v>
      </c>
      <c r="I44" s="462">
        <f t="shared" ref="I44" si="78">+I45+I46</f>
        <v>15778.517808304274</v>
      </c>
      <c r="J44" s="462">
        <f t="shared" ref="J44" si="79">+J45+J46</f>
        <v>15966.303859404372</v>
      </c>
      <c r="K44" s="462">
        <f t="shared" ref="K44" si="80">+K45+K46</f>
        <v>308581.63127214415</v>
      </c>
      <c r="L44" s="462">
        <f t="shared" ref="L44" si="81">+L45+L46</f>
        <v>446873.74878712179</v>
      </c>
      <c r="M44" s="462">
        <f t="shared" ref="M44" si="82">+M45+M46</f>
        <v>11970.729000136766</v>
      </c>
      <c r="N44" s="462">
        <f t="shared" ref="N44" si="83">+N45+N46</f>
        <v>19890.989755502967</v>
      </c>
      <c r="O44" s="462">
        <f t="shared" ref="O44" si="84">+O45+O46</f>
        <v>25750.901886591499</v>
      </c>
      <c r="P44" s="462">
        <f t="shared" ref="P44" si="85">+P45+P46</f>
        <v>57612.620642231232</v>
      </c>
      <c r="Q44" s="462">
        <f t="shared" ref="Q44:Q46" si="86">+L44+P44</f>
        <v>504486.36942935304</v>
      </c>
      <c r="R44" s="312"/>
      <c r="S44" s="313"/>
    </row>
    <row r="45" spans="2:19" ht="15.75">
      <c r="B45" s="315" t="s">
        <v>336</v>
      </c>
      <c r="C45" s="462">
        <v>8211.4783499999994</v>
      </c>
      <c r="D45" s="462">
        <v>10727.49821</v>
      </c>
      <c r="E45" s="462">
        <v>14521.210760000002</v>
      </c>
      <c r="F45" s="462">
        <v>8211.4783499999994</v>
      </c>
      <c r="G45" s="462">
        <v>13501.257250000001</v>
      </c>
      <c r="H45" s="462">
        <v>17375.308489999999</v>
      </c>
      <c r="I45" s="462">
        <v>11029.14255</v>
      </c>
      <c r="J45" s="462">
        <v>11313.086879999999</v>
      </c>
      <c r="K45" s="462">
        <v>302025.92738462426</v>
      </c>
      <c r="L45" s="462">
        <f t="shared" ref="L45:L46" si="87">SUM(C45:K45)</f>
        <v>396916.38822462427</v>
      </c>
      <c r="M45" s="462">
        <v>8703.3452799999995</v>
      </c>
      <c r="N45" s="462">
        <v>13935.073950000004</v>
      </c>
      <c r="O45" s="462">
        <v>18199.367069999997</v>
      </c>
      <c r="P45" s="462">
        <f t="shared" ref="P45:P46" si="88">SUM(M45:O45)</f>
        <v>40837.7863</v>
      </c>
      <c r="Q45" s="462">
        <f t="shared" si="86"/>
        <v>437754.17452462425</v>
      </c>
      <c r="R45" s="312"/>
      <c r="S45" s="313"/>
    </row>
    <row r="46" spans="2:19" ht="15.75">
      <c r="B46" s="315" t="s">
        <v>376</v>
      </c>
      <c r="C46" s="462">
        <v>3679.0326114796235</v>
      </c>
      <c r="D46" s="462">
        <v>4936.4658971871067</v>
      </c>
      <c r="E46" s="462">
        <v>7132.9281987070608</v>
      </c>
      <c r="F46" s="462">
        <v>3464.1669935362397</v>
      </c>
      <c r="G46" s="462">
        <v>6419.7486359345003</v>
      </c>
      <c r="H46" s="462">
        <v>8366.7221004244566</v>
      </c>
      <c r="I46" s="462">
        <v>4749.3752583042724</v>
      </c>
      <c r="J46" s="462">
        <v>4653.216979404373</v>
      </c>
      <c r="K46" s="462">
        <v>6555.7038875199069</v>
      </c>
      <c r="L46" s="462">
        <f t="shared" si="87"/>
        <v>49957.360562497539</v>
      </c>
      <c r="M46" s="462">
        <v>3267.3837201367669</v>
      </c>
      <c r="N46" s="462">
        <v>5955.9158055029638</v>
      </c>
      <c r="O46" s="462">
        <v>7551.5348165915002</v>
      </c>
      <c r="P46" s="462">
        <f t="shared" si="88"/>
        <v>16774.834342231232</v>
      </c>
      <c r="Q46" s="462">
        <f t="shared" si="86"/>
        <v>66732.194904728764</v>
      </c>
      <c r="R46" s="312"/>
      <c r="S46" s="313"/>
    </row>
    <row r="47" spans="2:19" ht="12.75" customHeight="1">
      <c r="B47" s="563"/>
      <c r="C47" s="772"/>
      <c r="D47" s="772"/>
      <c r="E47" s="772"/>
      <c r="F47" s="772"/>
      <c r="G47" s="772"/>
      <c r="H47" s="772"/>
      <c r="I47" s="772"/>
      <c r="J47" s="772"/>
      <c r="K47" s="772"/>
      <c r="L47" s="772"/>
      <c r="M47" s="772"/>
      <c r="N47" s="772"/>
      <c r="O47" s="772"/>
      <c r="P47" s="772"/>
      <c r="Q47" s="772"/>
      <c r="R47" s="312"/>
      <c r="S47" s="313"/>
    </row>
    <row r="48" spans="2:19" ht="12.75" customHeight="1">
      <c r="B48" s="319"/>
      <c r="C48" s="462"/>
      <c r="D48" s="462"/>
      <c r="E48" s="462"/>
      <c r="F48" s="462"/>
      <c r="G48" s="462"/>
      <c r="H48" s="462"/>
      <c r="I48" s="462"/>
      <c r="J48" s="462"/>
      <c r="K48" s="462"/>
      <c r="L48" s="462"/>
      <c r="M48" s="462"/>
      <c r="N48" s="462"/>
      <c r="O48" s="462"/>
      <c r="P48" s="462"/>
      <c r="Q48" s="462"/>
      <c r="R48" s="312"/>
      <c r="S48" s="313"/>
    </row>
    <row r="49" spans="2:19" ht="15.75">
      <c r="B49" s="318" t="s">
        <v>736</v>
      </c>
      <c r="C49" s="462">
        <f>+C50+C51</f>
        <v>0</v>
      </c>
      <c r="D49" s="462">
        <f t="shared" ref="D49" si="89">+D50+D51</f>
        <v>2182.5647300000001</v>
      </c>
      <c r="E49" s="462">
        <f t="shared" ref="E49" si="90">+E50+E51</f>
        <v>17941.040551820985</v>
      </c>
      <c r="F49" s="462">
        <f t="shared" ref="F49" si="91">+F50+F51</f>
        <v>1533.982</v>
      </c>
      <c r="G49" s="462">
        <f t="shared" ref="G49" si="92">+G50+G51</f>
        <v>15566.912269999999</v>
      </c>
      <c r="H49" s="462">
        <f t="shared" ref="H49" si="93">+H50+H51</f>
        <v>20703.902617402058</v>
      </c>
      <c r="I49" s="462">
        <f t="shared" ref="I49" si="94">+I50+I51</f>
        <v>921.37820999999997</v>
      </c>
      <c r="J49" s="462">
        <f t="shared" ref="J49" si="95">+J50+J51</f>
        <v>1179.6446899999999</v>
      </c>
      <c r="K49" s="462">
        <f t="shared" ref="K49" si="96">+K50+K51</f>
        <v>17746.029240400992</v>
      </c>
      <c r="L49" s="462">
        <f t="shared" ref="L49" si="97">+L50+L51</f>
        <v>77775.454309624038</v>
      </c>
      <c r="M49" s="462">
        <f t="shared" ref="M49" si="98">+M50+M51</f>
        <v>1488.9128000000001</v>
      </c>
      <c r="N49" s="462">
        <f t="shared" ref="N49" si="99">+N50+N51</f>
        <v>15023.529369999998</v>
      </c>
      <c r="O49" s="462">
        <f t="shared" ref="O49" si="100">+O50+O51</f>
        <v>20313.879995212203</v>
      </c>
      <c r="P49" s="462">
        <f t="shared" ref="P49" si="101">+P50+P51</f>
        <v>36826.322165212201</v>
      </c>
      <c r="Q49" s="462">
        <f t="shared" ref="Q49:Q51" si="102">+L49+P49</f>
        <v>114601.77647483624</v>
      </c>
      <c r="R49" s="312"/>
      <c r="S49" s="313"/>
    </row>
    <row r="50" spans="2:19" ht="15.75">
      <c r="B50" s="319" t="s">
        <v>336</v>
      </c>
      <c r="C50" s="462">
        <v>0</v>
      </c>
      <c r="D50" s="462">
        <v>2182.5647300000001</v>
      </c>
      <c r="E50" s="462">
        <v>0</v>
      </c>
      <c r="F50" s="462">
        <v>1533.982</v>
      </c>
      <c r="G50" s="462">
        <v>15566.912269999999</v>
      </c>
      <c r="H50" s="462">
        <v>0</v>
      </c>
      <c r="I50" s="462">
        <v>921.37820999999997</v>
      </c>
      <c r="J50" s="462">
        <v>1179.6446899999999</v>
      </c>
      <c r="K50" s="462">
        <v>0</v>
      </c>
      <c r="L50" s="462">
        <f>SUM(C50:K50)</f>
        <v>21384.481899999999</v>
      </c>
      <c r="M50" s="462">
        <v>1488.9128000000001</v>
      </c>
      <c r="N50" s="462">
        <v>15023.529369999998</v>
      </c>
      <c r="O50" s="462">
        <v>0</v>
      </c>
      <c r="P50" s="462">
        <f>SUM(M50:O50)</f>
        <v>16512.442169999998</v>
      </c>
      <c r="Q50" s="462">
        <f t="shared" si="102"/>
        <v>37896.924069999994</v>
      </c>
      <c r="R50" s="312"/>
      <c r="S50" s="313"/>
    </row>
    <row r="51" spans="2:19" ht="15.75">
      <c r="B51" s="319" t="s">
        <v>376</v>
      </c>
      <c r="C51" s="462">
        <v>0</v>
      </c>
      <c r="D51" s="462">
        <v>0</v>
      </c>
      <c r="E51" s="462">
        <v>17941.040551820985</v>
      </c>
      <c r="F51" s="462">
        <v>0</v>
      </c>
      <c r="G51" s="462">
        <v>0</v>
      </c>
      <c r="H51" s="462">
        <v>20703.902617402058</v>
      </c>
      <c r="I51" s="462">
        <v>0</v>
      </c>
      <c r="J51" s="462">
        <v>0</v>
      </c>
      <c r="K51" s="462">
        <v>17746.029240400992</v>
      </c>
      <c r="L51" s="462">
        <f>SUM(C51:K51)</f>
        <v>56390.972409624039</v>
      </c>
      <c r="M51" s="462">
        <v>0</v>
      </c>
      <c r="N51" s="462">
        <v>0</v>
      </c>
      <c r="O51" s="462">
        <v>20313.879995212203</v>
      </c>
      <c r="P51" s="462">
        <f>SUM(M51:O51)</f>
        <v>20313.879995212203</v>
      </c>
      <c r="Q51" s="462">
        <f t="shared" si="102"/>
        <v>76704.852404836245</v>
      </c>
      <c r="R51" s="312"/>
      <c r="S51" s="313"/>
    </row>
    <row r="52" spans="2:19" ht="12.75" customHeight="1">
      <c r="B52" s="563"/>
      <c r="C52" s="772"/>
      <c r="D52" s="772"/>
      <c r="E52" s="772"/>
      <c r="F52" s="772"/>
      <c r="G52" s="772"/>
      <c r="H52" s="772"/>
      <c r="I52" s="772"/>
      <c r="J52" s="772"/>
      <c r="K52" s="772"/>
      <c r="L52" s="772"/>
      <c r="M52" s="772"/>
      <c r="N52" s="772"/>
      <c r="O52" s="772"/>
      <c r="P52" s="772"/>
      <c r="Q52" s="772"/>
      <c r="R52" s="312"/>
      <c r="S52" s="313"/>
    </row>
    <row r="53" spans="2:19" ht="15.75">
      <c r="B53" s="317"/>
      <c r="C53" s="462"/>
      <c r="D53" s="462"/>
      <c r="E53" s="462"/>
      <c r="F53" s="462"/>
      <c r="G53" s="462"/>
      <c r="H53" s="462"/>
      <c r="I53" s="462"/>
      <c r="J53" s="462"/>
      <c r="K53" s="462"/>
      <c r="L53" s="462"/>
      <c r="M53" s="462"/>
      <c r="N53" s="462"/>
      <c r="O53" s="462"/>
      <c r="P53" s="462"/>
      <c r="Q53" s="462"/>
      <c r="R53" s="312"/>
      <c r="S53" s="313"/>
    </row>
    <row r="54" spans="2:19" ht="15.75">
      <c r="B54" s="311" t="s">
        <v>208</v>
      </c>
      <c r="C54" s="462">
        <f>+C55+C56</f>
        <v>893913.58618627209</v>
      </c>
      <c r="D54" s="462">
        <f t="shared" ref="D54" si="103">+D55+D56</f>
        <v>2707745.5174296899</v>
      </c>
      <c r="E54" s="462">
        <f t="shared" ref="E54" si="104">+E55+E56</f>
        <v>3039306.193033325</v>
      </c>
      <c r="F54" s="462">
        <f t="shared" ref="F54" si="105">+F55+F56</f>
        <v>1410758.1687448802</v>
      </c>
      <c r="G54" s="462">
        <f t="shared" ref="G54" si="106">+G55+G56</f>
        <v>806147.52499707462</v>
      </c>
      <c r="H54" s="462">
        <f t="shared" ref="H54" si="107">+H55+H56</f>
        <v>1767023.3652758456</v>
      </c>
      <c r="I54" s="462">
        <f t="shared" ref="I54" si="108">+I55+I56</f>
        <v>869859.18423071422</v>
      </c>
      <c r="J54" s="462">
        <f t="shared" ref="J54" si="109">+J55+J56</f>
        <v>3380618.6532135378</v>
      </c>
      <c r="K54" s="462">
        <f t="shared" ref="K54" si="110">+K55+K56</f>
        <v>5462299.6008269517</v>
      </c>
      <c r="L54" s="462">
        <f t="shared" ref="L54" si="111">+L55+L56</f>
        <v>20337671.79393829</v>
      </c>
      <c r="M54" s="462">
        <f t="shared" ref="M54" si="112">+M55+M56</f>
        <v>1781325.9826548258</v>
      </c>
      <c r="N54" s="462">
        <f t="shared" ref="N54" si="113">+N55+N56</f>
        <v>0</v>
      </c>
      <c r="O54" s="462">
        <f t="shared" ref="O54" si="114">+O55+O56</f>
        <v>2860523.4757960704</v>
      </c>
      <c r="P54" s="462">
        <f t="shared" ref="P54" si="115">+P55+P56</f>
        <v>4641849.4584508967</v>
      </c>
      <c r="Q54" s="462">
        <f t="shared" ref="Q54:Q56" si="116">+L54+P54</f>
        <v>24979521.252389185</v>
      </c>
      <c r="R54" s="312"/>
      <c r="S54" s="313"/>
    </row>
    <row r="55" spans="2:19" ht="15.75">
      <c r="B55" s="315" t="s">
        <v>336</v>
      </c>
      <c r="C55" s="462">
        <v>893913.58618627209</v>
      </c>
      <c r="D55" s="462">
        <v>2707745.5174296899</v>
      </c>
      <c r="E55" s="462">
        <v>3039306.193033325</v>
      </c>
      <c r="F55" s="462">
        <v>1410758.1687448802</v>
      </c>
      <c r="G55" s="462">
        <v>806147.52499707462</v>
      </c>
      <c r="H55" s="462">
        <v>1767023.3652758456</v>
      </c>
      <c r="I55" s="462">
        <v>869859.18423071422</v>
      </c>
      <c r="J55" s="462">
        <v>3380618.6532135378</v>
      </c>
      <c r="K55" s="462">
        <v>5462299.6008269517</v>
      </c>
      <c r="L55" s="462">
        <f>SUM(C55:K55)</f>
        <v>20337671.79393829</v>
      </c>
      <c r="M55" s="462">
        <v>1781325.9826548258</v>
      </c>
      <c r="N55" s="462">
        <v>0</v>
      </c>
      <c r="O55" s="462">
        <v>2860523.4757960704</v>
      </c>
      <c r="P55" s="462">
        <f>SUM(M55:O55)</f>
        <v>4641849.4584508967</v>
      </c>
      <c r="Q55" s="462">
        <f t="shared" si="116"/>
        <v>24979521.252389185</v>
      </c>
      <c r="R55" s="312"/>
      <c r="S55" s="313"/>
    </row>
    <row r="56" spans="2:19" ht="15.75">
      <c r="B56" s="315" t="s">
        <v>376</v>
      </c>
      <c r="C56" s="462">
        <v>0</v>
      </c>
      <c r="D56" s="462">
        <v>0</v>
      </c>
      <c r="E56" s="462">
        <v>0</v>
      </c>
      <c r="F56" s="462">
        <v>0</v>
      </c>
      <c r="G56" s="462">
        <v>0</v>
      </c>
      <c r="H56" s="462">
        <v>0</v>
      </c>
      <c r="I56" s="462">
        <v>0</v>
      </c>
      <c r="J56" s="462">
        <v>0</v>
      </c>
      <c r="K56" s="462">
        <v>0</v>
      </c>
      <c r="L56" s="462">
        <f>SUM(C56:K56)</f>
        <v>0</v>
      </c>
      <c r="M56" s="462">
        <v>0</v>
      </c>
      <c r="N56" s="462">
        <v>0</v>
      </c>
      <c r="O56" s="462">
        <v>0</v>
      </c>
      <c r="P56" s="462">
        <f>SUM(M56:O56)</f>
        <v>0</v>
      </c>
      <c r="Q56" s="462">
        <f t="shared" si="116"/>
        <v>0</v>
      </c>
      <c r="R56" s="312"/>
      <c r="S56" s="313"/>
    </row>
    <row r="57" spans="2:19" ht="12.75" customHeight="1" thickBot="1">
      <c r="B57" s="774"/>
      <c r="C57" s="775"/>
      <c r="D57" s="775"/>
      <c r="E57" s="775"/>
      <c r="F57" s="775"/>
      <c r="G57" s="775"/>
      <c r="H57" s="775"/>
      <c r="I57" s="775"/>
      <c r="J57" s="775"/>
      <c r="K57" s="775"/>
      <c r="L57" s="775"/>
      <c r="M57" s="775"/>
      <c r="N57" s="775"/>
      <c r="O57" s="775"/>
      <c r="P57" s="775"/>
      <c r="Q57" s="775"/>
      <c r="R57" s="312"/>
      <c r="S57" s="313"/>
    </row>
    <row r="58" spans="2:19" ht="12" customHeight="1" thickTop="1">
      <c r="B58" s="776"/>
      <c r="C58" s="320"/>
      <c r="D58" s="320"/>
      <c r="E58" s="320"/>
      <c r="F58" s="320"/>
      <c r="G58" s="320"/>
      <c r="H58" s="320"/>
      <c r="I58" s="320"/>
      <c r="J58" s="320"/>
      <c r="K58" s="320"/>
      <c r="L58" s="320"/>
      <c r="M58" s="320"/>
      <c r="N58" s="320"/>
      <c r="O58" s="320"/>
      <c r="P58" s="320"/>
      <c r="Q58" s="320"/>
      <c r="R58" s="312"/>
      <c r="S58" s="313"/>
    </row>
    <row r="59" spans="2:19" ht="15.75">
      <c r="B59" s="321" t="s">
        <v>909</v>
      </c>
      <c r="C59" s="322">
        <f>+C60+C61</f>
        <v>14109125.225383151</v>
      </c>
      <c r="D59" s="322">
        <f t="shared" ref="D59" si="117">+D60+D61</f>
        <v>8163497.9803738864</v>
      </c>
      <c r="E59" s="322">
        <f t="shared" ref="E59" si="118">+E60+E61</f>
        <v>10252758.510768827</v>
      </c>
      <c r="F59" s="322">
        <f t="shared" ref="F59" si="119">+F60+F61</f>
        <v>3309572.4663916235</v>
      </c>
      <c r="G59" s="322">
        <f t="shared" ref="G59" si="120">+G60+G61</f>
        <v>2775057.0005093613</v>
      </c>
      <c r="H59" s="322">
        <f t="shared" ref="H59" si="121">+H60+H61</f>
        <v>7630995.491304555</v>
      </c>
      <c r="I59" s="322">
        <f t="shared" ref="I59" si="122">+I60+I61</f>
        <v>3532035.4739940185</v>
      </c>
      <c r="J59" s="322">
        <f t="shared" ref="J59" si="123">+J60+J61</f>
        <v>5580100.8165327813</v>
      </c>
      <c r="K59" s="322">
        <f t="shared" ref="K59" si="124">+K60+K61</f>
        <v>15011632.550536003</v>
      </c>
      <c r="L59" s="322">
        <f t="shared" ref="L59" si="125">+L60+L61</f>
        <v>70364775.515794203</v>
      </c>
      <c r="M59" s="322">
        <f t="shared" ref="M59" si="126">+M60+M61</f>
        <v>3659500.4541780218</v>
      </c>
      <c r="N59" s="322">
        <f t="shared" ref="N59" si="127">+N60+N61</f>
        <v>1026497.6909403857</v>
      </c>
      <c r="O59" s="322">
        <f t="shared" ref="O59" si="128">+O60+O61</f>
        <v>7033042.8480676543</v>
      </c>
      <c r="P59" s="322">
        <f t="shared" ref="P59:Q59" si="129">+P60+P61</f>
        <v>11719040.993186062</v>
      </c>
      <c r="Q59" s="322">
        <f t="shared" si="129"/>
        <v>82083816.508980274</v>
      </c>
      <c r="R59" s="312"/>
      <c r="S59" s="313"/>
    </row>
    <row r="60" spans="2:19" ht="15.75">
      <c r="B60" s="463" t="s">
        <v>336</v>
      </c>
      <c r="C60" s="464">
        <f>+C15+C20+C25+C30+C35+C40+C45+C50+C55</f>
        <v>12186677.757109445</v>
      </c>
      <c r="D60" s="464">
        <f t="shared" ref="D60:L60" si="130">+D15+D20+D25+D30+D35+D40+D45+D50+D55</f>
        <v>6902407.7719497513</v>
      </c>
      <c r="E60" s="464">
        <f t="shared" si="130"/>
        <v>7680716.6448003538</v>
      </c>
      <c r="F60" s="464">
        <f t="shared" si="130"/>
        <v>2744471.5562430006</v>
      </c>
      <c r="G60" s="464">
        <f t="shared" si="130"/>
        <v>2370221.8758910662</v>
      </c>
      <c r="H60" s="464">
        <f t="shared" si="130"/>
        <v>6189753.6075780271</v>
      </c>
      <c r="I60" s="464">
        <f t="shared" si="130"/>
        <v>1798962.3669744374</v>
      </c>
      <c r="J60" s="464">
        <f t="shared" si="130"/>
        <v>4677892.8919361951</v>
      </c>
      <c r="K60" s="464">
        <f t="shared" si="130"/>
        <v>12591140.307315148</v>
      </c>
      <c r="L60" s="464">
        <f t="shared" si="130"/>
        <v>57142244.77979742</v>
      </c>
      <c r="M60" s="464">
        <f t="shared" ref="M60:P60" si="131">+M15+M20+M25+M30+M35+M40+M45+M50+M55</f>
        <v>3036937.1875918796</v>
      </c>
      <c r="N60" s="464">
        <f t="shared" si="131"/>
        <v>646032.88370389817</v>
      </c>
      <c r="O60" s="464">
        <f t="shared" si="131"/>
        <v>5988863.8015275309</v>
      </c>
      <c r="P60" s="464">
        <f t="shared" si="131"/>
        <v>9671833.8728233092</v>
      </c>
      <c r="Q60" s="464">
        <f t="shared" ref="Q60" si="132">+Q15+Q20+Q25+Q30+Q35+Q40+Q45+Q50+Q55</f>
        <v>66814078.652620733</v>
      </c>
      <c r="R60" s="312"/>
      <c r="S60" s="313"/>
    </row>
    <row r="61" spans="2:19" ht="15.75">
      <c r="B61" s="463" t="s">
        <v>376</v>
      </c>
      <c r="C61" s="464">
        <f>+C16+C21+C26+C31+C36+C41+C46+C51+C56</f>
        <v>1922447.4682737077</v>
      </c>
      <c r="D61" s="464">
        <f t="shared" ref="D61:L61" si="133">+D16+D21+D26+D31+D36+D41+D46+D51+D56</f>
        <v>1261090.2084241349</v>
      </c>
      <c r="E61" s="464">
        <f t="shared" si="133"/>
        <v>2572041.8659684742</v>
      </c>
      <c r="F61" s="464">
        <f t="shared" si="133"/>
        <v>565100.91014862305</v>
      </c>
      <c r="G61" s="464">
        <f t="shared" si="133"/>
        <v>404835.12461829529</v>
      </c>
      <c r="H61" s="464">
        <f t="shared" si="133"/>
        <v>1441241.8837265281</v>
      </c>
      <c r="I61" s="464">
        <f t="shared" si="133"/>
        <v>1733073.1070195814</v>
      </c>
      <c r="J61" s="464">
        <f t="shared" si="133"/>
        <v>902207.9245965865</v>
      </c>
      <c r="K61" s="464">
        <f t="shared" si="133"/>
        <v>2420492.2432208555</v>
      </c>
      <c r="L61" s="464">
        <f t="shared" si="133"/>
        <v>13222530.735996783</v>
      </c>
      <c r="M61" s="464">
        <f t="shared" ref="M61:P61" si="134">+M16+M21+M26+M31+M36+M41+M46+M51+M56</f>
        <v>622563.26658614213</v>
      </c>
      <c r="N61" s="464">
        <f t="shared" si="134"/>
        <v>380464.80723648745</v>
      </c>
      <c r="O61" s="464">
        <f t="shared" si="134"/>
        <v>1044179.0465401236</v>
      </c>
      <c r="P61" s="464">
        <f t="shared" si="134"/>
        <v>2047207.1203627533</v>
      </c>
      <c r="Q61" s="464">
        <f t="shared" ref="Q61" si="135">+Q16+Q21+Q26+Q31+Q36+Q41+Q46+Q51+Q56</f>
        <v>15269737.856359538</v>
      </c>
      <c r="R61" s="312"/>
      <c r="S61" s="313"/>
    </row>
    <row r="62" spans="2:19" ht="10.5" customHeight="1" thickBot="1">
      <c r="B62" s="774"/>
      <c r="C62" s="775"/>
      <c r="D62" s="775"/>
      <c r="E62" s="775"/>
      <c r="F62" s="775"/>
      <c r="G62" s="775"/>
      <c r="H62" s="775"/>
      <c r="I62" s="775"/>
      <c r="J62" s="775"/>
      <c r="K62" s="775"/>
      <c r="L62" s="775"/>
      <c r="M62" s="775"/>
      <c r="N62" s="775"/>
      <c r="O62" s="775"/>
      <c r="P62" s="775"/>
      <c r="Q62" s="775"/>
      <c r="R62" s="312"/>
    </row>
    <row r="63" spans="2:19" ht="16.5" thickTop="1">
      <c r="B63" s="611"/>
      <c r="C63" s="777"/>
      <c r="D63" s="777"/>
      <c r="E63" s="777"/>
      <c r="F63" s="777"/>
      <c r="G63" s="777"/>
      <c r="H63" s="777"/>
      <c r="I63" s="777"/>
      <c r="J63" s="777"/>
      <c r="K63" s="777"/>
      <c r="L63" s="777"/>
      <c r="M63" s="777"/>
      <c r="N63" s="777"/>
      <c r="O63" s="777"/>
      <c r="P63" s="777"/>
      <c r="Q63" s="777"/>
      <c r="R63" s="777"/>
    </row>
    <row r="64" spans="2:19" ht="12.75" customHeight="1">
      <c r="B64" s="139" t="s">
        <v>479</v>
      </c>
      <c r="C64" s="778"/>
      <c r="D64" s="778"/>
      <c r="E64" s="778"/>
      <c r="F64" s="778"/>
      <c r="G64" s="778"/>
      <c r="H64" s="778"/>
      <c r="I64" s="778"/>
      <c r="J64" s="779"/>
      <c r="K64" s="779"/>
      <c r="L64" s="779"/>
      <c r="M64" s="779"/>
      <c r="N64" s="779"/>
      <c r="O64" s="779"/>
      <c r="P64" s="779"/>
      <c r="Q64" s="779"/>
      <c r="R64" s="779"/>
    </row>
    <row r="65" spans="2:18" ht="15.75">
      <c r="B65" s="780"/>
      <c r="C65" s="780"/>
      <c r="D65" s="780"/>
      <c r="E65" s="780"/>
      <c r="F65" s="780"/>
      <c r="G65" s="780"/>
      <c r="H65" s="780"/>
      <c r="I65" s="780"/>
      <c r="J65" s="780"/>
      <c r="K65" s="780"/>
      <c r="L65" s="780"/>
      <c r="M65" s="780"/>
      <c r="N65" s="780"/>
      <c r="O65" s="780"/>
      <c r="P65" s="780"/>
      <c r="Q65" s="780"/>
      <c r="R65" s="780"/>
    </row>
    <row r="66" spans="2:18" ht="15.75"/>
    <row r="67" spans="2:18" ht="15.75">
      <c r="D67" s="313"/>
    </row>
    <row r="68" spans="2:18" ht="15.75">
      <c r="C68" s="313"/>
      <c r="D68" s="313"/>
      <c r="E68" s="313"/>
      <c r="F68" s="313"/>
      <c r="G68" s="313"/>
      <c r="H68" s="313"/>
      <c r="I68" s="313"/>
      <c r="J68" s="313"/>
      <c r="K68" s="313"/>
      <c r="L68" s="313"/>
      <c r="M68" s="313"/>
      <c r="N68" s="313"/>
      <c r="O68" s="313"/>
      <c r="P68" s="313"/>
      <c r="Q68" s="313"/>
      <c r="R68" s="313"/>
    </row>
    <row r="69" spans="2:18" ht="15.75">
      <c r="C69" s="313"/>
      <c r="D69" s="313"/>
      <c r="E69" s="313"/>
      <c r="F69" s="313"/>
      <c r="G69" s="313"/>
      <c r="H69" s="313"/>
      <c r="I69" s="313"/>
      <c r="J69" s="313"/>
      <c r="K69" s="313"/>
      <c r="L69" s="313"/>
      <c r="M69" s="313"/>
      <c r="N69" s="313"/>
      <c r="O69" s="313"/>
      <c r="P69" s="313"/>
      <c r="Q69" s="313"/>
      <c r="R69" s="313"/>
    </row>
    <row r="70" spans="2:18" ht="15.75">
      <c r="C70" s="313"/>
      <c r="D70" s="313"/>
      <c r="E70" s="313"/>
      <c r="F70" s="313"/>
      <c r="G70" s="313"/>
      <c r="H70" s="313"/>
      <c r="I70" s="313"/>
      <c r="J70" s="313"/>
      <c r="K70" s="313"/>
      <c r="L70" s="313"/>
      <c r="M70" s="313"/>
      <c r="N70" s="313"/>
      <c r="O70" s="313"/>
      <c r="P70" s="313"/>
      <c r="Q70" s="313"/>
      <c r="R70" s="313"/>
    </row>
    <row r="71" spans="2:18" ht="15.75"/>
    <row r="72" spans="2:18" ht="15.75"/>
    <row r="73" spans="2:18" ht="15.75"/>
    <row r="74" spans="2:18" ht="15.75"/>
    <row r="75" spans="2:18" ht="15.75"/>
    <row r="76" spans="2:18" ht="15.75"/>
    <row r="77" spans="2:18" ht="15.75"/>
  </sheetData>
  <mergeCells count="6">
    <mergeCell ref="B6:O6"/>
    <mergeCell ref="B7:O7"/>
    <mergeCell ref="B8:O8"/>
    <mergeCell ref="B11:B12"/>
    <mergeCell ref="C11:K11"/>
    <mergeCell ref="M11:O11"/>
  </mergeCells>
  <hyperlinks>
    <hyperlink ref="A1" location="INDICE!A1" display="Indice"/>
  </hyperlinks>
  <printOptions horizontalCentered="1"/>
  <pageMargins left="0" right="0" top="0" bottom="0" header="0" footer="0"/>
  <pageSetup paperSize="9" scale="40" orientation="landscape" r:id="rId1"/>
  <headerFooter scaleWithDoc="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X146"/>
  <sheetViews>
    <sheetView showGridLines="0" view="pageBreakPreview" zoomScale="70" zoomScaleSheetLayoutView="70" workbookViewId="0">
      <pane ySplit="9" topLeftCell="A10" activePane="bottomLeft" state="frozen"/>
      <selection pane="bottomLeft"/>
    </sheetView>
  </sheetViews>
  <sheetFormatPr baseColWidth="10" defaultColWidth="11.42578125" defaultRowHeight="12.75"/>
  <cols>
    <col min="1" max="1" width="7.140625" style="524" customWidth="1"/>
    <col min="2" max="2" width="52.85546875" style="503" bestFit="1" customWidth="1"/>
    <col min="3" max="11" width="11.42578125" style="118"/>
    <col min="12" max="12" width="9.5703125" style="118" bestFit="1" customWidth="1"/>
    <col min="13" max="13" width="12.5703125" style="503" customWidth="1"/>
    <col min="14" max="16384" width="11.42578125" style="503"/>
  </cols>
  <sheetData>
    <row r="1" spans="1:18">
      <c r="A1" s="517" t="s">
        <v>271</v>
      </c>
      <c r="B1" s="118"/>
    </row>
    <row r="2" spans="1:18" ht="14.25">
      <c r="A2" s="518"/>
      <c r="B2" s="327" t="s">
        <v>724</v>
      </c>
      <c r="C2" s="131"/>
      <c r="D2" s="131"/>
      <c r="E2" s="131"/>
      <c r="F2" s="131"/>
      <c r="G2" s="131"/>
      <c r="H2" s="131"/>
      <c r="I2" s="131"/>
      <c r="J2" s="131"/>
      <c r="K2" s="131"/>
      <c r="L2" s="465"/>
    </row>
    <row r="3" spans="1:18" ht="14.25">
      <c r="A3" s="518"/>
      <c r="B3" s="131" t="s">
        <v>178</v>
      </c>
      <c r="C3" s="131"/>
      <c r="D3" s="131"/>
      <c r="E3" s="131"/>
      <c r="F3" s="131"/>
      <c r="G3" s="131"/>
      <c r="H3" s="131"/>
      <c r="I3" s="131"/>
      <c r="J3" s="131"/>
      <c r="K3" s="131"/>
      <c r="L3" s="465"/>
    </row>
    <row r="4" spans="1:18" s="70" customFormat="1">
      <c r="A4" s="518"/>
      <c r="B4" s="465"/>
      <c r="C4" s="465"/>
      <c r="D4" s="465"/>
      <c r="E4" s="465"/>
      <c r="F4" s="465"/>
      <c r="G4" s="465"/>
      <c r="H4" s="465"/>
      <c r="I4" s="465"/>
      <c r="J4" s="465"/>
      <c r="K4" s="465"/>
      <c r="L4" s="465"/>
    </row>
    <row r="5" spans="1:18" s="70" customFormat="1" ht="13.5" thickBot="1">
      <c r="A5" s="518"/>
      <c r="B5" s="465"/>
      <c r="C5" s="465"/>
      <c r="D5" s="465"/>
      <c r="E5" s="465"/>
      <c r="F5" s="465"/>
      <c r="G5" s="465"/>
      <c r="H5" s="465"/>
      <c r="I5" s="465"/>
      <c r="J5" s="465"/>
      <c r="K5" s="465"/>
      <c r="L5" s="465"/>
    </row>
    <row r="6" spans="1:18" s="70" customFormat="1" ht="15" thickBot="1">
      <c r="A6" s="518"/>
      <c r="B6" s="1368" t="s">
        <v>821</v>
      </c>
      <c r="C6" s="1369"/>
      <c r="D6" s="1369"/>
      <c r="E6" s="1369"/>
      <c r="F6" s="1369"/>
      <c r="G6" s="1369"/>
      <c r="H6" s="1369"/>
      <c r="I6" s="1369"/>
      <c r="J6" s="1369"/>
      <c r="K6" s="1369"/>
      <c r="L6" s="1369"/>
    </row>
    <row r="7" spans="1:18" s="70" customFormat="1">
      <c r="A7" s="518"/>
      <c r="B7" s="133"/>
      <c r="C7" s="133"/>
      <c r="D7" s="133"/>
      <c r="E7" s="133"/>
      <c r="F7" s="133"/>
      <c r="G7" s="133"/>
      <c r="H7" s="133"/>
      <c r="I7" s="133"/>
      <c r="J7" s="133"/>
      <c r="K7" s="133"/>
      <c r="L7" s="133"/>
    </row>
    <row r="8" spans="1:18" s="70" customFormat="1" ht="13.5" thickBot="1">
      <c r="A8" s="518"/>
      <c r="B8" s="136" t="s">
        <v>799</v>
      </c>
      <c r="C8" s="133"/>
      <c r="D8" s="133"/>
      <c r="E8" s="133"/>
      <c r="F8" s="133"/>
      <c r="G8" s="133"/>
      <c r="H8" s="133"/>
      <c r="I8" s="133"/>
      <c r="J8" s="133"/>
      <c r="K8" s="133"/>
      <c r="L8" s="466"/>
    </row>
    <row r="9" spans="1:18" s="70" customFormat="1" ht="14.25" thickTop="1" thickBot="1">
      <c r="A9" s="518"/>
      <c r="B9" s="467"/>
      <c r="C9" s="467">
        <v>42826</v>
      </c>
      <c r="D9" s="467">
        <v>42856</v>
      </c>
      <c r="E9" s="467">
        <v>42887</v>
      </c>
      <c r="F9" s="467">
        <v>42917</v>
      </c>
      <c r="G9" s="467">
        <v>42948</v>
      </c>
      <c r="H9" s="467">
        <v>42979</v>
      </c>
      <c r="I9" s="467">
        <v>43009</v>
      </c>
      <c r="J9" s="467">
        <v>43040</v>
      </c>
      <c r="K9" s="467">
        <v>43070</v>
      </c>
      <c r="L9" s="468">
        <v>2017</v>
      </c>
    </row>
    <row r="10" spans="1:18" s="70" customFormat="1" ht="14.25" thickTop="1" thickBot="1">
      <c r="A10" s="518"/>
      <c r="B10" s="133"/>
      <c r="C10" s="133"/>
      <c r="D10" s="133"/>
      <c r="E10" s="133"/>
      <c r="F10" s="133"/>
      <c r="G10" s="133"/>
      <c r="H10" s="133"/>
      <c r="I10" s="469"/>
      <c r="J10" s="469"/>
      <c r="K10" s="469"/>
      <c r="L10" s="469"/>
    </row>
    <row r="11" spans="1:18" s="70" customFormat="1" ht="13.5" thickBot="1">
      <c r="A11" s="518"/>
      <c r="B11" s="1370" t="s">
        <v>602</v>
      </c>
      <c r="C11" s="1371"/>
      <c r="D11" s="1371"/>
      <c r="E11" s="1371"/>
      <c r="F11" s="1371"/>
      <c r="G11" s="1371"/>
      <c r="H11" s="1371"/>
      <c r="I11" s="1371"/>
      <c r="J11" s="1371"/>
      <c r="K11" s="1371"/>
      <c r="L11" s="1371"/>
    </row>
    <row r="12" spans="1:18" s="118" customFormat="1" ht="13.5" thickBot="1">
      <c r="A12" s="747"/>
      <c r="B12" s="470"/>
      <c r="C12" s="471"/>
      <c r="D12" s="471"/>
      <c r="E12" s="471"/>
      <c r="F12" s="471"/>
      <c r="G12" s="471"/>
      <c r="H12" s="471"/>
      <c r="I12" s="471"/>
      <c r="J12" s="471"/>
      <c r="K12" s="471"/>
      <c r="L12" s="471"/>
    </row>
    <row r="13" spans="1:18" ht="15" thickBot="1">
      <c r="B13" s="22" t="s">
        <v>69</v>
      </c>
      <c r="C13" s="23">
        <f>+C14+C15</f>
        <v>12186.677757109443</v>
      </c>
      <c r="D13" s="23">
        <f t="shared" ref="D13:L13" si="0">+D14+D15</f>
        <v>6902.4077719497509</v>
      </c>
      <c r="E13" s="23">
        <f t="shared" si="0"/>
        <v>7680.7166448003554</v>
      </c>
      <c r="F13" s="23">
        <f t="shared" si="0"/>
        <v>2744.4715562430006</v>
      </c>
      <c r="G13" s="23">
        <f t="shared" si="0"/>
        <v>2370.2218758910662</v>
      </c>
      <c r="H13" s="23">
        <f t="shared" si="0"/>
        <v>6189.7536075780263</v>
      </c>
      <c r="I13" s="23">
        <f t="shared" si="0"/>
        <v>1798.9623669744374</v>
      </c>
      <c r="J13" s="23">
        <f t="shared" si="0"/>
        <v>4677.8928919361952</v>
      </c>
      <c r="K13" s="23">
        <f t="shared" si="0"/>
        <v>12591.140307315149</v>
      </c>
      <c r="L13" s="23">
        <f t="shared" si="0"/>
        <v>57142.244779797424</v>
      </c>
      <c r="M13" s="739"/>
      <c r="N13" s="739"/>
      <c r="O13" s="739"/>
      <c r="P13" s="739"/>
      <c r="Q13" s="739"/>
      <c r="R13" s="739"/>
    </row>
    <row r="14" spans="1:18" ht="13.5">
      <c r="A14" s="518"/>
      <c r="B14" s="472" t="s">
        <v>70</v>
      </c>
      <c r="C14" s="206">
        <v>4963.1986173394271</v>
      </c>
      <c r="D14" s="206">
        <v>3598.6239973044376</v>
      </c>
      <c r="E14" s="206">
        <v>3548.6068204292474</v>
      </c>
      <c r="F14" s="206">
        <v>2408.739639979105</v>
      </c>
      <c r="G14" s="206">
        <v>1698.9638694753021</v>
      </c>
      <c r="H14" s="206">
        <v>3790.9198659875051</v>
      </c>
      <c r="I14" s="206">
        <v>525.29612919164208</v>
      </c>
      <c r="J14" s="206">
        <v>2990.5472701504373</v>
      </c>
      <c r="K14" s="206">
        <v>10519.632612947509</v>
      </c>
      <c r="L14" s="206">
        <f>SUM(C14:K14)</f>
        <v>34044.528822804612</v>
      </c>
      <c r="M14" s="739"/>
      <c r="N14" s="739"/>
      <c r="O14" s="739"/>
      <c r="P14" s="739"/>
      <c r="Q14" s="739"/>
      <c r="R14" s="739"/>
    </row>
    <row r="15" spans="1:18" ht="13.5">
      <c r="A15" s="518"/>
      <c r="B15" s="472" t="s">
        <v>71</v>
      </c>
      <c r="C15" s="206">
        <v>7223.4791397700146</v>
      </c>
      <c r="D15" s="206">
        <v>3303.7837746453133</v>
      </c>
      <c r="E15" s="206">
        <v>4132.1098243711085</v>
      </c>
      <c r="F15" s="206">
        <v>335.73191626389553</v>
      </c>
      <c r="G15" s="206">
        <v>671.25800641576404</v>
      </c>
      <c r="H15" s="206">
        <v>2398.8337415905216</v>
      </c>
      <c r="I15" s="206">
        <v>1273.6662377827952</v>
      </c>
      <c r="J15" s="206">
        <v>1687.3456217857581</v>
      </c>
      <c r="K15" s="206">
        <v>2071.5076943676395</v>
      </c>
      <c r="L15" s="206">
        <f>SUM(C15:K15)</f>
        <v>23097.715956992812</v>
      </c>
      <c r="M15" s="739"/>
      <c r="N15" s="739"/>
      <c r="O15" s="739"/>
      <c r="P15" s="739"/>
      <c r="Q15" s="739"/>
      <c r="R15" s="739"/>
    </row>
    <row r="16" spans="1:18" s="118" customFormat="1" ht="13.5" thickBot="1">
      <c r="A16" s="518"/>
      <c r="B16" s="133"/>
      <c r="C16" s="469"/>
      <c r="D16" s="469"/>
      <c r="E16" s="469"/>
      <c r="F16" s="469"/>
      <c r="G16" s="469"/>
      <c r="H16" s="469"/>
      <c r="I16" s="469"/>
      <c r="J16" s="469"/>
      <c r="K16" s="469"/>
      <c r="L16" s="469"/>
      <c r="M16" s="739"/>
      <c r="N16" s="739"/>
      <c r="O16" s="739"/>
    </row>
    <row r="17" spans="1:18" s="118" customFormat="1" ht="13.5" thickBot="1">
      <c r="A17" s="518"/>
      <c r="B17" s="212" t="s">
        <v>59</v>
      </c>
      <c r="C17" s="119">
        <f>+C18+C22+C25+C32+C33+C41</f>
        <v>250.90817328268261</v>
      </c>
      <c r="D17" s="119">
        <f t="shared" ref="D17:K17" si="1">+D18+D22+D25+D32+D33+D41</f>
        <v>1185.7564295364828</v>
      </c>
      <c r="E17" s="119">
        <f t="shared" si="1"/>
        <v>486.05749938842621</v>
      </c>
      <c r="F17" s="119">
        <f t="shared" si="1"/>
        <v>199.4958512393213</v>
      </c>
      <c r="G17" s="119">
        <f t="shared" si="1"/>
        <v>261.97197324701915</v>
      </c>
      <c r="H17" s="119">
        <f t="shared" si="1"/>
        <v>346.52153463197385</v>
      </c>
      <c r="I17" s="119">
        <f t="shared" si="1"/>
        <v>272.77194030168141</v>
      </c>
      <c r="J17" s="119">
        <f t="shared" si="1"/>
        <v>250.87161321751509</v>
      </c>
      <c r="K17" s="119">
        <f t="shared" si="1"/>
        <v>771.55866987148181</v>
      </c>
      <c r="L17" s="213">
        <f>+L18+L22+L25+L32+L33+L41</f>
        <v>4025.9136847165842</v>
      </c>
      <c r="M17" s="739"/>
      <c r="N17" s="739"/>
      <c r="O17" s="739"/>
      <c r="P17" s="739"/>
      <c r="Q17" s="739"/>
      <c r="R17" s="739"/>
    </row>
    <row r="18" spans="1:18" s="118" customFormat="1">
      <c r="A18" s="518"/>
      <c r="B18" s="473" t="s">
        <v>72</v>
      </c>
      <c r="C18" s="64">
        <f>+C19+C20+C21</f>
        <v>136.24556425910106</v>
      </c>
      <c r="D18" s="64">
        <f t="shared" ref="D18:L18" si="2">+D19+D20+D21</f>
        <v>134.78186032999997</v>
      </c>
      <c r="E18" s="64">
        <f t="shared" si="2"/>
        <v>179.72269280184332</v>
      </c>
      <c r="F18" s="64">
        <f>+F19+F20+F21</f>
        <v>86.323841453478252</v>
      </c>
      <c r="G18" s="64">
        <f t="shared" si="2"/>
        <v>141.97557478199997</v>
      </c>
      <c r="H18" s="64">
        <f t="shared" si="2"/>
        <v>228.03830109036485</v>
      </c>
      <c r="I18" s="64">
        <f t="shared" si="2"/>
        <v>154.33664294410107</v>
      </c>
      <c r="J18" s="64">
        <f t="shared" si="2"/>
        <v>145.470299224</v>
      </c>
      <c r="K18" s="64">
        <f t="shared" si="2"/>
        <v>177.71786931184334</v>
      </c>
      <c r="L18" s="64">
        <f t="shared" si="2"/>
        <v>1384.6126461967317</v>
      </c>
      <c r="M18" s="739"/>
      <c r="N18" s="739"/>
      <c r="O18" s="739"/>
      <c r="P18" s="739"/>
      <c r="Q18" s="739"/>
      <c r="R18" s="739"/>
    </row>
    <row r="19" spans="1:18" s="118" customFormat="1">
      <c r="A19" s="518"/>
      <c r="B19" s="474" t="s">
        <v>73</v>
      </c>
      <c r="C19" s="208">
        <v>100.66158659</v>
      </c>
      <c r="D19" s="208">
        <v>11.577891810000001</v>
      </c>
      <c r="E19" s="208">
        <v>40.483646669999999</v>
      </c>
      <c r="F19" s="208">
        <v>30.57680148</v>
      </c>
      <c r="G19" s="208">
        <v>37.297848399999999</v>
      </c>
      <c r="H19" s="208">
        <v>83.053245420364888</v>
      </c>
      <c r="I19" s="208">
        <v>115.55820579</v>
      </c>
      <c r="J19" s="208">
        <v>21.446470651000002</v>
      </c>
      <c r="K19" s="208">
        <v>40.483646669999999</v>
      </c>
      <c r="L19" s="208">
        <f>SUM(C19:K19)</f>
        <v>481.13934348136485</v>
      </c>
      <c r="M19" s="739"/>
      <c r="N19" s="739"/>
      <c r="O19" s="739"/>
      <c r="P19" s="739"/>
      <c r="Q19" s="739"/>
      <c r="R19" s="739"/>
    </row>
    <row r="20" spans="1:18" s="118" customFormat="1">
      <c r="A20" s="518"/>
      <c r="B20" s="475" t="s">
        <v>74</v>
      </c>
      <c r="C20" s="476">
        <v>32.179660400000003</v>
      </c>
      <c r="D20" s="476">
        <v>99.584933319999976</v>
      </c>
      <c r="E20" s="476">
        <v>63.091629651999995</v>
      </c>
      <c r="F20" s="476">
        <v>38.88567887</v>
      </c>
      <c r="G20" s="476">
        <v>77.532921871999974</v>
      </c>
      <c r="H20" s="476">
        <v>129.20959701999999</v>
      </c>
      <c r="I20" s="476">
        <v>35.374119884999999</v>
      </c>
      <c r="J20" s="476">
        <v>99.584935129999991</v>
      </c>
      <c r="K20" s="476">
        <v>63.091628801999995</v>
      </c>
      <c r="L20" s="210">
        <f t="shared" ref="L20:L43" si="3">SUM(C20:K20)</f>
        <v>638.53510495099988</v>
      </c>
      <c r="M20" s="739"/>
      <c r="N20" s="739"/>
      <c r="O20" s="739"/>
      <c r="P20" s="739"/>
      <c r="Q20" s="739"/>
      <c r="R20" s="739"/>
    </row>
    <row r="21" spans="1:18" s="118" customFormat="1">
      <c r="A21" s="518"/>
      <c r="B21" s="477" t="s">
        <v>75</v>
      </c>
      <c r="C21" s="478">
        <v>3.4043172691010475</v>
      </c>
      <c r="D21" s="478">
        <v>23.619035200000003</v>
      </c>
      <c r="E21" s="478">
        <v>76.147416479843343</v>
      </c>
      <c r="F21" s="478">
        <v>16.861361103478259</v>
      </c>
      <c r="G21" s="478">
        <v>27.144804509999997</v>
      </c>
      <c r="H21" s="478">
        <v>15.775458649999999</v>
      </c>
      <c r="I21" s="478">
        <v>3.4043172691010475</v>
      </c>
      <c r="J21" s="478">
        <v>24.438893443000001</v>
      </c>
      <c r="K21" s="478">
        <v>74.142593839843343</v>
      </c>
      <c r="L21" s="211">
        <f t="shared" si="3"/>
        <v>264.93819776436703</v>
      </c>
      <c r="M21" s="739"/>
      <c r="N21" s="739"/>
      <c r="O21" s="739"/>
      <c r="P21" s="739"/>
      <c r="Q21" s="739"/>
      <c r="R21" s="739"/>
    </row>
    <row r="22" spans="1:18" s="748" customFormat="1">
      <c r="A22" s="518"/>
      <c r="B22" s="479" t="s">
        <v>76</v>
      </c>
      <c r="C22" s="480">
        <f>+C23+C24</f>
        <v>0</v>
      </c>
      <c r="D22" s="480">
        <f t="shared" ref="D22:L22" si="4">+D23+D24</f>
        <v>3.3173912999588773E-2</v>
      </c>
      <c r="E22" s="480">
        <f t="shared" si="4"/>
        <v>203.34583157788609</v>
      </c>
      <c r="F22" s="480">
        <f t="shared" si="4"/>
        <v>3.3173912999588773E-2</v>
      </c>
      <c r="G22" s="480">
        <f t="shared" si="4"/>
        <v>3.3173912999588773E-2</v>
      </c>
      <c r="H22" s="480">
        <f t="shared" si="4"/>
        <v>3.3173912999588773E-2</v>
      </c>
      <c r="I22" s="480">
        <f t="shared" si="4"/>
        <v>3.3173912999588773E-2</v>
      </c>
      <c r="J22" s="480">
        <f t="shared" si="4"/>
        <v>3.3173912999588773E-2</v>
      </c>
      <c r="K22" s="480">
        <f t="shared" si="4"/>
        <v>203.34583157788609</v>
      </c>
      <c r="L22" s="56">
        <f t="shared" si="4"/>
        <v>406.8907066337697</v>
      </c>
      <c r="M22" s="739"/>
      <c r="N22" s="739"/>
      <c r="O22" s="739"/>
      <c r="P22" s="739"/>
      <c r="Q22" s="739"/>
      <c r="R22" s="739"/>
    </row>
    <row r="23" spans="1:18" s="748" customFormat="1">
      <c r="A23" s="518"/>
      <c r="B23" s="474" t="s">
        <v>77</v>
      </c>
      <c r="C23" s="481">
        <v>0</v>
      </c>
      <c r="D23" s="481">
        <v>3.1798001857849832E-2</v>
      </c>
      <c r="E23" s="481">
        <v>203.34445566674435</v>
      </c>
      <c r="F23" s="481">
        <v>3.1798001857849832E-2</v>
      </c>
      <c r="G23" s="481">
        <v>3.1798001857849832E-2</v>
      </c>
      <c r="H23" s="481">
        <v>3.1798001857849832E-2</v>
      </c>
      <c r="I23" s="481">
        <v>3.1798001857849832E-2</v>
      </c>
      <c r="J23" s="481">
        <v>3.1798001857849832E-2</v>
      </c>
      <c r="K23" s="481">
        <v>203.34445566674435</v>
      </c>
      <c r="L23" s="208">
        <f t="shared" si="3"/>
        <v>406.87969934463581</v>
      </c>
      <c r="M23" s="739"/>
      <c r="N23" s="739"/>
      <c r="O23" s="739"/>
      <c r="P23" s="739"/>
      <c r="Q23" s="739"/>
      <c r="R23" s="739"/>
    </row>
    <row r="24" spans="1:18" s="118" customFormat="1">
      <c r="A24" s="518"/>
      <c r="B24" s="477" t="s">
        <v>78</v>
      </c>
      <c r="C24" s="478">
        <v>0</v>
      </c>
      <c r="D24" s="478">
        <v>1.3759111417389384E-3</v>
      </c>
      <c r="E24" s="478">
        <v>1.3759111417389384E-3</v>
      </c>
      <c r="F24" s="478">
        <v>1.3759111417389384E-3</v>
      </c>
      <c r="G24" s="478">
        <v>1.3759111417389384E-3</v>
      </c>
      <c r="H24" s="478">
        <v>1.3759111417389384E-3</v>
      </c>
      <c r="I24" s="478">
        <v>1.3759111417389384E-3</v>
      </c>
      <c r="J24" s="478">
        <v>1.3759111417389384E-3</v>
      </c>
      <c r="K24" s="478">
        <v>1.3759111417389384E-3</v>
      </c>
      <c r="L24" s="211">
        <f t="shared" si="3"/>
        <v>1.1007289133911509E-2</v>
      </c>
      <c r="M24" s="739"/>
      <c r="N24" s="739"/>
      <c r="O24" s="739"/>
      <c r="P24" s="739"/>
      <c r="Q24" s="739"/>
      <c r="R24" s="739"/>
    </row>
    <row r="25" spans="1:18" s="118" customFormat="1">
      <c r="A25" s="518"/>
      <c r="B25" s="479" t="s">
        <v>79</v>
      </c>
      <c r="C25" s="480">
        <f>+C26+C27+C29</f>
        <v>87.659995643581567</v>
      </c>
      <c r="D25" s="480">
        <f t="shared" ref="D25:L25" si="5">+D26+D27+D29</f>
        <v>88.648364455499106</v>
      </c>
      <c r="E25" s="480">
        <f t="shared" si="5"/>
        <v>87.660109639481121</v>
      </c>
      <c r="F25" s="480">
        <f t="shared" si="5"/>
        <v>87.660298082843468</v>
      </c>
      <c r="G25" s="480">
        <f t="shared" si="5"/>
        <v>88.648403017953115</v>
      </c>
      <c r="H25" s="480">
        <f t="shared" si="5"/>
        <v>99.828282750393271</v>
      </c>
      <c r="I25" s="480">
        <f t="shared" si="5"/>
        <v>87.660467654580728</v>
      </c>
      <c r="J25" s="480">
        <f>+J26+J27+J29</f>
        <v>88.648578130515517</v>
      </c>
      <c r="K25" s="480">
        <f t="shared" si="5"/>
        <v>87.660582576147789</v>
      </c>
      <c r="L25" s="56">
        <f t="shared" si="5"/>
        <v>804.07508195099581</v>
      </c>
      <c r="M25" s="739"/>
      <c r="N25" s="739"/>
      <c r="O25" s="739"/>
      <c r="P25" s="739"/>
      <c r="Q25" s="739"/>
      <c r="R25" s="739"/>
    </row>
    <row r="26" spans="1:18" s="748" customFormat="1">
      <c r="A26" s="518"/>
      <c r="B26" s="474" t="s">
        <v>77</v>
      </c>
      <c r="C26" s="481">
        <v>0</v>
      </c>
      <c r="D26" s="481">
        <v>0</v>
      </c>
      <c r="E26" s="481">
        <v>0</v>
      </c>
      <c r="F26" s="481">
        <v>0</v>
      </c>
      <c r="G26" s="481">
        <v>0</v>
      </c>
      <c r="H26" s="481">
        <v>0</v>
      </c>
      <c r="I26" s="481">
        <v>0</v>
      </c>
      <c r="J26" s="481">
        <v>0</v>
      </c>
      <c r="K26" s="481">
        <v>0</v>
      </c>
      <c r="L26" s="208">
        <f t="shared" si="3"/>
        <v>0</v>
      </c>
      <c r="M26" s="739"/>
      <c r="N26" s="739"/>
      <c r="O26" s="739"/>
      <c r="P26" s="739"/>
      <c r="Q26" s="739"/>
      <c r="R26" s="739"/>
    </row>
    <row r="27" spans="1:18" s="748" customFormat="1">
      <c r="A27" s="518"/>
      <c r="B27" s="475" t="s">
        <v>78</v>
      </c>
      <c r="C27" s="476">
        <f>+C28</f>
        <v>87.650322141751943</v>
      </c>
      <c r="D27" s="476">
        <f t="shared" ref="D27:L27" si="6">+D28</f>
        <v>88.638500192435217</v>
      </c>
      <c r="E27" s="476">
        <f t="shared" si="6"/>
        <v>87.650322141751943</v>
      </c>
      <c r="F27" s="476">
        <f t="shared" si="6"/>
        <v>87.650322141751943</v>
      </c>
      <c r="G27" s="476">
        <f t="shared" si="6"/>
        <v>88.638500192435217</v>
      </c>
      <c r="H27" s="476">
        <f t="shared" si="6"/>
        <v>87.650322141751943</v>
      </c>
      <c r="I27" s="476">
        <f t="shared" si="6"/>
        <v>87.650322141751943</v>
      </c>
      <c r="J27" s="476">
        <f t="shared" si="6"/>
        <v>88.638500192435217</v>
      </c>
      <c r="K27" s="476">
        <f t="shared" si="6"/>
        <v>87.650322141751943</v>
      </c>
      <c r="L27" s="210">
        <f t="shared" si="6"/>
        <v>791.81743342781738</v>
      </c>
      <c r="M27" s="739"/>
      <c r="N27" s="739"/>
      <c r="O27" s="739"/>
      <c r="P27" s="739"/>
      <c r="Q27" s="739"/>
      <c r="R27" s="739"/>
    </row>
    <row r="28" spans="1:18" s="118" customFormat="1">
      <c r="A28" s="518"/>
      <c r="B28" s="475" t="s">
        <v>114</v>
      </c>
      <c r="C28" s="476">
        <v>87.650322141751943</v>
      </c>
      <c r="D28" s="476">
        <v>88.638500192435217</v>
      </c>
      <c r="E28" s="476">
        <v>87.650322141751943</v>
      </c>
      <c r="F28" s="476">
        <v>87.650322141751943</v>
      </c>
      <c r="G28" s="476">
        <v>88.638500192435217</v>
      </c>
      <c r="H28" s="476">
        <v>87.650322141751943</v>
      </c>
      <c r="I28" s="476">
        <v>87.650322141751943</v>
      </c>
      <c r="J28" s="476">
        <v>88.638500192435217</v>
      </c>
      <c r="K28" s="476">
        <v>87.650322141751943</v>
      </c>
      <c r="L28" s="210">
        <f t="shared" si="3"/>
        <v>791.81743342781738</v>
      </c>
      <c r="M28" s="739"/>
      <c r="N28" s="739"/>
      <c r="O28" s="739"/>
      <c r="P28" s="739"/>
      <c r="Q28" s="739"/>
      <c r="R28" s="739"/>
    </row>
    <row r="29" spans="1:18" s="118" customFormat="1">
      <c r="A29" s="518"/>
      <c r="B29" s="475" t="s">
        <v>80</v>
      </c>
      <c r="C29" s="476">
        <f>+C30+C31</f>
        <v>9.6735018296313265E-3</v>
      </c>
      <c r="D29" s="476">
        <f t="shared" ref="D29:L29" si="7">+D30+D31</f>
        <v>9.8642630638882522E-3</v>
      </c>
      <c r="E29" s="476">
        <f t="shared" si="7"/>
        <v>9.7874977291809787E-3</v>
      </c>
      <c r="F29" s="476">
        <f t="shared" si="7"/>
        <v>9.9759410915197314E-3</v>
      </c>
      <c r="G29" s="476">
        <f t="shared" si="7"/>
        <v>9.9028255178993975E-3</v>
      </c>
      <c r="H29" s="476">
        <f t="shared" si="7"/>
        <v>12.177960608641325</v>
      </c>
      <c r="I29" s="476">
        <f t="shared" si="7"/>
        <v>1.0145512828791696E-2</v>
      </c>
      <c r="J29" s="476">
        <f t="shared" si="7"/>
        <v>1.0077938080299213E-2</v>
      </c>
      <c r="K29" s="476">
        <f t="shared" si="7"/>
        <v>1.0260434395847647E-2</v>
      </c>
      <c r="L29" s="210">
        <f t="shared" si="7"/>
        <v>12.257648523178384</v>
      </c>
      <c r="M29" s="739"/>
      <c r="N29" s="739"/>
      <c r="O29" s="739"/>
      <c r="P29" s="739"/>
      <c r="Q29" s="739"/>
      <c r="R29" s="739"/>
    </row>
    <row r="30" spans="1:18" s="748" customFormat="1">
      <c r="A30" s="518"/>
      <c r="B30" s="482" t="s">
        <v>114</v>
      </c>
      <c r="C30" s="478">
        <v>0</v>
      </c>
      <c r="D30" s="478">
        <v>0</v>
      </c>
      <c r="E30" s="478">
        <v>0</v>
      </c>
      <c r="F30" s="478">
        <v>0</v>
      </c>
      <c r="G30" s="478">
        <v>0</v>
      </c>
      <c r="H30" s="478">
        <v>0</v>
      </c>
      <c r="I30" s="478">
        <v>0</v>
      </c>
      <c r="J30" s="478">
        <v>0</v>
      </c>
      <c r="K30" s="478">
        <v>0</v>
      </c>
      <c r="L30" s="211">
        <f t="shared" si="3"/>
        <v>0</v>
      </c>
      <c r="M30" s="739"/>
      <c r="N30" s="739"/>
      <c r="O30" s="739"/>
      <c r="P30" s="739"/>
      <c r="Q30" s="739"/>
      <c r="R30" s="739"/>
    </row>
    <row r="31" spans="1:18" s="118" customFormat="1">
      <c r="A31" s="518"/>
      <c r="B31" s="482" t="s">
        <v>115</v>
      </c>
      <c r="C31" s="478">
        <v>9.6735018296313265E-3</v>
      </c>
      <c r="D31" s="478">
        <v>9.8642630638882522E-3</v>
      </c>
      <c r="E31" s="478">
        <v>9.7874977291809787E-3</v>
      </c>
      <c r="F31" s="478">
        <v>9.9759410915197314E-3</v>
      </c>
      <c r="G31" s="478">
        <v>9.9028255178993975E-3</v>
      </c>
      <c r="H31" s="478">
        <v>12.177960608641325</v>
      </c>
      <c r="I31" s="478">
        <v>1.0145512828791696E-2</v>
      </c>
      <c r="J31" s="478">
        <v>1.0077938080299213E-2</v>
      </c>
      <c r="K31" s="478">
        <v>1.0260434395847647E-2</v>
      </c>
      <c r="L31" s="211">
        <f t="shared" si="3"/>
        <v>12.257648523178384</v>
      </c>
      <c r="M31" s="739"/>
      <c r="N31" s="739"/>
      <c r="O31" s="739"/>
      <c r="P31" s="739"/>
      <c r="Q31" s="739"/>
      <c r="R31" s="739"/>
    </row>
    <row r="32" spans="1:18" s="133" customFormat="1">
      <c r="B32" s="479" t="s">
        <v>81</v>
      </c>
      <c r="C32" s="480">
        <v>18.791135029999996</v>
      </c>
      <c r="D32" s="480">
        <v>949.38296789798414</v>
      </c>
      <c r="E32" s="480">
        <v>0.80765460921568621</v>
      </c>
      <c r="F32" s="480">
        <v>15.733077439999997</v>
      </c>
      <c r="G32" s="480">
        <v>2.2466520140664965</v>
      </c>
      <c r="H32" s="480">
        <v>1.2464683882161141</v>
      </c>
      <c r="I32" s="480">
        <v>18.791135029999996</v>
      </c>
      <c r="J32" s="480">
        <v>4.22683038</v>
      </c>
      <c r="K32" s="480">
        <v>0.80845902098039202</v>
      </c>
      <c r="L32" s="56">
        <f t="shared" si="3"/>
        <v>1012.0343798104628</v>
      </c>
      <c r="M32" s="739"/>
      <c r="N32" s="739"/>
      <c r="O32" s="739"/>
      <c r="P32" s="739"/>
      <c r="Q32" s="739"/>
      <c r="R32" s="739"/>
    </row>
    <row r="33" spans="1:21" s="133" customFormat="1">
      <c r="B33" s="491" t="s">
        <v>480</v>
      </c>
      <c r="C33" s="480">
        <f>+C34+C36+C39</f>
        <v>0</v>
      </c>
      <c r="D33" s="480">
        <f t="shared" ref="D33:L33" si="8">+D34+D36+D39</f>
        <v>2.1825647300000002</v>
      </c>
      <c r="E33" s="480">
        <f t="shared" si="8"/>
        <v>0</v>
      </c>
      <c r="F33" s="480">
        <f t="shared" si="8"/>
        <v>1.533982</v>
      </c>
      <c r="G33" s="480">
        <f t="shared" si="8"/>
        <v>15.56691227</v>
      </c>
      <c r="H33" s="480">
        <f t="shared" si="8"/>
        <v>0</v>
      </c>
      <c r="I33" s="480">
        <f t="shared" si="8"/>
        <v>0.92137820999999998</v>
      </c>
      <c r="J33" s="480">
        <f t="shared" si="8"/>
        <v>1.1796446899999999</v>
      </c>
      <c r="K33" s="480">
        <f t="shared" si="8"/>
        <v>0</v>
      </c>
      <c r="L33" s="56">
        <f t="shared" si="8"/>
        <v>21.384481900000001</v>
      </c>
      <c r="M33" s="739"/>
      <c r="N33" s="739"/>
      <c r="O33" s="739"/>
      <c r="P33" s="739"/>
      <c r="Q33" s="739"/>
      <c r="R33" s="739"/>
    </row>
    <row r="34" spans="1:21" s="133" customFormat="1">
      <c r="B34" s="498" t="s">
        <v>77</v>
      </c>
      <c r="C34" s="504">
        <f>+C35</f>
        <v>0</v>
      </c>
      <c r="D34" s="504">
        <f t="shared" ref="D34:L34" si="9">+D35</f>
        <v>0</v>
      </c>
      <c r="E34" s="504">
        <f t="shared" si="9"/>
        <v>0</v>
      </c>
      <c r="F34" s="504">
        <f t="shared" si="9"/>
        <v>0</v>
      </c>
      <c r="G34" s="504">
        <f t="shared" si="9"/>
        <v>0</v>
      </c>
      <c r="H34" s="504">
        <f t="shared" si="9"/>
        <v>0</v>
      </c>
      <c r="I34" s="504">
        <f t="shared" si="9"/>
        <v>0</v>
      </c>
      <c r="J34" s="504">
        <f t="shared" si="9"/>
        <v>0</v>
      </c>
      <c r="K34" s="504">
        <f t="shared" si="9"/>
        <v>0</v>
      </c>
      <c r="L34" s="209">
        <f t="shared" si="9"/>
        <v>0</v>
      </c>
      <c r="M34" s="739"/>
      <c r="N34" s="739"/>
      <c r="O34" s="739"/>
      <c r="P34" s="739"/>
      <c r="Q34" s="739"/>
      <c r="R34" s="739"/>
    </row>
    <row r="35" spans="1:21" s="133" customFormat="1">
      <c r="B35" s="484" t="s">
        <v>491</v>
      </c>
      <c r="C35" s="476">
        <v>0</v>
      </c>
      <c r="D35" s="476">
        <v>0</v>
      </c>
      <c r="E35" s="476">
        <v>0</v>
      </c>
      <c r="F35" s="476">
        <v>0</v>
      </c>
      <c r="G35" s="476">
        <v>0</v>
      </c>
      <c r="H35" s="476">
        <v>0</v>
      </c>
      <c r="I35" s="476">
        <v>0</v>
      </c>
      <c r="J35" s="476">
        <v>0</v>
      </c>
      <c r="K35" s="476">
        <v>0</v>
      </c>
      <c r="L35" s="210">
        <f t="shared" si="3"/>
        <v>0</v>
      </c>
      <c r="M35" s="739"/>
      <c r="N35" s="739"/>
      <c r="O35" s="739"/>
      <c r="P35" s="739"/>
      <c r="Q35" s="739"/>
      <c r="R35" s="739"/>
    </row>
    <row r="36" spans="1:21" s="133" customFormat="1">
      <c r="B36" s="484" t="s">
        <v>78</v>
      </c>
      <c r="C36" s="476">
        <f>+C37+C38</f>
        <v>0</v>
      </c>
      <c r="D36" s="476">
        <f t="shared" ref="D36:L36" si="10">+D37+D38</f>
        <v>0</v>
      </c>
      <c r="E36" s="476">
        <f t="shared" si="10"/>
        <v>0</v>
      </c>
      <c r="F36" s="476">
        <f t="shared" si="10"/>
        <v>0</v>
      </c>
      <c r="G36" s="476">
        <f t="shared" si="10"/>
        <v>0</v>
      </c>
      <c r="H36" s="476">
        <f t="shared" si="10"/>
        <v>0</v>
      </c>
      <c r="I36" s="476">
        <f t="shared" si="10"/>
        <v>0</v>
      </c>
      <c r="J36" s="476">
        <f t="shared" si="10"/>
        <v>0</v>
      </c>
      <c r="K36" s="476">
        <f t="shared" si="10"/>
        <v>0</v>
      </c>
      <c r="L36" s="210">
        <f t="shared" si="10"/>
        <v>0</v>
      </c>
      <c r="M36" s="739"/>
      <c r="N36" s="739"/>
      <c r="O36" s="739"/>
      <c r="P36" s="739"/>
      <c r="Q36" s="739"/>
      <c r="R36" s="739"/>
    </row>
    <row r="37" spans="1:21" s="133" customFormat="1">
      <c r="B37" s="484" t="s">
        <v>86</v>
      </c>
      <c r="C37" s="476">
        <v>0</v>
      </c>
      <c r="D37" s="476">
        <v>0</v>
      </c>
      <c r="E37" s="476">
        <v>0</v>
      </c>
      <c r="F37" s="476">
        <v>0</v>
      </c>
      <c r="G37" s="476">
        <v>0</v>
      </c>
      <c r="H37" s="476">
        <v>0</v>
      </c>
      <c r="I37" s="476">
        <v>0</v>
      </c>
      <c r="J37" s="476">
        <v>0</v>
      </c>
      <c r="K37" s="476">
        <v>0</v>
      </c>
      <c r="L37" s="210">
        <f t="shared" si="3"/>
        <v>0</v>
      </c>
      <c r="M37" s="739"/>
      <c r="N37" s="739"/>
      <c r="O37" s="739"/>
      <c r="P37" s="739"/>
      <c r="Q37" s="739"/>
      <c r="R37" s="739"/>
    </row>
    <row r="38" spans="1:21" s="133" customFormat="1">
      <c r="B38" s="484" t="s">
        <v>508</v>
      </c>
      <c r="C38" s="476">
        <v>0</v>
      </c>
      <c r="D38" s="476">
        <v>0</v>
      </c>
      <c r="E38" s="476">
        <v>0</v>
      </c>
      <c r="F38" s="476">
        <v>0</v>
      </c>
      <c r="G38" s="476">
        <v>0</v>
      </c>
      <c r="H38" s="476">
        <v>0</v>
      </c>
      <c r="I38" s="476">
        <v>0</v>
      </c>
      <c r="J38" s="476">
        <v>0</v>
      </c>
      <c r="K38" s="476">
        <v>0</v>
      </c>
      <c r="L38" s="210">
        <f t="shared" si="3"/>
        <v>0</v>
      </c>
      <c r="M38" s="739"/>
      <c r="N38" s="739"/>
      <c r="O38" s="739"/>
      <c r="P38" s="739"/>
      <c r="Q38" s="739"/>
      <c r="R38" s="739"/>
    </row>
    <row r="39" spans="1:21" s="133" customFormat="1">
      <c r="B39" s="477" t="s">
        <v>80</v>
      </c>
      <c r="C39" s="478">
        <f>+C40</f>
        <v>0</v>
      </c>
      <c r="D39" s="478">
        <f t="shared" ref="D39:L39" si="11">+D40</f>
        <v>2.1825647300000002</v>
      </c>
      <c r="E39" s="478">
        <f t="shared" si="11"/>
        <v>0</v>
      </c>
      <c r="F39" s="478">
        <f t="shared" si="11"/>
        <v>1.533982</v>
      </c>
      <c r="G39" s="478">
        <f t="shared" si="11"/>
        <v>15.56691227</v>
      </c>
      <c r="H39" s="478">
        <f t="shared" si="11"/>
        <v>0</v>
      </c>
      <c r="I39" s="478">
        <f t="shared" si="11"/>
        <v>0.92137820999999998</v>
      </c>
      <c r="J39" s="478">
        <f t="shared" si="11"/>
        <v>1.1796446899999999</v>
      </c>
      <c r="K39" s="478">
        <f t="shared" si="11"/>
        <v>0</v>
      </c>
      <c r="L39" s="211">
        <f t="shared" si="11"/>
        <v>21.384481900000001</v>
      </c>
      <c r="M39" s="739"/>
      <c r="N39" s="739"/>
      <c r="O39" s="739"/>
      <c r="P39" s="739"/>
      <c r="Q39" s="739"/>
      <c r="R39" s="739"/>
    </row>
    <row r="40" spans="1:21" s="748" customFormat="1">
      <c r="A40" s="518"/>
      <c r="B40" s="484" t="s">
        <v>492</v>
      </c>
      <c r="C40" s="476">
        <v>0</v>
      </c>
      <c r="D40" s="476">
        <v>2.1825647300000002</v>
      </c>
      <c r="E40" s="476">
        <v>0</v>
      </c>
      <c r="F40" s="476">
        <v>1.533982</v>
      </c>
      <c r="G40" s="476">
        <v>15.56691227</v>
      </c>
      <c r="H40" s="476">
        <v>0</v>
      </c>
      <c r="I40" s="476">
        <v>0.92137820999999998</v>
      </c>
      <c r="J40" s="476">
        <v>1.1796446899999999</v>
      </c>
      <c r="K40" s="476">
        <v>0</v>
      </c>
      <c r="L40" s="210">
        <f t="shared" si="3"/>
        <v>21.384481900000001</v>
      </c>
      <c r="M40" s="739"/>
      <c r="N40" s="739"/>
      <c r="O40" s="739"/>
      <c r="P40" s="739"/>
      <c r="Q40" s="739"/>
      <c r="R40" s="739"/>
    </row>
    <row r="41" spans="1:21" s="748" customFormat="1">
      <c r="A41" s="518"/>
      <c r="B41" s="483" t="s">
        <v>509</v>
      </c>
      <c r="C41" s="481">
        <f>+C42+C43</f>
        <v>8.2114783500000001</v>
      </c>
      <c r="D41" s="481">
        <f t="shared" ref="D41:L41" si="12">+D42+D43</f>
        <v>10.72749821</v>
      </c>
      <c r="E41" s="481">
        <f t="shared" si="12"/>
        <v>14.521210760000002</v>
      </c>
      <c r="F41" s="481">
        <f t="shared" si="12"/>
        <v>8.2114783500000001</v>
      </c>
      <c r="G41" s="481">
        <f t="shared" si="12"/>
        <v>13.501257249999998</v>
      </c>
      <c r="H41" s="481">
        <f t="shared" si="12"/>
        <v>17.375308489999998</v>
      </c>
      <c r="I41" s="481">
        <f t="shared" si="12"/>
        <v>11.029142550000001</v>
      </c>
      <c r="J41" s="481">
        <f t="shared" si="12"/>
        <v>11.313086879999998</v>
      </c>
      <c r="K41" s="481">
        <f t="shared" si="12"/>
        <v>302.02592738462425</v>
      </c>
      <c r="L41" s="208">
        <f t="shared" si="12"/>
        <v>396.91638822462426</v>
      </c>
      <c r="M41" s="739"/>
      <c r="N41" s="739"/>
      <c r="O41" s="739"/>
      <c r="P41" s="739"/>
      <c r="Q41" s="739"/>
      <c r="R41" s="739"/>
    </row>
    <row r="42" spans="1:21" s="118" customFormat="1">
      <c r="A42" s="518"/>
      <c r="B42" s="483" t="s">
        <v>82</v>
      </c>
      <c r="C42" s="481">
        <v>0</v>
      </c>
      <c r="D42" s="481">
        <v>0</v>
      </c>
      <c r="E42" s="481">
        <v>0</v>
      </c>
      <c r="F42" s="481">
        <v>0</v>
      </c>
      <c r="G42" s="481">
        <v>0</v>
      </c>
      <c r="H42" s="481">
        <v>0</v>
      </c>
      <c r="I42" s="481">
        <v>0</v>
      </c>
      <c r="J42" s="481">
        <v>0</v>
      </c>
      <c r="K42" s="481">
        <v>286.77781215462426</v>
      </c>
      <c r="L42" s="208">
        <f t="shared" si="3"/>
        <v>286.77781215462426</v>
      </c>
      <c r="M42" s="739"/>
      <c r="N42" s="739"/>
      <c r="O42" s="739"/>
      <c r="P42" s="739"/>
      <c r="Q42" s="739"/>
      <c r="R42" s="739"/>
    </row>
    <row r="43" spans="1:21" s="118" customFormat="1">
      <c r="A43" s="518"/>
      <c r="B43" s="485" t="s">
        <v>80</v>
      </c>
      <c r="C43" s="486">
        <v>8.2114783500000001</v>
      </c>
      <c r="D43" s="486">
        <v>10.72749821</v>
      </c>
      <c r="E43" s="486">
        <v>14.521210760000002</v>
      </c>
      <c r="F43" s="486">
        <v>8.2114783500000001</v>
      </c>
      <c r="G43" s="486">
        <v>13.501257249999998</v>
      </c>
      <c r="H43" s="486">
        <v>17.375308489999998</v>
      </c>
      <c r="I43" s="486">
        <v>11.029142550000001</v>
      </c>
      <c r="J43" s="486">
        <v>11.313086879999998</v>
      </c>
      <c r="K43" s="486">
        <v>15.24811523</v>
      </c>
      <c r="L43" s="114">
        <f t="shared" si="3"/>
        <v>110.13857607</v>
      </c>
      <c r="M43" s="739"/>
      <c r="N43" s="739"/>
      <c r="O43" s="739"/>
      <c r="P43" s="739"/>
      <c r="Q43" s="739"/>
      <c r="R43" s="739"/>
    </row>
    <row r="44" spans="1:21" s="118" customFormat="1" ht="13.5" thickBot="1">
      <c r="A44" s="518"/>
      <c r="B44" s="409"/>
      <c r="C44" s="409"/>
      <c r="D44" s="409"/>
      <c r="E44" s="409"/>
      <c r="F44" s="409"/>
      <c r="G44" s="409"/>
      <c r="H44" s="409"/>
      <c r="I44" s="47"/>
      <c r="J44" s="47"/>
      <c r="K44" s="47"/>
      <c r="L44" s="47"/>
      <c r="M44" s="739"/>
      <c r="N44" s="739"/>
      <c r="O44" s="739"/>
      <c r="P44" s="739"/>
      <c r="Q44" s="739"/>
      <c r="R44" s="739"/>
    </row>
    <row r="45" spans="1:21" s="118" customFormat="1" ht="13.5" thickBot="1">
      <c r="A45" s="518"/>
      <c r="B45" s="212" t="s">
        <v>293</v>
      </c>
      <c r="C45" s="119">
        <v>893.91358618627203</v>
      </c>
      <c r="D45" s="119">
        <v>2707.7455174296897</v>
      </c>
      <c r="E45" s="119">
        <v>3039.3061930333251</v>
      </c>
      <c r="F45" s="119">
        <v>1410.7581687448801</v>
      </c>
      <c r="G45" s="119">
        <v>806.14752499707458</v>
      </c>
      <c r="H45" s="119">
        <v>1767.0233652758454</v>
      </c>
      <c r="I45" s="119">
        <v>869.85918423071416</v>
      </c>
      <c r="J45" s="119">
        <v>3380.6186532135375</v>
      </c>
      <c r="K45" s="119">
        <v>5462.299600826952</v>
      </c>
      <c r="L45" s="213">
        <f>SUM(C45:K45)</f>
        <v>20337.671793938291</v>
      </c>
      <c r="M45" s="739"/>
      <c r="N45" s="739"/>
      <c r="O45" s="739"/>
      <c r="P45" s="739"/>
      <c r="Q45" s="739"/>
      <c r="R45" s="739"/>
    </row>
    <row r="46" spans="1:21" s="118" customFormat="1" ht="13.5" thickBot="1">
      <c r="A46" s="518"/>
      <c r="B46" s="487"/>
      <c r="C46" s="409"/>
      <c r="D46" s="409"/>
      <c r="E46" s="409"/>
      <c r="F46" s="409"/>
      <c r="G46" s="409"/>
      <c r="H46" s="409"/>
      <c r="I46" s="488"/>
      <c r="J46" s="488"/>
      <c r="K46" s="488"/>
      <c r="L46" s="488"/>
      <c r="M46" s="739"/>
      <c r="N46" s="739"/>
      <c r="O46" s="739"/>
      <c r="P46" s="739"/>
    </row>
    <row r="47" spans="1:21" s="118" customFormat="1" ht="13.5" thickBot="1">
      <c r="A47" s="518"/>
      <c r="B47" s="212" t="s">
        <v>377</v>
      </c>
      <c r="C47" s="119">
        <f>+C48+C65+SUM(C82:C125)+C128</f>
        <v>11041.855997640487</v>
      </c>
      <c r="D47" s="119">
        <f t="shared" ref="D47:L47" si="13">+D48+D65+SUM(D82:D125)+D128</f>
        <v>3008.905824983578</v>
      </c>
      <c r="E47" s="119">
        <f t="shared" si="13"/>
        <v>4155.3529523786028</v>
      </c>
      <c r="F47" s="119">
        <f t="shared" si="13"/>
        <v>1134.2175362587993</v>
      </c>
      <c r="G47" s="119">
        <f t="shared" si="13"/>
        <v>1302.1023776469724</v>
      </c>
      <c r="H47" s="119">
        <f t="shared" si="13"/>
        <v>4076.2087076702073</v>
      </c>
      <c r="I47" s="119">
        <f t="shared" si="13"/>
        <v>656.33124244204168</v>
      </c>
      <c r="J47" s="119">
        <f t="shared" si="13"/>
        <v>1046.4026255051424</v>
      </c>
      <c r="K47" s="119">
        <f t="shared" si="13"/>
        <v>6357.2820366167161</v>
      </c>
      <c r="L47" s="213">
        <f t="shared" si="13"/>
        <v>32778.65930114255</v>
      </c>
      <c r="M47" s="739"/>
      <c r="N47" s="739"/>
      <c r="O47" s="739"/>
      <c r="P47" s="739"/>
      <c r="Q47" s="739"/>
      <c r="R47" s="739"/>
      <c r="S47" s="739"/>
      <c r="T47" s="739"/>
      <c r="U47" s="739"/>
    </row>
    <row r="48" spans="1:21" s="118" customFormat="1">
      <c r="A48" s="518"/>
      <c r="B48" s="489" t="s">
        <v>87</v>
      </c>
      <c r="C48" s="490">
        <f>+C49+C52+C56+C59+C62</f>
        <v>0</v>
      </c>
      <c r="D48" s="490">
        <f t="shared" ref="D48:L48" si="14">+D49+D52+D56+D59+D62</f>
        <v>0</v>
      </c>
      <c r="E48" s="490">
        <f t="shared" si="14"/>
        <v>0</v>
      </c>
      <c r="F48" s="490">
        <f t="shared" si="14"/>
        <v>0</v>
      </c>
      <c r="G48" s="490">
        <f t="shared" si="14"/>
        <v>0</v>
      </c>
      <c r="H48" s="490">
        <f t="shared" si="14"/>
        <v>0</v>
      </c>
      <c r="I48" s="490">
        <f t="shared" si="14"/>
        <v>0</v>
      </c>
      <c r="J48" s="490">
        <f t="shared" si="14"/>
        <v>0</v>
      </c>
      <c r="K48" s="490">
        <f t="shared" si="14"/>
        <v>0</v>
      </c>
      <c r="L48" s="113">
        <f t="shared" si="14"/>
        <v>0</v>
      </c>
      <c r="M48" s="739"/>
      <c r="N48" s="739"/>
      <c r="O48" s="739"/>
      <c r="P48" s="739"/>
      <c r="Q48" s="739"/>
      <c r="R48" s="739"/>
      <c r="S48" s="739"/>
      <c r="T48" s="739"/>
      <c r="U48" s="739"/>
    </row>
    <row r="49" spans="1:21" s="118" customFormat="1">
      <c r="A49" s="518"/>
      <c r="B49" s="133" t="s">
        <v>21</v>
      </c>
      <c r="C49" s="136">
        <f>+C50+C51</f>
        <v>0</v>
      </c>
      <c r="D49" s="136">
        <f t="shared" ref="D49:L49" si="15">+D50+D51</f>
        <v>0</v>
      </c>
      <c r="E49" s="136">
        <f t="shared" si="15"/>
        <v>0</v>
      </c>
      <c r="F49" s="136">
        <f t="shared" si="15"/>
        <v>0</v>
      </c>
      <c r="G49" s="136">
        <f t="shared" si="15"/>
        <v>0</v>
      </c>
      <c r="H49" s="136">
        <f t="shared" si="15"/>
        <v>0</v>
      </c>
      <c r="I49" s="136">
        <f t="shared" si="15"/>
        <v>0</v>
      </c>
      <c r="J49" s="136">
        <f t="shared" si="15"/>
        <v>0</v>
      </c>
      <c r="K49" s="136">
        <f t="shared" si="15"/>
        <v>0</v>
      </c>
      <c r="L49" s="121">
        <f t="shared" si="15"/>
        <v>0</v>
      </c>
      <c r="M49" s="739"/>
      <c r="N49" s="739"/>
      <c r="O49" s="739"/>
      <c r="P49" s="739"/>
      <c r="Q49" s="739"/>
      <c r="R49" s="739"/>
      <c r="S49" s="739"/>
      <c r="T49" s="739"/>
      <c r="U49" s="739"/>
    </row>
    <row r="50" spans="1:21" s="118" customFormat="1">
      <c r="A50" s="518"/>
      <c r="B50" s="505" t="s">
        <v>294</v>
      </c>
      <c r="C50" s="136">
        <v>0</v>
      </c>
      <c r="D50" s="136">
        <v>0</v>
      </c>
      <c r="E50" s="136">
        <v>0</v>
      </c>
      <c r="F50" s="136">
        <v>0</v>
      </c>
      <c r="G50" s="136">
        <v>0</v>
      </c>
      <c r="H50" s="136">
        <v>0</v>
      </c>
      <c r="I50" s="136">
        <v>0</v>
      </c>
      <c r="J50" s="136">
        <v>0</v>
      </c>
      <c r="K50" s="136">
        <v>0</v>
      </c>
      <c r="L50" s="47">
        <f t="shared" ref="L50:L110" si="16">SUM(C50:K50)</f>
        <v>0</v>
      </c>
      <c r="M50" s="739"/>
      <c r="N50" s="739"/>
      <c r="O50" s="739"/>
      <c r="P50" s="739"/>
      <c r="Q50" s="739"/>
      <c r="R50" s="739"/>
      <c r="S50" s="739"/>
      <c r="T50" s="739"/>
      <c r="U50" s="739"/>
    </row>
    <row r="51" spans="1:21" s="118" customFormat="1">
      <c r="A51" s="518"/>
      <c r="B51" s="505" t="s">
        <v>295</v>
      </c>
      <c r="C51" s="136">
        <v>0</v>
      </c>
      <c r="D51" s="136">
        <v>0</v>
      </c>
      <c r="E51" s="136">
        <v>0</v>
      </c>
      <c r="F51" s="136">
        <v>0</v>
      </c>
      <c r="G51" s="136">
        <v>0</v>
      </c>
      <c r="H51" s="136">
        <v>0</v>
      </c>
      <c r="I51" s="136">
        <v>0</v>
      </c>
      <c r="J51" s="136">
        <v>0</v>
      </c>
      <c r="K51" s="136">
        <v>0</v>
      </c>
      <c r="L51" s="47">
        <f t="shared" si="16"/>
        <v>0</v>
      </c>
      <c r="M51" s="739"/>
      <c r="N51" s="739"/>
      <c r="O51" s="739"/>
      <c r="P51" s="739"/>
      <c r="Q51" s="739"/>
      <c r="R51" s="739"/>
      <c r="S51" s="739"/>
      <c r="T51" s="739"/>
      <c r="U51" s="739"/>
    </row>
    <row r="52" spans="1:21" s="118" customFormat="1">
      <c r="A52" s="518"/>
      <c r="B52" s="133" t="s">
        <v>22</v>
      </c>
      <c r="C52" s="136">
        <f>+C53+C56</f>
        <v>0</v>
      </c>
      <c r="D52" s="136">
        <f t="shared" ref="D52:L52" si="17">+D53+D56</f>
        <v>0</v>
      </c>
      <c r="E52" s="136">
        <f t="shared" si="17"/>
        <v>0</v>
      </c>
      <c r="F52" s="136">
        <f t="shared" si="17"/>
        <v>0</v>
      </c>
      <c r="G52" s="136">
        <f t="shared" si="17"/>
        <v>0</v>
      </c>
      <c r="H52" s="136">
        <f t="shared" si="17"/>
        <v>0</v>
      </c>
      <c r="I52" s="136">
        <f t="shared" si="17"/>
        <v>0</v>
      </c>
      <c r="J52" s="136">
        <f t="shared" si="17"/>
        <v>0</v>
      </c>
      <c r="K52" s="136">
        <f t="shared" si="17"/>
        <v>0</v>
      </c>
      <c r="L52" s="47">
        <f t="shared" si="17"/>
        <v>0</v>
      </c>
      <c r="M52" s="739"/>
      <c r="N52" s="739"/>
      <c r="O52" s="739"/>
      <c r="P52" s="739"/>
      <c r="Q52" s="739"/>
      <c r="R52" s="739"/>
      <c r="S52" s="739"/>
      <c r="T52" s="739"/>
      <c r="U52" s="739"/>
    </row>
    <row r="53" spans="1:21" s="118" customFormat="1">
      <c r="A53" s="518"/>
      <c r="B53" s="505" t="s">
        <v>294</v>
      </c>
      <c r="C53" s="136">
        <f>+C54+C55</f>
        <v>0</v>
      </c>
      <c r="D53" s="136">
        <f t="shared" ref="D53:L53" si="18">+D54+D55</f>
        <v>0</v>
      </c>
      <c r="E53" s="136">
        <f t="shared" si="18"/>
        <v>0</v>
      </c>
      <c r="F53" s="136">
        <f t="shared" si="18"/>
        <v>0</v>
      </c>
      <c r="G53" s="136">
        <f t="shared" si="18"/>
        <v>0</v>
      </c>
      <c r="H53" s="136">
        <f t="shared" si="18"/>
        <v>0</v>
      </c>
      <c r="I53" s="136">
        <f t="shared" si="18"/>
        <v>0</v>
      </c>
      <c r="J53" s="136">
        <f t="shared" si="18"/>
        <v>0</v>
      </c>
      <c r="K53" s="136">
        <f t="shared" si="18"/>
        <v>0</v>
      </c>
      <c r="L53" s="47">
        <f t="shared" si="18"/>
        <v>0</v>
      </c>
      <c r="M53" s="739"/>
      <c r="N53" s="739"/>
      <c r="O53" s="739"/>
      <c r="P53" s="739"/>
      <c r="Q53" s="739"/>
      <c r="R53" s="739"/>
      <c r="S53" s="739"/>
      <c r="T53" s="739"/>
      <c r="U53" s="739"/>
    </row>
    <row r="54" spans="1:21" s="118" customFormat="1">
      <c r="A54" s="518"/>
      <c r="B54" s="506" t="s">
        <v>296</v>
      </c>
      <c r="C54" s="136">
        <v>0</v>
      </c>
      <c r="D54" s="136">
        <v>0</v>
      </c>
      <c r="E54" s="136">
        <v>0</v>
      </c>
      <c r="F54" s="136">
        <v>0</v>
      </c>
      <c r="G54" s="136">
        <v>0</v>
      </c>
      <c r="H54" s="136">
        <v>0</v>
      </c>
      <c r="I54" s="136">
        <v>0</v>
      </c>
      <c r="J54" s="136">
        <v>0</v>
      </c>
      <c r="K54" s="136">
        <v>0</v>
      </c>
      <c r="L54" s="47">
        <f t="shared" si="16"/>
        <v>0</v>
      </c>
      <c r="M54" s="739"/>
      <c r="N54" s="739"/>
      <c r="O54" s="739"/>
      <c r="P54" s="739"/>
      <c r="Q54" s="739"/>
      <c r="R54" s="739"/>
      <c r="S54" s="739"/>
      <c r="T54" s="739"/>
      <c r="U54" s="739"/>
    </row>
    <row r="55" spans="1:21" s="118" customFormat="1">
      <c r="A55" s="518"/>
      <c r="B55" s="507" t="s">
        <v>297</v>
      </c>
      <c r="C55" s="136">
        <v>0</v>
      </c>
      <c r="D55" s="136">
        <v>0</v>
      </c>
      <c r="E55" s="136">
        <v>0</v>
      </c>
      <c r="F55" s="136">
        <v>0</v>
      </c>
      <c r="G55" s="136">
        <v>0</v>
      </c>
      <c r="H55" s="136">
        <v>0</v>
      </c>
      <c r="I55" s="136">
        <v>0</v>
      </c>
      <c r="J55" s="136">
        <v>0</v>
      </c>
      <c r="K55" s="136">
        <v>0</v>
      </c>
      <c r="L55" s="47">
        <f t="shared" si="16"/>
        <v>0</v>
      </c>
      <c r="M55" s="739"/>
      <c r="N55" s="739"/>
      <c r="O55" s="739"/>
      <c r="P55" s="739"/>
      <c r="Q55" s="739"/>
      <c r="R55" s="739"/>
      <c r="S55" s="739"/>
      <c r="T55" s="739"/>
      <c r="U55" s="739"/>
    </row>
    <row r="56" spans="1:21" s="118" customFormat="1">
      <c r="A56" s="518"/>
      <c r="B56" s="230" t="s">
        <v>828</v>
      </c>
      <c r="C56" s="136">
        <f>+C57+C58</f>
        <v>0</v>
      </c>
      <c r="D56" s="136">
        <f t="shared" ref="D56:L56" si="19">+D57+D58</f>
        <v>0</v>
      </c>
      <c r="E56" s="136">
        <f t="shared" si="19"/>
        <v>0</v>
      </c>
      <c r="F56" s="136">
        <f t="shared" si="19"/>
        <v>0</v>
      </c>
      <c r="G56" s="136">
        <f t="shared" si="19"/>
        <v>0</v>
      </c>
      <c r="H56" s="136">
        <f t="shared" si="19"/>
        <v>0</v>
      </c>
      <c r="I56" s="136">
        <f t="shared" si="19"/>
        <v>0</v>
      </c>
      <c r="J56" s="136">
        <f t="shared" si="19"/>
        <v>0</v>
      </c>
      <c r="K56" s="136">
        <f t="shared" si="19"/>
        <v>0</v>
      </c>
      <c r="L56" s="47">
        <f t="shared" si="19"/>
        <v>0</v>
      </c>
      <c r="M56" s="739"/>
      <c r="N56" s="739"/>
      <c r="O56" s="739"/>
      <c r="P56" s="739"/>
      <c r="Q56" s="739"/>
      <c r="R56" s="739"/>
      <c r="S56" s="739"/>
      <c r="T56" s="739"/>
      <c r="U56" s="739"/>
    </row>
    <row r="57" spans="1:21" s="118" customFormat="1">
      <c r="A57" s="518"/>
      <c r="B57" s="506" t="s">
        <v>296</v>
      </c>
      <c r="C57" s="136">
        <v>0</v>
      </c>
      <c r="D57" s="136">
        <v>0</v>
      </c>
      <c r="E57" s="136">
        <v>0</v>
      </c>
      <c r="F57" s="136">
        <v>0</v>
      </c>
      <c r="G57" s="136">
        <v>0</v>
      </c>
      <c r="H57" s="136">
        <v>0</v>
      </c>
      <c r="I57" s="136">
        <v>0</v>
      </c>
      <c r="J57" s="136">
        <v>0</v>
      </c>
      <c r="K57" s="136">
        <v>0</v>
      </c>
      <c r="L57" s="47">
        <f t="shared" si="16"/>
        <v>0</v>
      </c>
      <c r="M57" s="739"/>
      <c r="N57" s="739"/>
      <c r="O57" s="739"/>
      <c r="P57" s="739"/>
      <c r="Q57" s="739"/>
      <c r="R57" s="739"/>
      <c r="S57" s="739"/>
      <c r="T57" s="739"/>
      <c r="U57" s="739"/>
    </row>
    <row r="58" spans="1:21" s="118" customFormat="1">
      <c r="A58" s="518"/>
      <c r="B58" s="507" t="s">
        <v>297</v>
      </c>
      <c r="C58" s="136">
        <v>0</v>
      </c>
      <c r="D58" s="136">
        <v>0</v>
      </c>
      <c r="E58" s="136">
        <v>0</v>
      </c>
      <c r="F58" s="136">
        <v>0</v>
      </c>
      <c r="G58" s="136">
        <v>0</v>
      </c>
      <c r="H58" s="136">
        <v>0</v>
      </c>
      <c r="I58" s="136">
        <v>0</v>
      </c>
      <c r="J58" s="136">
        <v>0</v>
      </c>
      <c r="K58" s="136">
        <v>0</v>
      </c>
      <c r="L58" s="47">
        <f t="shared" si="16"/>
        <v>0</v>
      </c>
      <c r="M58" s="739"/>
      <c r="N58" s="739"/>
      <c r="O58" s="739"/>
      <c r="P58" s="739"/>
      <c r="Q58" s="739"/>
      <c r="R58" s="739"/>
      <c r="S58" s="739"/>
      <c r="T58" s="739"/>
      <c r="U58" s="739"/>
    </row>
    <row r="59" spans="1:21" s="118" customFormat="1">
      <c r="A59" s="518"/>
      <c r="B59" s="133" t="s">
        <v>23</v>
      </c>
      <c r="C59" s="136">
        <f>+C60+C61</f>
        <v>0</v>
      </c>
      <c r="D59" s="136">
        <f t="shared" ref="D59:L59" si="20">+D60+D61</f>
        <v>0</v>
      </c>
      <c r="E59" s="136">
        <f t="shared" si="20"/>
        <v>0</v>
      </c>
      <c r="F59" s="136">
        <f t="shared" si="20"/>
        <v>0</v>
      </c>
      <c r="G59" s="136">
        <f t="shared" si="20"/>
        <v>0</v>
      </c>
      <c r="H59" s="136">
        <f t="shared" si="20"/>
        <v>0</v>
      </c>
      <c r="I59" s="136">
        <f t="shared" si="20"/>
        <v>0</v>
      </c>
      <c r="J59" s="136">
        <f t="shared" si="20"/>
        <v>0</v>
      </c>
      <c r="K59" s="136">
        <f t="shared" si="20"/>
        <v>0</v>
      </c>
      <c r="L59" s="47">
        <f t="shared" si="20"/>
        <v>0</v>
      </c>
      <c r="M59" s="739"/>
      <c r="N59" s="739"/>
      <c r="O59" s="739"/>
      <c r="P59" s="739"/>
      <c r="Q59" s="739"/>
      <c r="R59" s="739"/>
      <c r="S59" s="739"/>
      <c r="T59" s="739"/>
      <c r="U59" s="739"/>
    </row>
    <row r="60" spans="1:21" s="118" customFormat="1">
      <c r="A60" s="518"/>
      <c r="B60" s="505" t="s">
        <v>294</v>
      </c>
      <c r="C60" s="136">
        <v>0</v>
      </c>
      <c r="D60" s="136">
        <v>0</v>
      </c>
      <c r="E60" s="136">
        <v>0</v>
      </c>
      <c r="F60" s="136">
        <v>0</v>
      </c>
      <c r="G60" s="136">
        <v>0</v>
      </c>
      <c r="H60" s="136">
        <v>0</v>
      </c>
      <c r="I60" s="136">
        <v>0</v>
      </c>
      <c r="J60" s="136">
        <v>0</v>
      </c>
      <c r="K60" s="136">
        <v>0</v>
      </c>
      <c r="L60" s="47">
        <f t="shared" si="16"/>
        <v>0</v>
      </c>
      <c r="M60" s="739"/>
      <c r="N60" s="739"/>
      <c r="O60" s="739"/>
      <c r="P60" s="739"/>
      <c r="Q60" s="739"/>
      <c r="R60" s="739"/>
      <c r="S60" s="739"/>
      <c r="T60" s="739"/>
      <c r="U60" s="739"/>
    </row>
    <row r="61" spans="1:21" s="118" customFormat="1">
      <c r="A61" s="518"/>
      <c r="B61" s="505" t="s">
        <v>295</v>
      </c>
      <c r="C61" s="136">
        <v>0</v>
      </c>
      <c r="D61" s="136">
        <v>0</v>
      </c>
      <c r="E61" s="136">
        <v>0</v>
      </c>
      <c r="F61" s="136">
        <v>0</v>
      </c>
      <c r="G61" s="136">
        <v>0</v>
      </c>
      <c r="H61" s="136">
        <v>0</v>
      </c>
      <c r="I61" s="136">
        <v>0</v>
      </c>
      <c r="J61" s="136">
        <v>0</v>
      </c>
      <c r="K61" s="136">
        <v>0</v>
      </c>
      <c r="L61" s="47">
        <f t="shared" si="16"/>
        <v>0</v>
      </c>
      <c r="M61" s="739"/>
      <c r="N61" s="739"/>
      <c r="O61" s="739"/>
      <c r="P61" s="739"/>
      <c r="Q61" s="739"/>
      <c r="R61" s="739"/>
      <c r="S61" s="739"/>
      <c r="T61" s="739"/>
      <c r="U61" s="739"/>
    </row>
    <row r="62" spans="1:21" s="118" customFormat="1">
      <c r="A62" s="518"/>
      <c r="B62" s="133" t="s">
        <v>24</v>
      </c>
      <c r="C62" s="136">
        <f>+C63+C64</f>
        <v>0</v>
      </c>
      <c r="D62" s="136">
        <f t="shared" ref="D62:L62" si="21">+D63+D64</f>
        <v>0</v>
      </c>
      <c r="E62" s="136">
        <f t="shared" si="21"/>
        <v>0</v>
      </c>
      <c r="F62" s="136">
        <f t="shared" si="21"/>
        <v>0</v>
      </c>
      <c r="G62" s="136">
        <f t="shared" si="21"/>
        <v>0</v>
      </c>
      <c r="H62" s="136">
        <f t="shared" si="21"/>
        <v>0</v>
      </c>
      <c r="I62" s="136">
        <f t="shared" si="21"/>
        <v>0</v>
      </c>
      <c r="J62" s="136">
        <f t="shared" si="21"/>
        <v>0</v>
      </c>
      <c r="K62" s="136">
        <f t="shared" si="21"/>
        <v>0</v>
      </c>
      <c r="L62" s="47">
        <f t="shared" si="21"/>
        <v>0</v>
      </c>
      <c r="M62" s="739"/>
      <c r="N62" s="739"/>
      <c r="O62" s="739"/>
      <c r="P62" s="739"/>
      <c r="Q62" s="739"/>
      <c r="R62" s="739"/>
      <c r="S62" s="739"/>
      <c r="T62" s="739"/>
      <c r="U62" s="739"/>
    </row>
    <row r="63" spans="1:21" s="118" customFormat="1">
      <c r="A63" s="518"/>
      <c r="B63" s="505" t="s">
        <v>294</v>
      </c>
      <c r="C63" s="136">
        <v>0</v>
      </c>
      <c r="D63" s="136">
        <v>0</v>
      </c>
      <c r="E63" s="136">
        <v>0</v>
      </c>
      <c r="F63" s="136">
        <v>0</v>
      </c>
      <c r="G63" s="136">
        <v>0</v>
      </c>
      <c r="H63" s="136">
        <v>0</v>
      </c>
      <c r="I63" s="136">
        <v>0</v>
      </c>
      <c r="J63" s="136">
        <v>0</v>
      </c>
      <c r="K63" s="136">
        <v>0</v>
      </c>
      <c r="L63" s="47">
        <f t="shared" si="16"/>
        <v>0</v>
      </c>
      <c r="M63" s="739"/>
      <c r="N63" s="739"/>
      <c r="O63" s="739"/>
      <c r="P63" s="739"/>
      <c r="Q63" s="739"/>
      <c r="R63" s="739"/>
      <c r="S63" s="739"/>
      <c r="T63" s="739"/>
      <c r="U63" s="739"/>
    </row>
    <row r="64" spans="1:21" s="118" customFormat="1">
      <c r="A64" s="518"/>
      <c r="B64" s="505" t="s">
        <v>295</v>
      </c>
      <c r="C64" s="136">
        <v>0</v>
      </c>
      <c r="D64" s="136">
        <v>0</v>
      </c>
      <c r="E64" s="136">
        <v>0</v>
      </c>
      <c r="F64" s="136">
        <v>0</v>
      </c>
      <c r="G64" s="136">
        <v>0</v>
      </c>
      <c r="H64" s="136">
        <v>0</v>
      </c>
      <c r="I64" s="136">
        <v>0</v>
      </c>
      <c r="J64" s="136">
        <v>0</v>
      </c>
      <c r="K64" s="136">
        <v>0</v>
      </c>
      <c r="L64" s="113">
        <f t="shared" si="16"/>
        <v>0</v>
      </c>
      <c r="M64" s="739"/>
      <c r="N64" s="739"/>
      <c r="O64" s="739"/>
      <c r="P64" s="739"/>
      <c r="Q64" s="739"/>
      <c r="R64" s="739"/>
      <c r="S64" s="739"/>
      <c r="T64" s="739"/>
      <c r="U64" s="739"/>
    </row>
    <row r="65" spans="1:21" s="118" customFormat="1">
      <c r="A65" s="518"/>
      <c r="B65" s="479" t="s">
        <v>88</v>
      </c>
      <c r="C65" s="491">
        <f>+C66+C69+C76+C79</f>
        <v>0</v>
      </c>
      <c r="D65" s="491">
        <f t="shared" ref="D65:L65" si="22">+D66+D69+D76+D79</f>
        <v>0</v>
      </c>
      <c r="E65" s="491">
        <f t="shared" si="22"/>
        <v>0</v>
      </c>
      <c r="F65" s="491">
        <f t="shared" si="22"/>
        <v>0</v>
      </c>
      <c r="G65" s="491">
        <f t="shared" si="22"/>
        <v>0</v>
      </c>
      <c r="H65" s="491">
        <f t="shared" si="22"/>
        <v>0</v>
      </c>
      <c r="I65" s="491">
        <f t="shared" si="22"/>
        <v>0</v>
      </c>
      <c r="J65" s="491">
        <f t="shared" si="22"/>
        <v>0</v>
      </c>
      <c r="K65" s="491">
        <f t="shared" si="22"/>
        <v>0</v>
      </c>
      <c r="L65" s="56">
        <f t="shared" si="22"/>
        <v>0</v>
      </c>
      <c r="M65" s="739"/>
      <c r="N65" s="739"/>
      <c r="O65" s="739"/>
      <c r="P65" s="739"/>
      <c r="Q65" s="739"/>
      <c r="R65" s="739"/>
      <c r="S65" s="739"/>
      <c r="T65" s="739"/>
      <c r="U65" s="739"/>
    </row>
    <row r="66" spans="1:21" s="118" customFormat="1">
      <c r="A66" s="518"/>
      <c r="B66" s="133" t="s">
        <v>25</v>
      </c>
      <c r="C66" s="136">
        <f>+C67+C68</f>
        <v>0</v>
      </c>
      <c r="D66" s="136">
        <f t="shared" ref="D66:L66" si="23">+D67+D68</f>
        <v>0</v>
      </c>
      <c r="E66" s="136">
        <f t="shared" si="23"/>
        <v>0</v>
      </c>
      <c r="F66" s="136">
        <f t="shared" si="23"/>
        <v>0</v>
      </c>
      <c r="G66" s="136">
        <f t="shared" si="23"/>
        <v>0</v>
      </c>
      <c r="H66" s="136">
        <f t="shared" si="23"/>
        <v>0</v>
      </c>
      <c r="I66" s="136">
        <f t="shared" si="23"/>
        <v>0</v>
      </c>
      <c r="J66" s="136">
        <f t="shared" si="23"/>
        <v>0</v>
      </c>
      <c r="K66" s="136">
        <f t="shared" si="23"/>
        <v>0</v>
      </c>
      <c r="L66" s="121">
        <f t="shared" si="23"/>
        <v>0</v>
      </c>
      <c r="M66" s="739"/>
      <c r="N66" s="739"/>
      <c r="O66" s="739"/>
      <c r="P66" s="739"/>
      <c r="Q66" s="739"/>
      <c r="R66" s="739"/>
      <c r="S66" s="739"/>
      <c r="T66" s="739"/>
      <c r="U66" s="739"/>
    </row>
    <row r="67" spans="1:21" s="118" customFormat="1">
      <c r="A67" s="518"/>
      <c r="B67" s="505" t="s">
        <v>294</v>
      </c>
      <c r="C67" s="136">
        <v>0</v>
      </c>
      <c r="D67" s="136">
        <v>0</v>
      </c>
      <c r="E67" s="136">
        <v>0</v>
      </c>
      <c r="F67" s="136">
        <v>0</v>
      </c>
      <c r="G67" s="136">
        <v>0</v>
      </c>
      <c r="H67" s="136">
        <v>0</v>
      </c>
      <c r="I67" s="136">
        <v>0</v>
      </c>
      <c r="J67" s="136">
        <v>0</v>
      </c>
      <c r="K67" s="136">
        <v>0</v>
      </c>
      <c r="L67" s="47">
        <f t="shared" si="16"/>
        <v>0</v>
      </c>
      <c r="M67" s="739"/>
      <c r="N67" s="739"/>
      <c r="O67" s="739"/>
      <c r="P67" s="739"/>
      <c r="Q67" s="739"/>
      <c r="R67" s="739"/>
      <c r="S67" s="739"/>
      <c r="T67" s="739"/>
      <c r="U67" s="739"/>
    </row>
    <row r="68" spans="1:21" s="118" customFormat="1">
      <c r="A68" s="518"/>
      <c r="B68" s="505" t="s">
        <v>295</v>
      </c>
      <c r="C68" s="136">
        <v>0</v>
      </c>
      <c r="D68" s="136">
        <v>0</v>
      </c>
      <c r="E68" s="136">
        <v>0</v>
      </c>
      <c r="F68" s="136">
        <v>0</v>
      </c>
      <c r="G68" s="136">
        <v>0</v>
      </c>
      <c r="H68" s="136">
        <v>0</v>
      </c>
      <c r="I68" s="136">
        <v>0</v>
      </c>
      <c r="J68" s="136">
        <v>0</v>
      </c>
      <c r="K68" s="136">
        <v>0</v>
      </c>
      <c r="L68" s="47">
        <f t="shared" si="16"/>
        <v>0</v>
      </c>
      <c r="M68" s="739"/>
      <c r="N68" s="739"/>
      <c r="O68" s="739"/>
      <c r="P68" s="739"/>
      <c r="Q68" s="739"/>
      <c r="R68" s="739"/>
      <c r="S68" s="739"/>
      <c r="T68" s="739"/>
      <c r="U68" s="739"/>
    </row>
    <row r="69" spans="1:21" s="118" customFormat="1">
      <c r="A69" s="518"/>
      <c r="B69" s="133" t="s">
        <v>26</v>
      </c>
      <c r="C69" s="136">
        <f>+C70+C73</f>
        <v>0</v>
      </c>
      <c r="D69" s="136">
        <f t="shared" ref="D69:L69" si="24">+D70+D73</f>
        <v>0</v>
      </c>
      <c r="E69" s="136">
        <f t="shared" si="24"/>
        <v>0</v>
      </c>
      <c r="F69" s="136">
        <f t="shared" si="24"/>
        <v>0</v>
      </c>
      <c r="G69" s="136">
        <f t="shared" si="24"/>
        <v>0</v>
      </c>
      <c r="H69" s="136">
        <f t="shared" si="24"/>
        <v>0</v>
      </c>
      <c r="I69" s="136">
        <f t="shared" si="24"/>
        <v>0</v>
      </c>
      <c r="J69" s="136">
        <f t="shared" si="24"/>
        <v>0</v>
      </c>
      <c r="K69" s="136">
        <f t="shared" si="24"/>
        <v>0</v>
      </c>
      <c r="L69" s="47">
        <f t="shared" si="24"/>
        <v>0</v>
      </c>
      <c r="M69" s="739"/>
      <c r="N69" s="739"/>
      <c r="O69" s="739"/>
      <c r="P69" s="739"/>
      <c r="Q69" s="739"/>
      <c r="R69" s="739"/>
      <c r="S69" s="739"/>
      <c r="T69" s="739"/>
      <c r="U69" s="739"/>
    </row>
    <row r="70" spans="1:21" s="118" customFormat="1">
      <c r="A70" s="518"/>
      <c r="B70" s="505" t="s">
        <v>294</v>
      </c>
      <c r="C70" s="136">
        <f>+C71+C72</f>
        <v>0</v>
      </c>
      <c r="D70" s="136">
        <f t="shared" ref="D70:L70" si="25">+D71+D72</f>
        <v>0</v>
      </c>
      <c r="E70" s="136">
        <f t="shared" si="25"/>
        <v>0</v>
      </c>
      <c r="F70" s="136">
        <f t="shared" si="25"/>
        <v>0</v>
      </c>
      <c r="G70" s="136">
        <f t="shared" si="25"/>
        <v>0</v>
      </c>
      <c r="H70" s="136">
        <f t="shared" si="25"/>
        <v>0</v>
      </c>
      <c r="I70" s="136">
        <f t="shared" si="25"/>
        <v>0</v>
      </c>
      <c r="J70" s="136">
        <f t="shared" si="25"/>
        <v>0</v>
      </c>
      <c r="K70" s="136">
        <f t="shared" si="25"/>
        <v>0</v>
      </c>
      <c r="L70" s="47">
        <f t="shared" si="25"/>
        <v>0</v>
      </c>
      <c r="M70" s="739"/>
      <c r="N70" s="739"/>
      <c r="O70" s="739"/>
      <c r="P70" s="739"/>
      <c r="Q70" s="739"/>
      <c r="R70" s="739"/>
      <c r="S70" s="739"/>
      <c r="T70" s="739"/>
      <c r="U70" s="739"/>
    </row>
    <row r="71" spans="1:21" s="118" customFormat="1">
      <c r="A71" s="518"/>
      <c r="B71" s="506" t="s">
        <v>296</v>
      </c>
      <c r="C71" s="136">
        <v>0</v>
      </c>
      <c r="D71" s="136">
        <v>0</v>
      </c>
      <c r="E71" s="136">
        <v>0</v>
      </c>
      <c r="F71" s="136">
        <v>0</v>
      </c>
      <c r="G71" s="136">
        <v>0</v>
      </c>
      <c r="H71" s="136">
        <v>0</v>
      </c>
      <c r="I71" s="136">
        <v>0</v>
      </c>
      <c r="J71" s="136">
        <v>0</v>
      </c>
      <c r="K71" s="136">
        <v>0</v>
      </c>
      <c r="L71" s="47">
        <f t="shared" si="16"/>
        <v>0</v>
      </c>
      <c r="M71" s="739"/>
      <c r="N71" s="739"/>
      <c r="O71" s="739"/>
      <c r="P71" s="739"/>
      <c r="Q71" s="739"/>
      <c r="R71" s="739"/>
      <c r="S71" s="739"/>
      <c r="T71" s="739"/>
      <c r="U71" s="739"/>
    </row>
    <row r="72" spans="1:21" s="118" customFormat="1">
      <c r="A72" s="518"/>
      <c r="B72" s="507" t="s">
        <v>297</v>
      </c>
      <c r="C72" s="136">
        <v>0</v>
      </c>
      <c r="D72" s="136">
        <v>0</v>
      </c>
      <c r="E72" s="136">
        <v>0</v>
      </c>
      <c r="F72" s="136">
        <v>0</v>
      </c>
      <c r="G72" s="136">
        <v>0</v>
      </c>
      <c r="H72" s="136">
        <v>0</v>
      </c>
      <c r="I72" s="136">
        <v>0</v>
      </c>
      <c r="J72" s="136">
        <v>0</v>
      </c>
      <c r="K72" s="136">
        <v>0</v>
      </c>
      <c r="L72" s="47">
        <f t="shared" si="16"/>
        <v>0</v>
      </c>
      <c r="M72" s="739"/>
      <c r="N72" s="739"/>
      <c r="O72" s="739"/>
      <c r="P72" s="739"/>
      <c r="Q72" s="739"/>
      <c r="R72" s="739"/>
      <c r="S72" s="739"/>
      <c r="T72" s="739"/>
      <c r="U72" s="739"/>
    </row>
    <row r="73" spans="1:21" s="118" customFormat="1">
      <c r="A73" s="518"/>
      <c r="B73" s="505" t="s">
        <v>295</v>
      </c>
      <c r="C73" s="136">
        <f>+C74+C75</f>
        <v>0</v>
      </c>
      <c r="D73" s="136">
        <f t="shared" ref="D73:L73" si="26">+D74+D75</f>
        <v>0</v>
      </c>
      <c r="E73" s="136">
        <f t="shared" si="26"/>
        <v>0</v>
      </c>
      <c r="F73" s="136">
        <f t="shared" si="26"/>
        <v>0</v>
      </c>
      <c r="G73" s="136">
        <f t="shared" si="26"/>
        <v>0</v>
      </c>
      <c r="H73" s="136">
        <f t="shared" si="26"/>
        <v>0</v>
      </c>
      <c r="I73" s="136">
        <f t="shared" si="26"/>
        <v>0</v>
      </c>
      <c r="J73" s="136">
        <f t="shared" si="26"/>
        <v>0</v>
      </c>
      <c r="K73" s="136">
        <f t="shared" si="26"/>
        <v>0</v>
      </c>
      <c r="L73" s="47">
        <f t="shared" si="26"/>
        <v>0</v>
      </c>
      <c r="M73" s="739"/>
      <c r="N73" s="739"/>
      <c r="O73" s="739"/>
      <c r="P73" s="739"/>
      <c r="Q73" s="739"/>
      <c r="R73" s="739"/>
      <c r="S73" s="739"/>
      <c r="T73" s="739"/>
      <c r="U73" s="739"/>
    </row>
    <row r="74" spans="1:21" s="118" customFormat="1">
      <c r="A74" s="518"/>
      <c r="B74" s="506" t="s">
        <v>296</v>
      </c>
      <c r="C74" s="136">
        <v>0</v>
      </c>
      <c r="D74" s="136">
        <v>0</v>
      </c>
      <c r="E74" s="136">
        <v>0</v>
      </c>
      <c r="F74" s="136">
        <v>0</v>
      </c>
      <c r="G74" s="136">
        <v>0</v>
      </c>
      <c r="H74" s="136">
        <v>0</v>
      </c>
      <c r="I74" s="136">
        <v>0</v>
      </c>
      <c r="J74" s="136">
        <v>0</v>
      </c>
      <c r="K74" s="136">
        <v>0</v>
      </c>
      <c r="L74" s="47">
        <f t="shared" si="16"/>
        <v>0</v>
      </c>
      <c r="M74" s="739"/>
      <c r="N74" s="739"/>
      <c r="O74" s="739"/>
      <c r="P74" s="739"/>
      <c r="Q74" s="739"/>
      <c r="R74" s="739"/>
      <c r="S74" s="739"/>
      <c r="T74" s="739"/>
      <c r="U74" s="739"/>
    </row>
    <row r="75" spans="1:21" s="118" customFormat="1">
      <c r="A75" s="518"/>
      <c r="B75" s="507" t="s">
        <v>297</v>
      </c>
      <c r="C75" s="136">
        <v>0</v>
      </c>
      <c r="D75" s="136">
        <v>0</v>
      </c>
      <c r="E75" s="136">
        <v>0</v>
      </c>
      <c r="F75" s="136">
        <v>0</v>
      </c>
      <c r="G75" s="136">
        <v>0</v>
      </c>
      <c r="H75" s="136">
        <v>0</v>
      </c>
      <c r="I75" s="136">
        <v>0</v>
      </c>
      <c r="J75" s="136">
        <v>0</v>
      </c>
      <c r="K75" s="136">
        <v>0</v>
      </c>
      <c r="L75" s="47">
        <f t="shared" si="16"/>
        <v>0</v>
      </c>
      <c r="M75" s="739"/>
      <c r="N75" s="739"/>
      <c r="O75" s="739"/>
      <c r="P75" s="739"/>
      <c r="Q75" s="739"/>
      <c r="R75" s="739"/>
      <c r="S75" s="739"/>
      <c r="T75" s="739"/>
      <c r="U75" s="739"/>
    </row>
    <row r="76" spans="1:21" s="118" customFormat="1">
      <c r="A76" s="518"/>
      <c r="B76" s="133" t="s">
        <v>27</v>
      </c>
      <c r="C76" s="136">
        <f>+C77+C78</f>
        <v>0</v>
      </c>
      <c r="D76" s="136">
        <f t="shared" ref="D76:L76" si="27">+D77+D78</f>
        <v>0</v>
      </c>
      <c r="E76" s="136">
        <f t="shared" si="27"/>
        <v>0</v>
      </c>
      <c r="F76" s="136">
        <f t="shared" si="27"/>
        <v>0</v>
      </c>
      <c r="G76" s="136">
        <f t="shared" si="27"/>
        <v>0</v>
      </c>
      <c r="H76" s="136">
        <f t="shared" si="27"/>
        <v>0</v>
      </c>
      <c r="I76" s="136">
        <f t="shared" si="27"/>
        <v>0</v>
      </c>
      <c r="J76" s="136">
        <f t="shared" si="27"/>
        <v>0</v>
      </c>
      <c r="K76" s="136">
        <f t="shared" si="27"/>
        <v>0</v>
      </c>
      <c r="L76" s="47">
        <f t="shared" si="27"/>
        <v>0</v>
      </c>
      <c r="M76" s="739"/>
      <c r="N76" s="739"/>
      <c r="O76" s="739"/>
      <c r="P76" s="739"/>
      <c r="Q76" s="739"/>
      <c r="R76" s="739"/>
      <c r="S76" s="739"/>
      <c r="T76" s="739"/>
      <c r="U76" s="739"/>
    </row>
    <row r="77" spans="1:21" s="118" customFormat="1">
      <c r="A77" s="518"/>
      <c r="B77" s="505" t="s">
        <v>294</v>
      </c>
      <c r="C77" s="136">
        <v>0</v>
      </c>
      <c r="D77" s="136">
        <v>0</v>
      </c>
      <c r="E77" s="136">
        <v>0</v>
      </c>
      <c r="F77" s="136">
        <v>0</v>
      </c>
      <c r="G77" s="136">
        <v>0</v>
      </c>
      <c r="H77" s="136">
        <v>0</v>
      </c>
      <c r="I77" s="136">
        <v>0</v>
      </c>
      <c r="J77" s="136">
        <v>0</v>
      </c>
      <c r="K77" s="136">
        <v>0</v>
      </c>
      <c r="L77" s="47">
        <f t="shared" si="16"/>
        <v>0</v>
      </c>
      <c r="M77" s="739"/>
      <c r="N77" s="739"/>
      <c r="O77" s="739"/>
      <c r="P77" s="739"/>
      <c r="Q77" s="739"/>
      <c r="R77" s="739"/>
      <c r="S77" s="739"/>
      <c r="T77" s="739"/>
      <c r="U77" s="739"/>
    </row>
    <row r="78" spans="1:21" s="118" customFormat="1">
      <c r="A78" s="518"/>
      <c r="B78" s="505" t="s">
        <v>295</v>
      </c>
      <c r="C78" s="136">
        <v>0</v>
      </c>
      <c r="D78" s="136">
        <v>0</v>
      </c>
      <c r="E78" s="136">
        <v>0</v>
      </c>
      <c r="F78" s="136">
        <v>0</v>
      </c>
      <c r="G78" s="136">
        <v>0</v>
      </c>
      <c r="H78" s="136">
        <v>0</v>
      </c>
      <c r="I78" s="136">
        <v>0</v>
      </c>
      <c r="J78" s="136">
        <v>0</v>
      </c>
      <c r="K78" s="136">
        <v>0</v>
      </c>
      <c r="L78" s="47">
        <f t="shared" si="16"/>
        <v>0</v>
      </c>
      <c r="M78" s="739"/>
      <c r="N78" s="739"/>
      <c r="O78" s="739"/>
      <c r="P78" s="739"/>
      <c r="Q78" s="739"/>
      <c r="R78" s="739"/>
      <c r="S78" s="739"/>
      <c r="T78" s="739"/>
      <c r="U78" s="739"/>
    </row>
    <row r="79" spans="1:21" s="118" customFormat="1">
      <c r="A79" s="518"/>
      <c r="B79" s="133" t="s">
        <v>28</v>
      </c>
      <c r="C79" s="136">
        <f>+C80+C81</f>
        <v>0</v>
      </c>
      <c r="D79" s="136">
        <f t="shared" ref="D79:L79" si="28">+D80+D81</f>
        <v>0</v>
      </c>
      <c r="E79" s="136">
        <f t="shared" si="28"/>
        <v>0</v>
      </c>
      <c r="F79" s="136">
        <f t="shared" si="28"/>
        <v>0</v>
      </c>
      <c r="G79" s="136">
        <f t="shared" si="28"/>
        <v>0</v>
      </c>
      <c r="H79" s="136">
        <f t="shared" si="28"/>
        <v>0</v>
      </c>
      <c r="I79" s="136">
        <f t="shared" si="28"/>
        <v>0</v>
      </c>
      <c r="J79" s="136">
        <f t="shared" si="28"/>
        <v>0</v>
      </c>
      <c r="K79" s="136">
        <f t="shared" si="28"/>
        <v>0</v>
      </c>
      <c r="L79" s="47">
        <f t="shared" si="28"/>
        <v>0</v>
      </c>
      <c r="M79" s="739"/>
      <c r="N79" s="739"/>
      <c r="O79" s="739"/>
      <c r="P79" s="739"/>
      <c r="Q79" s="739"/>
      <c r="R79" s="739"/>
      <c r="S79" s="739"/>
      <c r="T79" s="739"/>
      <c r="U79" s="739"/>
    </row>
    <row r="80" spans="1:21" s="118" customFormat="1">
      <c r="A80" s="518"/>
      <c r="B80" s="505" t="s">
        <v>294</v>
      </c>
      <c r="C80" s="136">
        <v>0</v>
      </c>
      <c r="D80" s="136">
        <v>0</v>
      </c>
      <c r="E80" s="136">
        <v>0</v>
      </c>
      <c r="F80" s="136">
        <v>0</v>
      </c>
      <c r="G80" s="136">
        <v>0</v>
      </c>
      <c r="H80" s="136">
        <v>0</v>
      </c>
      <c r="I80" s="136">
        <v>0</v>
      </c>
      <c r="J80" s="136">
        <v>0</v>
      </c>
      <c r="K80" s="136">
        <v>0</v>
      </c>
      <c r="L80" s="47">
        <f t="shared" si="16"/>
        <v>0</v>
      </c>
      <c r="M80" s="739"/>
      <c r="N80" s="739"/>
      <c r="O80" s="739"/>
      <c r="P80" s="739"/>
      <c r="Q80" s="739"/>
      <c r="R80" s="739"/>
      <c r="S80" s="739"/>
      <c r="T80" s="739"/>
      <c r="U80" s="739"/>
    </row>
    <row r="81" spans="1:21" s="118" customFormat="1">
      <c r="A81" s="518"/>
      <c r="B81" s="508" t="s">
        <v>295</v>
      </c>
      <c r="C81" s="136">
        <v>0</v>
      </c>
      <c r="D81" s="136">
        <v>0</v>
      </c>
      <c r="E81" s="136">
        <v>0</v>
      </c>
      <c r="F81" s="136">
        <v>0</v>
      </c>
      <c r="G81" s="136">
        <v>0</v>
      </c>
      <c r="H81" s="136">
        <v>0</v>
      </c>
      <c r="I81" s="136">
        <v>0</v>
      </c>
      <c r="J81" s="136">
        <v>0</v>
      </c>
      <c r="K81" s="136">
        <v>0</v>
      </c>
      <c r="L81" s="113">
        <f t="shared" si="16"/>
        <v>0</v>
      </c>
      <c r="M81" s="739"/>
      <c r="N81" s="739"/>
      <c r="O81" s="739"/>
      <c r="P81" s="739"/>
      <c r="Q81" s="739"/>
      <c r="R81" s="739"/>
      <c r="S81" s="739"/>
      <c r="T81" s="739"/>
      <c r="U81" s="739"/>
    </row>
    <row r="82" spans="1:21" s="118" customFormat="1">
      <c r="A82" s="518"/>
      <c r="B82" s="492" t="s">
        <v>29</v>
      </c>
      <c r="C82" s="492">
        <v>0</v>
      </c>
      <c r="D82" s="492">
        <v>0</v>
      </c>
      <c r="E82" s="492">
        <v>0</v>
      </c>
      <c r="F82" s="492">
        <v>0</v>
      </c>
      <c r="G82" s="492">
        <v>0</v>
      </c>
      <c r="H82" s="492">
        <v>0</v>
      </c>
      <c r="I82" s="492">
        <v>0</v>
      </c>
      <c r="J82" s="492">
        <v>0</v>
      </c>
      <c r="K82" s="492">
        <v>0</v>
      </c>
      <c r="L82" s="56">
        <f t="shared" si="16"/>
        <v>0</v>
      </c>
      <c r="M82" s="739"/>
      <c r="N82" s="739"/>
      <c r="O82" s="739"/>
      <c r="P82" s="739"/>
      <c r="Q82" s="739"/>
      <c r="R82" s="739"/>
      <c r="S82" s="739"/>
      <c r="T82" s="739"/>
      <c r="U82" s="739"/>
    </row>
    <row r="83" spans="1:21" s="118" customFormat="1">
      <c r="A83" s="518"/>
      <c r="B83" s="491" t="s">
        <v>30</v>
      </c>
      <c r="C83" s="121">
        <v>0</v>
      </c>
      <c r="D83" s="121">
        <v>0</v>
      </c>
      <c r="E83" s="121">
        <v>965.78370199999995</v>
      </c>
      <c r="F83" s="121">
        <v>0</v>
      </c>
      <c r="G83" s="121">
        <v>0</v>
      </c>
      <c r="H83" s="121">
        <v>0</v>
      </c>
      <c r="I83" s="121">
        <v>0</v>
      </c>
      <c r="J83" s="121">
        <v>0</v>
      </c>
      <c r="K83" s="121">
        <v>0</v>
      </c>
      <c r="L83" s="56">
        <f t="shared" si="16"/>
        <v>965.78370199999995</v>
      </c>
      <c r="M83" s="739"/>
      <c r="N83" s="739"/>
      <c r="O83" s="739"/>
      <c r="P83" s="739"/>
      <c r="Q83" s="739"/>
      <c r="R83" s="739"/>
      <c r="S83" s="739"/>
      <c r="T83" s="739"/>
      <c r="U83" s="739"/>
    </row>
    <row r="84" spans="1:21" s="118" customFormat="1">
      <c r="A84" s="518"/>
      <c r="B84" s="492" t="s">
        <v>434</v>
      </c>
      <c r="C84" s="121">
        <v>0</v>
      </c>
      <c r="D84" s="121">
        <v>0</v>
      </c>
      <c r="E84" s="121">
        <v>0</v>
      </c>
      <c r="F84" s="121">
        <v>0</v>
      </c>
      <c r="G84" s="121">
        <v>0</v>
      </c>
      <c r="H84" s="121">
        <v>0</v>
      </c>
      <c r="I84" s="121">
        <v>0</v>
      </c>
      <c r="J84" s="121">
        <v>0</v>
      </c>
      <c r="K84" s="121">
        <v>0</v>
      </c>
      <c r="L84" s="56">
        <f t="shared" si="16"/>
        <v>0</v>
      </c>
      <c r="M84" s="739"/>
      <c r="N84" s="739"/>
      <c r="O84" s="739"/>
      <c r="P84" s="739"/>
      <c r="Q84" s="739"/>
      <c r="R84" s="739"/>
      <c r="S84" s="739"/>
      <c r="T84" s="739"/>
      <c r="U84" s="739"/>
    </row>
    <row r="85" spans="1:21" s="118" customFormat="1">
      <c r="A85" s="518"/>
      <c r="B85" s="491" t="s">
        <v>496</v>
      </c>
      <c r="C85" s="121">
        <v>0</v>
      </c>
      <c r="D85" s="121">
        <v>0</v>
      </c>
      <c r="E85" s="121">
        <v>0</v>
      </c>
      <c r="F85" s="121">
        <v>0</v>
      </c>
      <c r="G85" s="121">
        <v>0</v>
      </c>
      <c r="H85" s="121">
        <v>0</v>
      </c>
      <c r="I85" s="121">
        <v>0</v>
      </c>
      <c r="J85" s="121">
        <v>0</v>
      </c>
      <c r="K85" s="121">
        <v>0</v>
      </c>
      <c r="L85" s="56">
        <f t="shared" si="16"/>
        <v>0</v>
      </c>
      <c r="M85" s="739"/>
      <c r="N85" s="739"/>
      <c r="O85" s="739"/>
      <c r="P85" s="739"/>
      <c r="Q85" s="739"/>
      <c r="R85" s="739"/>
      <c r="S85" s="739"/>
      <c r="T85" s="739"/>
      <c r="U85" s="739"/>
    </row>
    <row r="86" spans="1:21" s="118" customFormat="1">
      <c r="A86" s="518"/>
      <c r="B86" s="492" t="s">
        <v>497</v>
      </c>
      <c r="C86" s="121">
        <v>0</v>
      </c>
      <c r="D86" s="121">
        <v>0</v>
      </c>
      <c r="E86" s="121">
        <v>0</v>
      </c>
      <c r="F86" s="121">
        <v>0</v>
      </c>
      <c r="G86" s="121">
        <v>0</v>
      </c>
      <c r="H86" s="121">
        <v>0</v>
      </c>
      <c r="I86" s="121">
        <v>0</v>
      </c>
      <c r="J86" s="121">
        <v>0</v>
      </c>
      <c r="K86" s="121">
        <v>0</v>
      </c>
      <c r="L86" s="56">
        <f t="shared" si="16"/>
        <v>0</v>
      </c>
      <c r="M86" s="739"/>
      <c r="N86" s="739"/>
      <c r="O86" s="739"/>
      <c r="P86" s="739"/>
      <c r="Q86" s="739"/>
      <c r="R86" s="739"/>
      <c r="S86" s="739"/>
      <c r="T86" s="739"/>
      <c r="U86" s="739"/>
    </row>
    <row r="87" spans="1:21" s="118" customFormat="1">
      <c r="A87" s="518"/>
      <c r="B87" s="491" t="s">
        <v>498</v>
      </c>
      <c r="C87" s="121">
        <v>0</v>
      </c>
      <c r="D87" s="121">
        <v>0</v>
      </c>
      <c r="E87" s="121">
        <v>0</v>
      </c>
      <c r="F87" s="121">
        <v>0</v>
      </c>
      <c r="G87" s="121">
        <v>0</v>
      </c>
      <c r="H87" s="121">
        <v>0</v>
      </c>
      <c r="I87" s="121">
        <v>0</v>
      </c>
      <c r="J87" s="121">
        <v>0</v>
      </c>
      <c r="K87" s="121">
        <v>0</v>
      </c>
      <c r="L87" s="56">
        <f t="shared" si="16"/>
        <v>0</v>
      </c>
      <c r="M87" s="739"/>
      <c r="N87" s="739"/>
      <c r="O87" s="739"/>
      <c r="P87" s="739"/>
      <c r="Q87" s="739"/>
      <c r="R87" s="739"/>
      <c r="S87" s="739"/>
      <c r="T87" s="739"/>
      <c r="U87" s="739"/>
    </row>
    <row r="88" spans="1:21" s="118" customFormat="1">
      <c r="A88" s="518"/>
      <c r="B88" s="492" t="s">
        <v>519</v>
      </c>
      <c r="C88" s="121">
        <v>0</v>
      </c>
      <c r="D88" s="121">
        <v>0</v>
      </c>
      <c r="E88" s="121">
        <v>0</v>
      </c>
      <c r="F88" s="121">
        <v>0</v>
      </c>
      <c r="G88" s="121">
        <v>0</v>
      </c>
      <c r="H88" s="121">
        <v>0</v>
      </c>
      <c r="I88" s="121">
        <v>0</v>
      </c>
      <c r="J88" s="121">
        <v>0</v>
      </c>
      <c r="K88" s="121">
        <v>0</v>
      </c>
      <c r="L88" s="56">
        <f t="shared" si="16"/>
        <v>0</v>
      </c>
      <c r="M88" s="739"/>
      <c r="N88" s="739"/>
      <c r="O88" s="739"/>
      <c r="P88" s="739"/>
      <c r="Q88" s="739"/>
      <c r="R88" s="739"/>
      <c r="S88" s="739"/>
      <c r="T88" s="739"/>
      <c r="U88" s="739"/>
    </row>
    <row r="89" spans="1:21" s="118" customFormat="1">
      <c r="A89" s="518"/>
      <c r="B89" s="491" t="s">
        <v>607</v>
      </c>
      <c r="C89" s="121">
        <v>0</v>
      </c>
      <c r="D89" s="121">
        <v>0</v>
      </c>
      <c r="E89" s="121">
        <v>0</v>
      </c>
      <c r="F89" s="121">
        <v>0</v>
      </c>
      <c r="G89" s="121">
        <v>0</v>
      </c>
      <c r="H89" s="121">
        <v>0</v>
      </c>
      <c r="I89" s="121">
        <v>0</v>
      </c>
      <c r="J89" s="121">
        <v>0</v>
      </c>
      <c r="K89" s="121">
        <v>0</v>
      </c>
      <c r="L89" s="56">
        <f t="shared" si="16"/>
        <v>0</v>
      </c>
      <c r="M89" s="739"/>
      <c r="N89" s="739"/>
      <c r="O89" s="739"/>
      <c r="P89" s="739"/>
      <c r="Q89" s="739"/>
      <c r="R89" s="739"/>
      <c r="S89" s="739"/>
      <c r="T89" s="739"/>
      <c r="U89" s="739"/>
    </row>
    <row r="90" spans="1:21" s="118" customFormat="1">
      <c r="A90" s="518"/>
      <c r="B90" s="492" t="s">
        <v>698</v>
      </c>
      <c r="C90" s="121">
        <v>0</v>
      </c>
      <c r="D90" s="121">
        <v>0</v>
      </c>
      <c r="E90" s="121">
        <v>0</v>
      </c>
      <c r="F90" s="121">
        <v>0</v>
      </c>
      <c r="G90" s="121">
        <v>0</v>
      </c>
      <c r="H90" s="121">
        <v>0</v>
      </c>
      <c r="I90" s="121">
        <v>650.11897177183425</v>
      </c>
      <c r="J90" s="121">
        <v>0</v>
      </c>
      <c r="K90" s="121">
        <v>0</v>
      </c>
      <c r="L90" s="56">
        <f t="shared" si="16"/>
        <v>650.11897177183425</v>
      </c>
      <c r="M90" s="739"/>
      <c r="N90" s="739"/>
      <c r="O90" s="739"/>
      <c r="P90" s="739"/>
      <c r="Q90" s="739"/>
      <c r="R90" s="739"/>
      <c r="S90" s="739"/>
      <c r="T90" s="739"/>
      <c r="U90" s="739"/>
    </row>
    <row r="91" spans="1:21" s="118" customFormat="1">
      <c r="A91" s="518"/>
      <c r="B91" s="491" t="s">
        <v>520</v>
      </c>
      <c r="C91" s="121">
        <v>0</v>
      </c>
      <c r="D91" s="121">
        <v>0</v>
      </c>
      <c r="E91" s="121">
        <v>0</v>
      </c>
      <c r="F91" s="121">
        <v>0</v>
      </c>
      <c r="G91" s="121">
        <v>0</v>
      </c>
      <c r="H91" s="121">
        <v>0</v>
      </c>
      <c r="I91" s="121">
        <v>0</v>
      </c>
      <c r="J91" s="121">
        <v>0</v>
      </c>
      <c r="K91" s="121">
        <v>0</v>
      </c>
      <c r="L91" s="56">
        <f t="shared" si="16"/>
        <v>0</v>
      </c>
      <c r="M91" s="739"/>
      <c r="N91" s="739"/>
      <c r="O91" s="739"/>
      <c r="P91" s="739"/>
      <c r="Q91" s="739"/>
      <c r="R91" s="739"/>
      <c r="S91" s="739"/>
      <c r="T91" s="739"/>
      <c r="U91" s="739"/>
    </row>
    <row r="92" spans="1:21" s="118" customFormat="1">
      <c r="A92" s="518"/>
      <c r="B92" s="492" t="s">
        <v>596</v>
      </c>
      <c r="C92" s="121">
        <v>0</v>
      </c>
      <c r="D92" s="121">
        <v>688.05452625830526</v>
      </c>
      <c r="E92" s="121">
        <v>0</v>
      </c>
      <c r="F92" s="121">
        <v>0</v>
      </c>
      <c r="G92" s="121">
        <v>0</v>
      </c>
      <c r="H92" s="121">
        <v>0</v>
      </c>
      <c r="I92" s="121">
        <v>0</v>
      </c>
      <c r="J92" s="121">
        <v>0</v>
      </c>
      <c r="K92" s="121">
        <v>0</v>
      </c>
      <c r="L92" s="56">
        <f t="shared" si="16"/>
        <v>688.05452625830526</v>
      </c>
      <c r="M92" s="739"/>
      <c r="N92" s="739"/>
      <c r="O92" s="739"/>
      <c r="P92" s="739"/>
      <c r="Q92" s="739"/>
      <c r="R92" s="739"/>
      <c r="S92" s="739"/>
      <c r="T92" s="739"/>
      <c r="U92" s="739"/>
    </row>
    <row r="93" spans="1:21" s="118" customFormat="1">
      <c r="A93" s="518"/>
      <c r="B93" s="491" t="s">
        <v>624</v>
      </c>
      <c r="C93" s="121">
        <v>0</v>
      </c>
      <c r="D93" s="121">
        <v>0</v>
      </c>
      <c r="E93" s="121">
        <v>0</v>
      </c>
      <c r="F93" s="121">
        <v>0</v>
      </c>
      <c r="G93" s="121">
        <v>0</v>
      </c>
      <c r="H93" s="121">
        <v>0</v>
      </c>
      <c r="I93" s="121">
        <v>0</v>
      </c>
      <c r="J93" s="121">
        <v>0</v>
      </c>
      <c r="K93" s="121">
        <v>0</v>
      </c>
      <c r="L93" s="56">
        <f t="shared" si="16"/>
        <v>0</v>
      </c>
      <c r="M93" s="739"/>
      <c r="N93" s="739"/>
      <c r="O93" s="739"/>
      <c r="P93" s="739"/>
      <c r="Q93" s="739"/>
      <c r="R93" s="739"/>
      <c r="S93" s="739"/>
      <c r="T93" s="739"/>
      <c r="U93" s="739"/>
    </row>
    <row r="94" spans="1:21" s="118" customFormat="1">
      <c r="A94" s="518"/>
      <c r="B94" s="492" t="s">
        <v>625</v>
      </c>
      <c r="C94" s="121">
        <v>0</v>
      </c>
      <c r="D94" s="121">
        <v>0</v>
      </c>
      <c r="E94" s="121">
        <v>0</v>
      </c>
      <c r="F94" s="121">
        <v>0</v>
      </c>
      <c r="G94" s="121">
        <v>0</v>
      </c>
      <c r="H94" s="121">
        <v>0</v>
      </c>
      <c r="I94" s="121">
        <v>0</v>
      </c>
      <c r="J94" s="121">
        <v>0</v>
      </c>
      <c r="K94" s="121">
        <v>0</v>
      </c>
      <c r="L94" s="56">
        <f t="shared" si="16"/>
        <v>0</v>
      </c>
      <c r="M94" s="739"/>
      <c r="N94" s="739"/>
      <c r="O94" s="739"/>
      <c r="P94" s="739"/>
      <c r="Q94" s="739"/>
      <c r="R94" s="739"/>
      <c r="S94" s="739"/>
      <c r="T94" s="739"/>
      <c r="U94" s="739"/>
    </row>
    <row r="95" spans="1:21" s="118" customFormat="1">
      <c r="A95" s="518"/>
      <c r="B95" s="491" t="s">
        <v>728</v>
      </c>
      <c r="C95" s="121">
        <v>0</v>
      </c>
      <c r="D95" s="121">
        <v>0</v>
      </c>
      <c r="E95" s="121">
        <v>0</v>
      </c>
      <c r="F95" s="121">
        <v>0</v>
      </c>
      <c r="G95" s="121">
        <v>0</v>
      </c>
      <c r="H95" s="121">
        <v>0</v>
      </c>
      <c r="I95" s="121">
        <v>0</v>
      </c>
      <c r="J95" s="121">
        <v>0</v>
      </c>
      <c r="K95" s="121">
        <v>0</v>
      </c>
      <c r="L95" s="56">
        <f t="shared" si="16"/>
        <v>0</v>
      </c>
      <c r="M95" s="739"/>
      <c r="N95" s="739"/>
      <c r="O95" s="739"/>
      <c r="P95" s="739"/>
      <c r="Q95" s="739"/>
      <c r="R95" s="739"/>
      <c r="S95" s="739"/>
      <c r="T95" s="739"/>
      <c r="U95" s="739"/>
    </row>
    <row r="96" spans="1:21" s="118" customFormat="1">
      <c r="A96" s="518"/>
      <c r="B96" s="492" t="s">
        <v>729</v>
      </c>
      <c r="C96" s="121">
        <v>0</v>
      </c>
      <c r="D96" s="121">
        <v>0</v>
      </c>
      <c r="E96" s="121">
        <v>0</v>
      </c>
      <c r="F96" s="121">
        <v>0</v>
      </c>
      <c r="G96" s="121">
        <v>0</v>
      </c>
      <c r="H96" s="121">
        <v>0</v>
      </c>
      <c r="I96" s="121">
        <v>0</v>
      </c>
      <c r="J96" s="121">
        <v>0</v>
      </c>
      <c r="K96" s="121">
        <v>0</v>
      </c>
      <c r="L96" s="56">
        <f t="shared" si="16"/>
        <v>0</v>
      </c>
      <c r="M96" s="739"/>
      <c r="N96" s="739"/>
      <c r="O96" s="739"/>
      <c r="P96" s="739"/>
      <c r="Q96" s="739"/>
      <c r="R96" s="739"/>
      <c r="S96" s="739"/>
      <c r="T96" s="739"/>
      <c r="U96" s="739"/>
    </row>
    <row r="97" spans="1:21" s="118" customFormat="1">
      <c r="A97" s="518"/>
      <c r="B97" s="491" t="s">
        <v>730</v>
      </c>
      <c r="C97" s="121">
        <v>0</v>
      </c>
      <c r="D97" s="121">
        <v>0</v>
      </c>
      <c r="E97" s="121">
        <v>0</v>
      </c>
      <c r="F97" s="121">
        <v>0</v>
      </c>
      <c r="G97" s="121">
        <v>0</v>
      </c>
      <c r="H97" s="121">
        <v>0</v>
      </c>
      <c r="I97" s="121">
        <v>0</v>
      </c>
      <c r="J97" s="121">
        <v>0</v>
      </c>
      <c r="K97" s="121">
        <v>0</v>
      </c>
      <c r="L97" s="56">
        <f t="shared" si="16"/>
        <v>0</v>
      </c>
      <c r="M97" s="739"/>
      <c r="N97" s="739"/>
      <c r="O97" s="739"/>
      <c r="P97" s="739"/>
      <c r="Q97" s="739"/>
      <c r="R97" s="739"/>
      <c r="S97" s="739"/>
      <c r="T97" s="739"/>
      <c r="U97" s="739"/>
    </row>
    <row r="98" spans="1:21" s="118" customFormat="1">
      <c r="A98" s="518"/>
      <c r="B98" s="492" t="s">
        <v>773</v>
      </c>
      <c r="C98" s="121">
        <v>0</v>
      </c>
      <c r="D98" s="121">
        <v>0</v>
      </c>
      <c r="E98" s="121">
        <v>0</v>
      </c>
      <c r="F98" s="121">
        <v>0</v>
      </c>
      <c r="G98" s="121">
        <v>0</v>
      </c>
      <c r="H98" s="121">
        <v>0</v>
      </c>
      <c r="I98" s="121">
        <v>0</v>
      </c>
      <c r="J98" s="121">
        <v>0</v>
      </c>
      <c r="K98" s="121">
        <v>0</v>
      </c>
      <c r="L98" s="56">
        <f t="shared" si="16"/>
        <v>0</v>
      </c>
      <c r="M98" s="739"/>
      <c r="N98" s="739"/>
      <c r="O98" s="739"/>
      <c r="P98" s="739"/>
      <c r="Q98" s="739"/>
      <c r="R98" s="739"/>
      <c r="S98" s="739"/>
      <c r="T98" s="739"/>
      <c r="U98" s="739"/>
    </row>
    <row r="99" spans="1:21" s="118" customFormat="1">
      <c r="A99" s="518"/>
      <c r="B99" s="491" t="s">
        <v>31</v>
      </c>
      <c r="C99" s="121">
        <v>6937.6528580000004</v>
      </c>
      <c r="D99" s="121">
        <v>0</v>
      </c>
      <c r="E99" s="121">
        <v>0</v>
      </c>
      <c r="F99" s="121">
        <v>0</v>
      </c>
      <c r="G99" s="121">
        <v>0</v>
      </c>
      <c r="H99" s="121">
        <v>0</v>
      </c>
      <c r="I99" s="121">
        <v>0</v>
      </c>
      <c r="J99" s="121">
        <v>0</v>
      </c>
      <c r="K99" s="121">
        <v>0</v>
      </c>
      <c r="L99" s="56">
        <f t="shared" si="16"/>
        <v>6937.6528580000004</v>
      </c>
      <c r="M99" s="739"/>
      <c r="N99" s="739"/>
      <c r="O99" s="739"/>
      <c r="P99" s="739"/>
      <c r="Q99" s="739"/>
      <c r="R99" s="739"/>
      <c r="S99" s="739"/>
      <c r="T99" s="739"/>
      <c r="U99" s="739"/>
    </row>
    <row r="100" spans="1:21" s="118" customFormat="1">
      <c r="A100" s="518"/>
      <c r="B100" s="492" t="s">
        <v>461</v>
      </c>
      <c r="C100" s="121">
        <v>0</v>
      </c>
      <c r="D100" s="121">
        <v>0</v>
      </c>
      <c r="E100" s="121">
        <v>0</v>
      </c>
      <c r="F100" s="121">
        <v>0</v>
      </c>
      <c r="G100" s="121">
        <v>0</v>
      </c>
      <c r="H100" s="121">
        <v>0</v>
      </c>
      <c r="I100" s="121">
        <v>0</v>
      </c>
      <c r="J100" s="121">
        <v>0</v>
      </c>
      <c r="K100" s="121">
        <v>0</v>
      </c>
      <c r="L100" s="56">
        <f t="shared" si="16"/>
        <v>0</v>
      </c>
      <c r="M100" s="739"/>
      <c r="N100" s="739"/>
      <c r="O100" s="739"/>
      <c r="P100" s="739"/>
      <c r="Q100" s="739"/>
      <c r="R100" s="739"/>
      <c r="S100" s="739"/>
      <c r="T100" s="739"/>
      <c r="U100" s="739"/>
    </row>
    <row r="101" spans="1:21" s="118" customFormat="1">
      <c r="A101" s="518"/>
      <c r="B101" s="491" t="s">
        <v>500</v>
      </c>
      <c r="C101" s="493">
        <v>0</v>
      </c>
      <c r="D101" s="493">
        <v>0</v>
      </c>
      <c r="E101" s="493">
        <v>0</v>
      </c>
      <c r="F101" s="493">
        <v>0</v>
      </c>
      <c r="G101" s="493">
        <v>0</v>
      </c>
      <c r="H101" s="493">
        <v>0</v>
      </c>
      <c r="I101" s="493">
        <v>0</v>
      </c>
      <c r="J101" s="493">
        <v>0</v>
      </c>
      <c r="K101" s="493">
        <v>0</v>
      </c>
      <c r="L101" s="56">
        <f t="shared" si="16"/>
        <v>0</v>
      </c>
      <c r="M101" s="739"/>
      <c r="N101" s="739"/>
      <c r="O101" s="739"/>
      <c r="P101" s="739"/>
      <c r="Q101" s="739"/>
      <c r="R101" s="739"/>
      <c r="S101" s="739"/>
      <c r="T101" s="739"/>
      <c r="U101" s="739"/>
    </row>
    <row r="102" spans="1:21" s="118" customFormat="1">
      <c r="A102" s="518"/>
      <c r="B102" s="492" t="s">
        <v>699</v>
      </c>
      <c r="C102" s="493">
        <v>0</v>
      </c>
      <c r="D102" s="493">
        <v>0</v>
      </c>
      <c r="E102" s="493">
        <v>0</v>
      </c>
      <c r="F102" s="493">
        <v>0</v>
      </c>
      <c r="G102" s="493">
        <v>0</v>
      </c>
      <c r="H102" s="493">
        <v>0</v>
      </c>
      <c r="I102" s="493">
        <v>0</v>
      </c>
      <c r="J102" s="493">
        <v>0</v>
      </c>
      <c r="K102" s="493">
        <v>0</v>
      </c>
      <c r="L102" s="56">
        <f t="shared" si="16"/>
        <v>0</v>
      </c>
      <c r="M102" s="739"/>
      <c r="N102" s="739"/>
      <c r="O102" s="739"/>
      <c r="P102" s="739"/>
      <c r="Q102" s="739"/>
      <c r="R102" s="739"/>
      <c r="S102" s="739"/>
      <c r="T102" s="739"/>
      <c r="U102" s="739"/>
    </row>
    <row r="103" spans="1:21" s="118" customFormat="1">
      <c r="A103" s="518"/>
      <c r="B103" s="491" t="s">
        <v>700</v>
      </c>
      <c r="C103" s="493">
        <v>0</v>
      </c>
      <c r="D103" s="493">
        <v>0</v>
      </c>
      <c r="E103" s="493">
        <v>0</v>
      </c>
      <c r="F103" s="493">
        <v>0</v>
      </c>
      <c r="G103" s="493">
        <v>0</v>
      </c>
      <c r="H103" s="493">
        <v>0</v>
      </c>
      <c r="I103" s="493">
        <v>0</v>
      </c>
      <c r="J103" s="493">
        <v>0</v>
      </c>
      <c r="K103" s="493">
        <v>0</v>
      </c>
      <c r="L103" s="56">
        <f t="shared" si="16"/>
        <v>0</v>
      </c>
      <c r="M103" s="739"/>
      <c r="N103" s="739"/>
      <c r="O103" s="739"/>
      <c r="P103" s="739"/>
      <c r="Q103" s="739"/>
      <c r="R103" s="739"/>
      <c r="S103" s="739"/>
      <c r="T103" s="739"/>
      <c r="U103" s="739"/>
    </row>
    <row r="104" spans="1:21" s="118" customFormat="1">
      <c r="A104" s="518"/>
      <c r="B104" s="492" t="s">
        <v>701</v>
      </c>
      <c r="C104" s="493">
        <v>0</v>
      </c>
      <c r="D104" s="493">
        <v>0</v>
      </c>
      <c r="E104" s="493">
        <v>0</v>
      </c>
      <c r="F104" s="493">
        <v>0</v>
      </c>
      <c r="G104" s="493">
        <v>0</v>
      </c>
      <c r="H104" s="493">
        <v>0</v>
      </c>
      <c r="I104" s="493">
        <v>0</v>
      </c>
      <c r="J104" s="493">
        <v>0</v>
      </c>
      <c r="K104" s="493">
        <v>0</v>
      </c>
      <c r="L104" s="56">
        <f t="shared" si="16"/>
        <v>0</v>
      </c>
      <c r="M104" s="739"/>
      <c r="N104" s="739"/>
      <c r="O104" s="739"/>
      <c r="P104" s="739"/>
      <c r="Q104" s="739"/>
      <c r="R104" s="739"/>
      <c r="S104" s="739"/>
      <c r="T104" s="739"/>
      <c r="U104" s="739"/>
    </row>
    <row r="105" spans="1:21" s="118" customFormat="1">
      <c r="A105" s="518"/>
      <c r="B105" s="491" t="s">
        <v>603</v>
      </c>
      <c r="C105" s="493">
        <v>0</v>
      </c>
      <c r="D105" s="493">
        <v>0</v>
      </c>
      <c r="E105" s="493">
        <v>0</v>
      </c>
      <c r="F105" s="493">
        <v>0</v>
      </c>
      <c r="G105" s="493">
        <v>0</v>
      </c>
      <c r="H105" s="493">
        <v>0</v>
      </c>
      <c r="I105" s="493">
        <v>0</v>
      </c>
      <c r="J105" s="493">
        <v>0</v>
      </c>
      <c r="K105" s="493">
        <v>0</v>
      </c>
      <c r="L105" s="56">
        <f t="shared" si="16"/>
        <v>0</v>
      </c>
      <c r="M105" s="739"/>
      <c r="N105" s="739"/>
      <c r="O105" s="739"/>
      <c r="P105" s="739"/>
      <c r="Q105" s="739"/>
      <c r="R105" s="739"/>
      <c r="S105" s="739"/>
      <c r="T105" s="739"/>
      <c r="U105" s="739"/>
    </row>
    <row r="106" spans="1:21" s="118" customFormat="1">
      <c r="A106" s="518"/>
      <c r="B106" s="492" t="s">
        <v>604</v>
      </c>
      <c r="C106" s="493">
        <v>0</v>
      </c>
      <c r="D106" s="493">
        <v>0</v>
      </c>
      <c r="E106" s="493">
        <v>0</v>
      </c>
      <c r="F106" s="493">
        <v>0</v>
      </c>
      <c r="G106" s="493">
        <v>0</v>
      </c>
      <c r="H106" s="493">
        <v>0</v>
      </c>
      <c r="I106" s="493">
        <v>0</v>
      </c>
      <c r="J106" s="493">
        <v>0</v>
      </c>
      <c r="K106" s="493">
        <v>0</v>
      </c>
      <c r="L106" s="56">
        <f t="shared" si="16"/>
        <v>0</v>
      </c>
      <c r="M106" s="739"/>
      <c r="N106" s="739"/>
      <c r="O106" s="739"/>
      <c r="P106" s="739"/>
      <c r="Q106" s="739"/>
      <c r="R106" s="739"/>
      <c r="S106" s="739"/>
      <c r="T106" s="739"/>
      <c r="U106" s="739"/>
    </row>
    <row r="107" spans="1:21" s="118" customFormat="1">
      <c r="A107" s="518"/>
      <c r="B107" s="491" t="s">
        <v>605</v>
      </c>
      <c r="C107" s="493">
        <v>0</v>
      </c>
      <c r="D107" s="493">
        <v>0</v>
      </c>
      <c r="E107" s="493">
        <v>0</v>
      </c>
      <c r="F107" s="493">
        <v>0</v>
      </c>
      <c r="G107" s="493">
        <v>0</v>
      </c>
      <c r="H107" s="493">
        <v>0</v>
      </c>
      <c r="I107" s="493">
        <v>0</v>
      </c>
      <c r="J107" s="493">
        <v>0</v>
      </c>
      <c r="K107" s="493">
        <v>0</v>
      </c>
      <c r="L107" s="56">
        <f t="shared" si="16"/>
        <v>0</v>
      </c>
      <c r="M107" s="739"/>
      <c r="N107" s="739"/>
      <c r="O107" s="739"/>
      <c r="P107" s="739"/>
      <c r="Q107" s="739"/>
      <c r="R107" s="739"/>
      <c r="S107" s="739"/>
      <c r="T107" s="739"/>
      <c r="U107" s="739"/>
    </row>
    <row r="108" spans="1:21" s="118" customFormat="1">
      <c r="A108" s="518"/>
      <c r="B108" s="492" t="s">
        <v>606</v>
      </c>
      <c r="C108" s="493">
        <v>0</v>
      </c>
      <c r="D108" s="493">
        <v>0</v>
      </c>
      <c r="E108" s="493">
        <v>0</v>
      </c>
      <c r="F108" s="493">
        <v>0</v>
      </c>
      <c r="G108" s="493">
        <v>0</v>
      </c>
      <c r="H108" s="493">
        <v>0</v>
      </c>
      <c r="I108" s="493">
        <v>0</v>
      </c>
      <c r="J108" s="493">
        <v>0</v>
      </c>
      <c r="K108" s="493">
        <v>0</v>
      </c>
      <c r="L108" s="56">
        <f t="shared" si="16"/>
        <v>0</v>
      </c>
      <c r="M108" s="739"/>
      <c r="N108" s="739"/>
      <c r="O108" s="739"/>
      <c r="P108" s="739"/>
      <c r="Q108" s="739"/>
      <c r="R108" s="739"/>
      <c r="S108" s="739"/>
      <c r="T108" s="739"/>
      <c r="U108" s="739"/>
    </row>
    <row r="109" spans="1:21" s="118" customFormat="1">
      <c r="A109" s="518"/>
      <c r="B109" s="491" t="s">
        <v>618</v>
      </c>
      <c r="C109" s="493">
        <v>0</v>
      </c>
      <c r="D109" s="493">
        <v>0</v>
      </c>
      <c r="E109" s="493">
        <v>0</v>
      </c>
      <c r="F109" s="493">
        <v>0</v>
      </c>
      <c r="G109" s="493">
        <v>0</v>
      </c>
      <c r="H109" s="493">
        <v>0</v>
      </c>
      <c r="I109" s="493">
        <v>0</v>
      </c>
      <c r="J109" s="493">
        <v>0</v>
      </c>
      <c r="K109" s="493">
        <v>0</v>
      </c>
      <c r="L109" s="56">
        <f t="shared" si="16"/>
        <v>0</v>
      </c>
      <c r="M109" s="739"/>
      <c r="N109" s="739"/>
      <c r="O109" s="739"/>
      <c r="P109" s="739"/>
      <c r="Q109" s="739"/>
      <c r="R109" s="739"/>
      <c r="S109" s="739"/>
      <c r="T109" s="739"/>
      <c r="U109" s="739"/>
    </row>
    <row r="110" spans="1:21" s="118" customFormat="1">
      <c r="A110" s="518"/>
      <c r="B110" s="492" t="s">
        <v>620</v>
      </c>
      <c r="C110" s="493">
        <v>0</v>
      </c>
      <c r="D110" s="493">
        <v>0</v>
      </c>
      <c r="E110" s="493">
        <v>0</v>
      </c>
      <c r="F110" s="493">
        <v>0</v>
      </c>
      <c r="G110" s="493">
        <v>0</v>
      </c>
      <c r="H110" s="493">
        <v>0</v>
      </c>
      <c r="I110" s="493">
        <v>0</v>
      </c>
      <c r="J110" s="493">
        <v>0</v>
      </c>
      <c r="K110" s="493">
        <v>0</v>
      </c>
      <c r="L110" s="56">
        <f t="shared" si="16"/>
        <v>0</v>
      </c>
      <c r="M110" s="739"/>
      <c r="N110" s="739"/>
      <c r="O110" s="739"/>
      <c r="P110" s="739"/>
      <c r="Q110" s="739"/>
      <c r="R110" s="739"/>
      <c r="S110" s="739"/>
      <c r="T110" s="739"/>
      <c r="U110" s="739"/>
    </row>
    <row r="111" spans="1:21" s="118" customFormat="1">
      <c r="A111" s="518"/>
      <c r="B111" s="491" t="s">
        <v>617</v>
      </c>
      <c r="C111" s="493">
        <v>0</v>
      </c>
      <c r="D111" s="493">
        <v>0</v>
      </c>
      <c r="E111" s="493">
        <v>0</v>
      </c>
      <c r="F111" s="493">
        <v>0</v>
      </c>
      <c r="G111" s="493">
        <v>0</v>
      </c>
      <c r="H111" s="493">
        <v>0</v>
      </c>
      <c r="I111" s="493">
        <v>0</v>
      </c>
      <c r="J111" s="493">
        <v>0</v>
      </c>
      <c r="K111" s="493">
        <v>0</v>
      </c>
      <c r="L111" s="56">
        <f t="shared" ref="L111:L138" si="29">SUM(C111:K111)</f>
        <v>0</v>
      </c>
      <c r="M111" s="739"/>
      <c r="N111" s="739"/>
      <c r="O111" s="739"/>
      <c r="P111" s="739"/>
      <c r="Q111" s="739"/>
      <c r="R111" s="739"/>
      <c r="S111" s="739"/>
      <c r="T111" s="739"/>
      <c r="U111" s="739"/>
    </row>
    <row r="112" spans="1:21" s="118" customFormat="1">
      <c r="A112" s="518"/>
      <c r="B112" s="492" t="s">
        <v>702</v>
      </c>
      <c r="C112" s="493">
        <v>0</v>
      </c>
      <c r="D112" s="493">
        <v>0</v>
      </c>
      <c r="E112" s="493">
        <v>0</v>
      </c>
      <c r="F112" s="493">
        <v>0</v>
      </c>
      <c r="G112" s="493">
        <v>0</v>
      </c>
      <c r="H112" s="493">
        <v>0</v>
      </c>
      <c r="I112" s="493">
        <v>0</v>
      </c>
      <c r="J112" s="493">
        <v>0</v>
      </c>
      <c r="K112" s="493">
        <v>0</v>
      </c>
      <c r="L112" s="56">
        <f t="shared" si="29"/>
        <v>0</v>
      </c>
      <c r="M112" s="739"/>
      <c r="N112" s="739"/>
      <c r="O112" s="739"/>
      <c r="P112" s="739"/>
      <c r="Q112" s="739"/>
      <c r="R112" s="739"/>
      <c r="S112" s="739"/>
      <c r="T112" s="739"/>
      <c r="U112" s="739"/>
    </row>
    <row r="113" spans="1:21" s="118" customFormat="1">
      <c r="A113" s="518"/>
      <c r="B113" s="491" t="s">
        <v>703</v>
      </c>
      <c r="C113" s="493">
        <v>0</v>
      </c>
      <c r="D113" s="493">
        <v>0</v>
      </c>
      <c r="E113" s="493">
        <v>0</v>
      </c>
      <c r="F113" s="493">
        <v>0</v>
      </c>
      <c r="G113" s="493">
        <v>0</v>
      </c>
      <c r="H113" s="493">
        <v>0</v>
      </c>
      <c r="I113" s="493">
        <v>0</v>
      </c>
      <c r="J113" s="493">
        <v>0</v>
      </c>
      <c r="K113" s="493">
        <v>0</v>
      </c>
      <c r="L113" s="56">
        <f t="shared" si="29"/>
        <v>0</v>
      </c>
      <c r="M113" s="739"/>
      <c r="N113" s="739"/>
      <c r="O113" s="739"/>
      <c r="P113" s="739"/>
      <c r="Q113" s="739"/>
      <c r="R113" s="739"/>
      <c r="S113" s="739"/>
      <c r="T113" s="739"/>
      <c r="U113" s="739"/>
    </row>
    <row r="114" spans="1:21" s="118" customFormat="1">
      <c r="A114" s="518"/>
      <c r="B114" s="492" t="s">
        <v>780</v>
      </c>
      <c r="C114" s="493">
        <v>0</v>
      </c>
      <c r="D114" s="493">
        <v>0</v>
      </c>
      <c r="E114" s="493">
        <v>0</v>
      </c>
      <c r="F114" s="493">
        <v>0</v>
      </c>
      <c r="G114" s="493">
        <v>0</v>
      </c>
      <c r="H114" s="493">
        <v>0</v>
      </c>
      <c r="I114" s="493">
        <v>0</v>
      </c>
      <c r="J114" s="493">
        <v>0</v>
      </c>
      <c r="K114" s="493">
        <v>0</v>
      </c>
      <c r="L114" s="56">
        <f t="shared" si="29"/>
        <v>0</v>
      </c>
      <c r="M114" s="739"/>
      <c r="N114" s="739"/>
      <c r="O114" s="739"/>
      <c r="P114" s="739"/>
      <c r="Q114" s="739"/>
      <c r="R114" s="739"/>
      <c r="S114" s="739"/>
      <c r="T114" s="739"/>
      <c r="U114" s="739"/>
    </row>
    <row r="115" spans="1:21" s="118" customFormat="1">
      <c r="A115" s="518"/>
      <c r="B115" s="491" t="s">
        <v>781</v>
      </c>
      <c r="C115" s="493">
        <v>0</v>
      </c>
      <c r="D115" s="493">
        <v>0</v>
      </c>
      <c r="E115" s="493">
        <v>0</v>
      </c>
      <c r="F115" s="493">
        <v>0</v>
      </c>
      <c r="G115" s="493">
        <v>0</v>
      </c>
      <c r="H115" s="493">
        <v>0</v>
      </c>
      <c r="I115" s="493">
        <v>0</v>
      </c>
      <c r="J115" s="493">
        <v>0</v>
      </c>
      <c r="K115" s="493">
        <v>0</v>
      </c>
      <c r="L115" s="56">
        <f t="shared" si="29"/>
        <v>0</v>
      </c>
      <c r="M115" s="739"/>
      <c r="N115" s="739"/>
      <c r="O115" s="739"/>
      <c r="P115" s="739"/>
      <c r="Q115" s="739"/>
      <c r="R115" s="739"/>
      <c r="S115" s="739"/>
      <c r="T115" s="739"/>
      <c r="U115" s="739"/>
    </row>
    <row r="116" spans="1:21" s="118" customFormat="1">
      <c r="A116" s="518"/>
      <c r="B116" s="492" t="s">
        <v>800</v>
      </c>
      <c r="C116" s="493">
        <v>0</v>
      </c>
      <c r="D116" s="493">
        <v>0</v>
      </c>
      <c r="E116" s="493">
        <v>0</v>
      </c>
      <c r="F116" s="493">
        <v>0</v>
      </c>
      <c r="G116" s="493">
        <v>0</v>
      </c>
      <c r="H116" s="493">
        <v>0</v>
      </c>
      <c r="I116" s="493">
        <v>0</v>
      </c>
      <c r="J116" s="493">
        <v>0</v>
      </c>
      <c r="K116" s="493">
        <v>0</v>
      </c>
      <c r="L116" s="56">
        <f t="shared" si="29"/>
        <v>0</v>
      </c>
      <c r="M116" s="739"/>
      <c r="N116" s="739"/>
      <c r="O116" s="739"/>
      <c r="P116" s="739"/>
      <c r="Q116" s="739"/>
      <c r="R116" s="739"/>
      <c r="S116" s="739"/>
      <c r="T116" s="739"/>
      <c r="U116" s="739"/>
    </row>
    <row r="117" spans="1:21" s="118" customFormat="1">
      <c r="A117" s="518"/>
      <c r="B117" s="491" t="s">
        <v>801</v>
      </c>
      <c r="C117" s="493">
        <v>0</v>
      </c>
      <c r="D117" s="493">
        <v>0</v>
      </c>
      <c r="E117" s="493">
        <v>1000</v>
      </c>
      <c r="F117" s="493">
        <v>0</v>
      </c>
      <c r="G117" s="493">
        <v>0</v>
      </c>
      <c r="H117" s="493">
        <v>0</v>
      </c>
      <c r="I117" s="493">
        <v>0</v>
      </c>
      <c r="J117" s="493">
        <v>0</v>
      </c>
      <c r="K117" s="493">
        <v>0</v>
      </c>
      <c r="L117" s="56">
        <f t="shared" si="29"/>
        <v>1000</v>
      </c>
      <c r="M117" s="739"/>
      <c r="N117" s="739"/>
      <c r="O117" s="739"/>
      <c r="P117" s="739"/>
      <c r="Q117" s="739"/>
      <c r="R117" s="739"/>
      <c r="S117" s="739"/>
      <c r="T117" s="739"/>
      <c r="U117" s="739"/>
    </row>
    <row r="118" spans="1:21" s="118" customFormat="1">
      <c r="A118" s="518"/>
      <c r="B118" s="492" t="s">
        <v>802</v>
      </c>
      <c r="C118" s="493">
        <v>0</v>
      </c>
      <c r="D118" s="493">
        <v>0</v>
      </c>
      <c r="E118" s="493">
        <v>0</v>
      </c>
      <c r="F118" s="493">
        <v>0</v>
      </c>
      <c r="G118" s="493">
        <v>0</v>
      </c>
      <c r="H118" s="493">
        <v>0</v>
      </c>
      <c r="I118" s="493">
        <v>0</v>
      </c>
      <c r="J118" s="493">
        <v>0</v>
      </c>
      <c r="K118" s="493">
        <v>0</v>
      </c>
      <c r="L118" s="56">
        <f t="shared" si="29"/>
        <v>0</v>
      </c>
      <c r="M118" s="739"/>
      <c r="N118" s="739"/>
      <c r="O118" s="739"/>
      <c r="P118" s="739"/>
      <c r="Q118" s="739"/>
      <c r="R118" s="739"/>
      <c r="S118" s="739"/>
      <c r="T118" s="739"/>
      <c r="U118" s="739"/>
    </row>
    <row r="119" spans="1:21" s="118" customFormat="1">
      <c r="A119" s="518"/>
      <c r="B119" s="491" t="s">
        <v>803</v>
      </c>
      <c r="C119" s="493">
        <v>0</v>
      </c>
      <c r="D119" s="493">
        <v>0</v>
      </c>
      <c r="E119" s="493">
        <v>0</v>
      </c>
      <c r="F119" s="493">
        <v>0</v>
      </c>
      <c r="G119" s="493">
        <v>0</v>
      </c>
      <c r="H119" s="493">
        <v>1500</v>
      </c>
      <c r="I119" s="493">
        <v>0</v>
      </c>
      <c r="J119" s="493">
        <v>0</v>
      </c>
      <c r="K119" s="493">
        <v>0</v>
      </c>
      <c r="L119" s="56">
        <f t="shared" si="29"/>
        <v>1500</v>
      </c>
      <c r="M119" s="739"/>
      <c r="N119" s="739"/>
      <c r="O119" s="739"/>
      <c r="P119" s="739"/>
      <c r="Q119" s="739"/>
      <c r="R119" s="739"/>
      <c r="S119" s="739"/>
      <c r="T119" s="739"/>
      <c r="U119" s="739"/>
    </row>
    <row r="120" spans="1:21" s="118" customFormat="1">
      <c r="A120" s="518"/>
      <c r="B120" s="492" t="s">
        <v>627</v>
      </c>
      <c r="C120" s="493">
        <v>0</v>
      </c>
      <c r="D120" s="493">
        <v>0</v>
      </c>
      <c r="E120" s="493">
        <v>0</v>
      </c>
      <c r="F120" s="493">
        <v>0</v>
      </c>
      <c r="G120" s="493">
        <v>0</v>
      </c>
      <c r="H120" s="493">
        <v>0</v>
      </c>
      <c r="I120" s="493">
        <v>0</v>
      </c>
      <c r="J120" s="493">
        <v>0</v>
      </c>
      <c r="K120" s="493">
        <v>0</v>
      </c>
      <c r="L120" s="56">
        <f t="shared" si="29"/>
        <v>0</v>
      </c>
      <c r="M120" s="739"/>
      <c r="N120" s="739"/>
      <c r="O120" s="739"/>
      <c r="P120" s="739"/>
      <c r="Q120" s="739"/>
      <c r="R120" s="739"/>
      <c r="S120" s="739"/>
      <c r="T120" s="739"/>
      <c r="U120" s="739"/>
    </row>
    <row r="121" spans="1:21" s="118" customFormat="1">
      <c r="A121" s="518"/>
      <c r="B121" s="491" t="s">
        <v>731</v>
      </c>
      <c r="C121" s="493">
        <v>0</v>
      </c>
      <c r="D121" s="493">
        <v>0</v>
      </c>
      <c r="E121" s="493">
        <v>0</v>
      </c>
      <c r="F121" s="493">
        <v>0</v>
      </c>
      <c r="G121" s="493">
        <v>0</v>
      </c>
      <c r="H121" s="493">
        <v>0</v>
      </c>
      <c r="I121" s="493">
        <v>0</v>
      </c>
      <c r="J121" s="493">
        <v>0</v>
      </c>
      <c r="K121" s="493">
        <v>0</v>
      </c>
      <c r="L121" s="56">
        <f t="shared" si="29"/>
        <v>0</v>
      </c>
      <c r="M121" s="739"/>
      <c r="N121" s="739"/>
      <c r="O121" s="739"/>
      <c r="P121" s="739"/>
      <c r="Q121" s="739"/>
      <c r="R121" s="739"/>
      <c r="S121" s="739"/>
      <c r="T121" s="739"/>
      <c r="U121" s="739"/>
    </row>
    <row r="122" spans="1:21" s="118" customFormat="1">
      <c r="A122" s="518"/>
      <c r="B122" s="492" t="s">
        <v>732</v>
      </c>
      <c r="C122" s="493">
        <v>0</v>
      </c>
      <c r="D122" s="493">
        <v>0</v>
      </c>
      <c r="E122" s="493">
        <v>0</v>
      </c>
      <c r="F122" s="493">
        <v>0</v>
      </c>
      <c r="G122" s="493">
        <v>0</v>
      </c>
      <c r="H122" s="493">
        <v>0</v>
      </c>
      <c r="I122" s="493">
        <v>0</v>
      </c>
      <c r="J122" s="493">
        <v>0</v>
      </c>
      <c r="K122" s="493">
        <v>0</v>
      </c>
      <c r="L122" s="56">
        <f t="shared" si="29"/>
        <v>0</v>
      </c>
      <c r="M122" s="739"/>
      <c r="N122" s="739"/>
      <c r="O122" s="739"/>
      <c r="P122" s="739"/>
      <c r="Q122" s="739"/>
      <c r="R122" s="739"/>
      <c r="S122" s="739"/>
      <c r="T122" s="739"/>
      <c r="U122" s="739"/>
    </row>
    <row r="123" spans="1:21" s="118" customFormat="1">
      <c r="A123" s="518"/>
      <c r="B123" s="491" t="s">
        <v>733</v>
      </c>
      <c r="C123" s="494">
        <v>0</v>
      </c>
      <c r="D123" s="494">
        <v>0</v>
      </c>
      <c r="E123" s="494">
        <v>0</v>
      </c>
      <c r="F123" s="494">
        <v>0</v>
      </c>
      <c r="G123" s="494">
        <v>0</v>
      </c>
      <c r="H123" s="494">
        <v>0</v>
      </c>
      <c r="I123" s="494">
        <v>0</v>
      </c>
      <c r="J123" s="494">
        <v>0</v>
      </c>
      <c r="K123" s="494">
        <v>0</v>
      </c>
      <c r="L123" s="56">
        <f t="shared" si="29"/>
        <v>0</v>
      </c>
      <c r="M123" s="739"/>
      <c r="N123" s="739"/>
      <c r="O123" s="739"/>
      <c r="P123" s="739"/>
      <c r="Q123" s="739"/>
      <c r="R123" s="739"/>
      <c r="S123" s="739"/>
      <c r="T123" s="739"/>
      <c r="U123" s="739"/>
    </row>
    <row r="124" spans="1:21" s="118" customFormat="1">
      <c r="A124" s="518"/>
      <c r="B124" s="492" t="s">
        <v>92</v>
      </c>
      <c r="C124" s="493">
        <v>0</v>
      </c>
      <c r="D124" s="493">
        <v>0</v>
      </c>
      <c r="E124" s="493">
        <v>0</v>
      </c>
      <c r="F124" s="493">
        <v>0</v>
      </c>
      <c r="G124" s="493">
        <v>0</v>
      </c>
      <c r="H124" s="493">
        <v>0</v>
      </c>
      <c r="I124" s="493">
        <v>0</v>
      </c>
      <c r="J124" s="493">
        <v>0</v>
      </c>
      <c r="K124" s="493">
        <v>0</v>
      </c>
      <c r="L124" s="56">
        <f t="shared" si="29"/>
        <v>0</v>
      </c>
      <c r="M124" s="739"/>
      <c r="N124" s="739"/>
      <c r="O124" s="739"/>
      <c r="P124" s="739"/>
      <c r="Q124" s="739"/>
      <c r="R124" s="739"/>
      <c r="S124" s="739"/>
      <c r="T124" s="739"/>
      <c r="U124" s="739"/>
    </row>
    <row r="125" spans="1:21" s="118" customFormat="1">
      <c r="A125" s="518"/>
      <c r="B125" s="491" t="s">
        <v>272</v>
      </c>
      <c r="C125" s="493">
        <f>+C126+C127</f>
        <v>4083.2401209985915</v>
      </c>
      <c r="D125" s="493">
        <f t="shared" ref="D125:L125" si="30">+D126+D127</f>
        <v>2314.6390280550654</v>
      </c>
      <c r="E125" s="493">
        <f t="shared" si="30"/>
        <v>2183.3569797083956</v>
      </c>
      <c r="F125" s="493">
        <f t="shared" si="30"/>
        <v>1128.0052655885918</v>
      </c>
      <c r="G125" s="493">
        <f t="shared" si="30"/>
        <v>1295.8901069767649</v>
      </c>
      <c r="H125" s="493">
        <f t="shared" si="30"/>
        <v>2569.9964369999998</v>
      </c>
      <c r="I125" s="493">
        <f t="shared" si="30"/>
        <v>0</v>
      </c>
      <c r="J125" s="493">
        <f t="shared" si="30"/>
        <v>1040.1903548349349</v>
      </c>
      <c r="K125" s="493">
        <f t="shared" si="30"/>
        <v>6351.0697659465086</v>
      </c>
      <c r="L125" s="56">
        <f t="shared" si="30"/>
        <v>20966.388059108853</v>
      </c>
      <c r="M125" s="739"/>
      <c r="N125" s="739"/>
      <c r="O125" s="739"/>
      <c r="P125" s="739"/>
      <c r="Q125" s="739"/>
      <c r="R125" s="739"/>
      <c r="S125" s="739"/>
      <c r="T125" s="739"/>
      <c r="U125" s="739"/>
    </row>
    <row r="126" spans="1:21" s="118" customFormat="1">
      <c r="A126" s="518"/>
      <c r="B126" s="475" t="s">
        <v>82</v>
      </c>
      <c r="C126" s="476">
        <v>33.458658998591716</v>
      </c>
      <c r="D126" s="476">
        <v>73.536585055065075</v>
      </c>
      <c r="E126" s="476">
        <v>531.26630270839564</v>
      </c>
      <c r="F126" s="476">
        <v>32.505948588591714</v>
      </c>
      <c r="G126" s="476">
        <v>86.673342976764758</v>
      </c>
      <c r="H126" s="476">
        <v>0</v>
      </c>
      <c r="I126" s="476">
        <v>0</v>
      </c>
      <c r="J126" s="476">
        <v>1040.1903548349349</v>
      </c>
      <c r="K126" s="476">
        <v>5851.0707459465084</v>
      </c>
      <c r="L126" s="210">
        <f t="shared" si="29"/>
        <v>7648.7019391088525</v>
      </c>
      <c r="M126" s="739"/>
      <c r="N126" s="739"/>
      <c r="O126" s="739"/>
      <c r="P126" s="739"/>
      <c r="Q126" s="739"/>
      <c r="R126" s="739"/>
      <c r="S126" s="739"/>
      <c r="T126" s="739"/>
      <c r="U126" s="739"/>
    </row>
    <row r="127" spans="1:21" s="118" customFormat="1">
      <c r="A127" s="518"/>
      <c r="B127" s="477" t="s">
        <v>80</v>
      </c>
      <c r="C127" s="478">
        <v>4049.7814619999999</v>
      </c>
      <c r="D127" s="478">
        <v>2241.1024430000002</v>
      </c>
      <c r="E127" s="478">
        <v>1652.0906769999999</v>
      </c>
      <c r="F127" s="478">
        <v>1095.499317</v>
      </c>
      <c r="G127" s="478">
        <v>1209.216764</v>
      </c>
      <c r="H127" s="478">
        <v>2569.9964369999998</v>
      </c>
      <c r="I127" s="478">
        <v>0</v>
      </c>
      <c r="J127" s="478">
        <v>0</v>
      </c>
      <c r="K127" s="478">
        <v>499.99901999999997</v>
      </c>
      <c r="L127" s="211">
        <f t="shared" si="29"/>
        <v>13317.68612</v>
      </c>
      <c r="M127" s="739"/>
      <c r="N127" s="739"/>
      <c r="O127" s="739"/>
      <c r="P127" s="739"/>
      <c r="Q127" s="739"/>
      <c r="R127" s="739"/>
      <c r="S127" s="739"/>
      <c r="T127" s="739"/>
      <c r="U127" s="739"/>
    </row>
    <row r="128" spans="1:21" s="118" customFormat="1">
      <c r="A128" s="518"/>
      <c r="B128" s="491" t="s">
        <v>426</v>
      </c>
      <c r="C128" s="493">
        <f>+C129+C136</f>
        <v>20.963018641895161</v>
      </c>
      <c r="D128" s="493">
        <f t="shared" ref="D128:L128" si="31">+D129+D136</f>
        <v>6.2122706702074657</v>
      </c>
      <c r="E128" s="493">
        <f t="shared" si="31"/>
        <v>6.2122706702074657</v>
      </c>
      <c r="F128" s="493">
        <f t="shared" si="31"/>
        <v>6.2122706702074657</v>
      </c>
      <c r="G128" s="493">
        <f t="shared" si="31"/>
        <v>6.2122706702074657</v>
      </c>
      <c r="H128" s="493">
        <f t="shared" si="31"/>
        <v>6.2122706702074657</v>
      </c>
      <c r="I128" s="493">
        <f t="shared" si="31"/>
        <v>6.2122706702074657</v>
      </c>
      <c r="J128" s="493">
        <f t="shared" si="31"/>
        <v>6.2122706702074657</v>
      </c>
      <c r="K128" s="493">
        <f t="shared" si="31"/>
        <v>6.2122706702074657</v>
      </c>
      <c r="L128" s="56">
        <f t="shared" si="31"/>
        <v>70.661184003554894</v>
      </c>
      <c r="M128" s="739"/>
      <c r="N128" s="739"/>
      <c r="O128" s="739"/>
      <c r="P128" s="739"/>
      <c r="Q128" s="739"/>
      <c r="R128" s="739"/>
      <c r="S128" s="739"/>
      <c r="T128" s="739"/>
      <c r="U128" s="739"/>
    </row>
    <row r="129" spans="1:24" s="118" customFormat="1">
      <c r="A129" s="518"/>
      <c r="B129" s="483" t="s">
        <v>82</v>
      </c>
      <c r="C129" s="495">
        <f>+C130+C133</f>
        <v>7.6894915518951619</v>
      </c>
      <c r="D129" s="495">
        <f t="shared" ref="D129:L129" si="32">+D130+D133</f>
        <v>6.2122706702074657</v>
      </c>
      <c r="E129" s="495">
        <f t="shared" si="32"/>
        <v>6.2122706702074657</v>
      </c>
      <c r="F129" s="495">
        <f t="shared" si="32"/>
        <v>6.2122706702074657</v>
      </c>
      <c r="G129" s="495">
        <f t="shared" si="32"/>
        <v>6.2122706702074657</v>
      </c>
      <c r="H129" s="495">
        <f t="shared" si="32"/>
        <v>6.2122706702074657</v>
      </c>
      <c r="I129" s="495">
        <f t="shared" si="32"/>
        <v>6.2122706702074657</v>
      </c>
      <c r="J129" s="495">
        <f t="shared" si="32"/>
        <v>6.2122706702074657</v>
      </c>
      <c r="K129" s="495">
        <f t="shared" si="32"/>
        <v>6.2122706702074657</v>
      </c>
      <c r="L129" s="208">
        <f t="shared" si="32"/>
        <v>57.387656913554892</v>
      </c>
      <c r="M129" s="739"/>
      <c r="N129" s="739"/>
      <c r="O129" s="739"/>
      <c r="P129" s="739"/>
      <c r="Q129" s="739"/>
      <c r="R129" s="739"/>
      <c r="S129" s="739"/>
      <c r="T129" s="739"/>
      <c r="U129" s="739"/>
    </row>
    <row r="130" spans="1:24" s="118" customFormat="1">
      <c r="A130" s="518"/>
      <c r="B130" s="409" t="s">
        <v>95</v>
      </c>
      <c r="C130" s="497">
        <f>+C131+C132</f>
        <v>7.678799598287652</v>
      </c>
      <c r="D130" s="497">
        <f t="shared" ref="D130:L130" si="33">+D131+D132</f>
        <v>6.2122706702074657</v>
      </c>
      <c r="E130" s="497">
        <f t="shared" si="33"/>
        <v>6.2122706702074657</v>
      </c>
      <c r="F130" s="497">
        <f t="shared" si="33"/>
        <v>6.2122706702074657</v>
      </c>
      <c r="G130" s="497">
        <f t="shared" si="33"/>
        <v>6.2122706702074657</v>
      </c>
      <c r="H130" s="497">
        <f t="shared" si="33"/>
        <v>6.2122706702074657</v>
      </c>
      <c r="I130" s="497">
        <f t="shared" si="33"/>
        <v>6.2122706702074657</v>
      </c>
      <c r="J130" s="497">
        <f t="shared" si="33"/>
        <v>6.2122706702074657</v>
      </c>
      <c r="K130" s="497">
        <f t="shared" si="33"/>
        <v>6.2122706702074657</v>
      </c>
      <c r="L130" s="47">
        <f t="shared" si="33"/>
        <v>57.376964959947379</v>
      </c>
      <c r="M130" s="739"/>
      <c r="N130" s="739"/>
      <c r="O130" s="739"/>
      <c r="P130" s="739"/>
      <c r="Q130" s="739"/>
      <c r="R130" s="739"/>
      <c r="S130" s="739"/>
      <c r="T130" s="739"/>
      <c r="U130" s="739"/>
    </row>
    <row r="131" spans="1:24" s="118" customFormat="1">
      <c r="A131" s="518"/>
      <c r="B131" s="409" t="s">
        <v>177</v>
      </c>
      <c r="C131" s="497">
        <v>6.2122706702074657</v>
      </c>
      <c r="D131" s="497">
        <v>6.2122706702074657</v>
      </c>
      <c r="E131" s="497">
        <v>6.2122706702074657</v>
      </c>
      <c r="F131" s="497">
        <v>6.2122706702074657</v>
      </c>
      <c r="G131" s="497">
        <v>6.2122706702074657</v>
      </c>
      <c r="H131" s="497">
        <v>6.2122706702074657</v>
      </c>
      <c r="I131" s="497">
        <v>6.2122706702074657</v>
      </c>
      <c r="J131" s="497">
        <v>6.2122706702074657</v>
      </c>
      <c r="K131" s="497">
        <v>6.2122706702074657</v>
      </c>
      <c r="L131" s="47">
        <f t="shared" si="29"/>
        <v>55.910436031867192</v>
      </c>
      <c r="M131" s="739"/>
      <c r="N131" s="739"/>
      <c r="O131" s="739"/>
      <c r="P131" s="739"/>
      <c r="Q131" s="739"/>
      <c r="R131" s="739"/>
      <c r="S131" s="739"/>
      <c r="T131" s="739"/>
      <c r="U131" s="739"/>
    </row>
    <row r="132" spans="1:24" s="118" customFormat="1">
      <c r="A132" s="518"/>
      <c r="B132" s="409" t="s">
        <v>98</v>
      </c>
      <c r="C132" s="497">
        <v>1.4665289280801863</v>
      </c>
      <c r="D132" s="497">
        <v>0</v>
      </c>
      <c r="E132" s="497">
        <v>0</v>
      </c>
      <c r="F132" s="497">
        <v>0</v>
      </c>
      <c r="G132" s="497">
        <v>0</v>
      </c>
      <c r="H132" s="497">
        <v>0</v>
      </c>
      <c r="I132" s="497">
        <v>0</v>
      </c>
      <c r="J132" s="497">
        <v>0</v>
      </c>
      <c r="K132" s="497">
        <v>0</v>
      </c>
      <c r="L132" s="47">
        <f t="shared" si="29"/>
        <v>1.4665289280801863</v>
      </c>
      <c r="M132" s="739"/>
      <c r="N132" s="739"/>
      <c r="O132" s="739"/>
      <c r="P132" s="739"/>
      <c r="Q132" s="739"/>
      <c r="R132" s="739"/>
      <c r="S132" s="739"/>
      <c r="T132" s="739"/>
      <c r="U132" s="739"/>
    </row>
    <row r="133" spans="1:24" s="118" customFormat="1">
      <c r="A133" s="518"/>
      <c r="B133" s="500" t="s">
        <v>99</v>
      </c>
      <c r="C133" s="497">
        <f>+C134+C135</f>
        <v>1.0691953607510175E-2</v>
      </c>
      <c r="D133" s="497">
        <f t="shared" ref="D133:L133" si="34">+D134+D135</f>
        <v>0</v>
      </c>
      <c r="E133" s="497">
        <f t="shared" si="34"/>
        <v>0</v>
      </c>
      <c r="F133" s="497">
        <f t="shared" si="34"/>
        <v>0</v>
      </c>
      <c r="G133" s="497">
        <f t="shared" si="34"/>
        <v>0</v>
      </c>
      <c r="H133" s="497">
        <f t="shared" si="34"/>
        <v>0</v>
      </c>
      <c r="I133" s="497">
        <f t="shared" si="34"/>
        <v>0</v>
      </c>
      <c r="J133" s="497">
        <f t="shared" si="34"/>
        <v>0</v>
      </c>
      <c r="K133" s="497">
        <f t="shared" si="34"/>
        <v>0</v>
      </c>
      <c r="L133" s="47">
        <f t="shared" si="34"/>
        <v>1.0691953607510175E-2</v>
      </c>
      <c r="M133" s="739"/>
      <c r="N133" s="739"/>
      <c r="O133" s="739"/>
      <c r="P133" s="739"/>
      <c r="Q133" s="739"/>
      <c r="R133" s="739"/>
      <c r="S133" s="739"/>
      <c r="T133" s="739"/>
      <c r="U133" s="739"/>
    </row>
    <row r="134" spans="1:24" s="118" customFormat="1">
      <c r="A134" s="518"/>
      <c r="B134" s="409" t="s">
        <v>177</v>
      </c>
      <c r="C134" s="497">
        <v>1.0691953607510175E-2</v>
      </c>
      <c r="D134" s="497">
        <v>0</v>
      </c>
      <c r="E134" s="497">
        <v>0</v>
      </c>
      <c r="F134" s="497">
        <v>0</v>
      </c>
      <c r="G134" s="497">
        <v>0</v>
      </c>
      <c r="H134" s="497">
        <v>0</v>
      </c>
      <c r="I134" s="497">
        <v>0</v>
      </c>
      <c r="J134" s="497">
        <v>0</v>
      </c>
      <c r="K134" s="497">
        <v>0</v>
      </c>
      <c r="L134" s="47">
        <f t="shared" si="29"/>
        <v>1.0691953607510175E-2</v>
      </c>
      <c r="M134" s="739"/>
      <c r="N134" s="739"/>
      <c r="O134" s="739"/>
      <c r="P134" s="739"/>
      <c r="Q134" s="739"/>
      <c r="R134" s="739"/>
      <c r="S134" s="739"/>
      <c r="T134" s="739"/>
      <c r="U134" s="739"/>
    </row>
    <row r="135" spans="1:24">
      <c r="B135" s="498" t="s">
        <v>98</v>
      </c>
      <c r="C135" s="499">
        <v>0</v>
      </c>
      <c r="D135" s="499">
        <v>0</v>
      </c>
      <c r="E135" s="499">
        <v>0</v>
      </c>
      <c r="F135" s="499">
        <v>0</v>
      </c>
      <c r="G135" s="499">
        <v>0</v>
      </c>
      <c r="H135" s="499">
        <v>0</v>
      </c>
      <c r="I135" s="499">
        <v>0</v>
      </c>
      <c r="J135" s="499">
        <v>0</v>
      </c>
      <c r="K135" s="499">
        <v>0</v>
      </c>
      <c r="L135" s="209">
        <f t="shared" si="29"/>
        <v>0</v>
      </c>
      <c r="M135" s="739"/>
      <c r="N135" s="739"/>
      <c r="O135" s="739"/>
      <c r="P135" s="739"/>
      <c r="Q135" s="739"/>
      <c r="R135" s="739"/>
      <c r="S135" s="739"/>
      <c r="T135" s="739"/>
      <c r="U135" s="739"/>
    </row>
    <row r="136" spans="1:24">
      <c r="B136" s="484" t="s">
        <v>80</v>
      </c>
      <c r="C136" s="496">
        <f>+C137+C138</f>
        <v>13.273527089999998</v>
      </c>
      <c r="D136" s="496">
        <f t="shared" ref="D136:L136" si="35">+D137+D138</f>
        <v>0</v>
      </c>
      <c r="E136" s="496">
        <f t="shared" si="35"/>
        <v>0</v>
      </c>
      <c r="F136" s="496">
        <f t="shared" si="35"/>
        <v>0</v>
      </c>
      <c r="G136" s="496">
        <f t="shared" si="35"/>
        <v>0</v>
      </c>
      <c r="H136" s="496">
        <f t="shared" si="35"/>
        <v>0</v>
      </c>
      <c r="I136" s="496">
        <f t="shared" si="35"/>
        <v>0</v>
      </c>
      <c r="J136" s="496">
        <f t="shared" si="35"/>
        <v>0</v>
      </c>
      <c r="K136" s="496">
        <f t="shared" si="35"/>
        <v>0</v>
      </c>
      <c r="L136" s="210">
        <f t="shared" si="35"/>
        <v>13.273527089999998</v>
      </c>
      <c r="M136" s="739"/>
      <c r="N136" s="739"/>
      <c r="O136" s="739"/>
      <c r="P136" s="739"/>
      <c r="Q136" s="739"/>
      <c r="R136" s="739"/>
      <c r="S136" s="739"/>
      <c r="T136" s="739"/>
      <c r="U136" s="739"/>
    </row>
    <row r="137" spans="1:24" s="118" customFormat="1">
      <c r="A137" s="518"/>
      <c r="B137" s="409" t="s">
        <v>177</v>
      </c>
      <c r="C137" s="497">
        <v>3.0685489599999998</v>
      </c>
      <c r="D137" s="497">
        <v>0</v>
      </c>
      <c r="E137" s="497">
        <v>0</v>
      </c>
      <c r="F137" s="497">
        <v>0</v>
      </c>
      <c r="G137" s="497">
        <v>0</v>
      </c>
      <c r="H137" s="497">
        <v>0</v>
      </c>
      <c r="I137" s="497">
        <v>0</v>
      </c>
      <c r="J137" s="497">
        <v>0</v>
      </c>
      <c r="K137" s="497">
        <v>0</v>
      </c>
      <c r="L137" s="47">
        <f t="shared" si="29"/>
        <v>3.0685489599999998</v>
      </c>
      <c r="M137" s="739"/>
      <c r="N137" s="739"/>
      <c r="O137" s="739"/>
      <c r="P137" s="739"/>
      <c r="Q137" s="739"/>
      <c r="R137" s="739"/>
      <c r="S137" s="739"/>
      <c r="T137" s="739"/>
      <c r="U137" s="739"/>
    </row>
    <row r="138" spans="1:24" s="118" customFormat="1">
      <c r="A138" s="518"/>
      <c r="B138" s="409" t="s">
        <v>98</v>
      </c>
      <c r="C138" s="497">
        <v>10.204978129999999</v>
      </c>
      <c r="D138" s="497">
        <v>0</v>
      </c>
      <c r="E138" s="497">
        <v>0</v>
      </c>
      <c r="F138" s="497">
        <v>0</v>
      </c>
      <c r="G138" s="497">
        <v>0</v>
      </c>
      <c r="H138" s="497">
        <v>0</v>
      </c>
      <c r="I138" s="497">
        <v>0</v>
      </c>
      <c r="J138" s="497">
        <v>0</v>
      </c>
      <c r="K138" s="497">
        <v>0</v>
      </c>
      <c r="L138" s="47">
        <f t="shared" si="29"/>
        <v>10.204978129999999</v>
      </c>
      <c r="M138" s="739"/>
      <c r="N138" s="739"/>
      <c r="O138" s="739"/>
      <c r="P138" s="739"/>
      <c r="Q138" s="739"/>
      <c r="R138" s="739"/>
      <c r="S138" s="739"/>
      <c r="T138" s="739"/>
      <c r="U138" s="739"/>
    </row>
    <row r="139" spans="1:24" s="118" customFormat="1">
      <c r="A139" s="518"/>
      <c r="B139" s="501"/>
      <c r="C139" s="501"/>
      <c r="D139" s="501"/>
      <c r="E139" s="501"/>
      <c r="F139" s="501"/>
      <c r="G139" s="501"/>
      <c r="H139" s="501"/>
      <c r="I139" s="207"/>
      <c r="J139" s="207"/>
      <c r="K139" s="207"/>
      <c r="L139" s="207"/>
      <c r="M139" s="739"/>
      <c r="N139" s="739"/>
      <c r="O139" s="739"/>
      <c r="P139" s="739"/>
      <c r="Q139" s="739"/>
      <c r="R139" s="739"/>
      <c r="S139" s="739"/>
      <c r="T139" s="739"/>
      <c r="U139" s="739"/>
    </row>
    <row r="140" spans="1:24" s="118" customFormat="1">
      <c r="A140" s="518"/>
      <c r="B140" s="502" t="s">
        <v>124</v>
      </c>
      <c r="C140" s="493">
        <v>1022.7120588785109</v>
      </c>
      <c r="D140" s="493">
        <v>3564.2205735187026</v>
      </c>
      <c r="E140" s="493">
        <v>4867.7809201315667</v>
      </c>
      <c r="F140" s="493">
        <v>1537.1598840584311</v>
      </c>
      <c r="G140" s="493">
        <v>987.70481274948156</v>
      </c>
      <c r="H140" s="493">
        <v>3360.9191320008044</v>
      </c>
      <c r="I140" s="493">
        <v>1613.8739227275078</v>
      </c>
      <c r="J140" s="493">
        <v>4515.6929528241144</v>
      </c>
      <c r="K140" s="493">
        <v>11897.356583317933</v>
      </c>
      <c r="L140" s="122">
        <f t="shared" ref="L140:L142" si="36">SUM(C140:K140)</f>
        <v>33367.420840207051</v>
      </c>
      <c r="M140" s="739"/>
      <c r="N140" s="739"/>
      <c r="O140" s="739"/>
      <c r="P140" s="739"/>
      <c r="Q140" s="739"/>
      <c r="R140" s="739"/>
      <c r="S140" s="739"/>
      <c r="T140" s="739"/>
      <c r="U140" s="739"/>
      <c r="V140" s="739"/>
      <c r="W140" s="739"/>
      <c r="X140" s="739"/>
    </row>
    <row r="141" spans="1:24" s="118" customFormat="1">
      <c r="A141" s="518"/>
      <c r="B141" s="491" t="s">
        <v>125</v>
      </c>
      <c r="C141" s="493">
        <v>7.6787995982876529</v>
      </c>
      <c r="D141" s="493">
        <v>6.2440686720653149</v>
      </c>
      <c r="E141" s="493">
        <v>209.55672633695181</v>
      </c>
      <c r="F141" s="493">
        <v>6.2440686720653149</v>
      </c>
      <c r="G141" s="493">
        <v>6.2440686720653149</v>
      </c>
      <c r="H141" s="493">
        <v>6.2440686720653149</v>
      </c>
      <c r="I141" s="493">
        <v>6.2440686720653149</v>
      </c>
      <c r="J141" s="493">
        <v>6.2440686720653149</v>
      </c>
      <c r="K141" s="493">
        <v>209.55672633695181</v>
      </c>
      <c r="L141" s="122">
        <f t="shared" si="36"/>
        <v>464.25666430458318</v>
      </c>
      <c r="M141" s="739"/>
      <c r="N141" s="739"/>
    </row>
    <row r="142" spans="1:24" s="118" customFormat="1">
      <c r="A142" s="518"/>
      <c r="B142" s="502" t="s">
        <v>126</v>
      </c>
      <c r="C142" s="493">
        <v>11163.965698230935</v>
      </c>
      <c r="D142" s="493">
        <v>3338.1871984310478</v>
      </c>
      <c r="E142" s="493">
        <v>2812.9357246687896</v>
      </c>
      <c r="F142" s="493">
        <v>1207.3116721845702</v>
      </c>
      <c r="G142" s="493">
        <v>1382.5170631415845</v>
      </c>
      <c r="H142" s="493">
        <v>2828.8344755772223</v>
      </c>
      <c r="I142" s="493">
        <v>185.08844424692961</v>
      </c>
      <c r="J142" s="493">
        <v>162.19993911207985</v>
      </c>
      <c r="K142" s="493">
        <v>693.78372399721957</v>
      </c>
      <c r="L142" s="122">
        <f t="shared" si="36"/>
        <v>23774.82393959038</v>
      </c>
      <c r="M142" s="739"/>
      <c r="N142" s="739"/>
    </row>
    <row r="143" spans="1:24" s="118" customFormat="1">
      <c r="A143" s="518"/>
      <c r="C143" s="503"/>
      <c r="D143" s="503"/>
      <c r="E143" s="503"/>
      <c r="F143" s="503"/>
      <c r="G143" s="503"/>
      <c r="H143" s="503"/>
      <c r="I143" s="503"/>
      <c r="J143" s="503"/>
      <c r="K143" s="503"/>
      <c r="L143" s="503"/>
      <c r="M143" s="739"/>
      <c r="N143" s="739"/>
    </row>
    <row r="144" spans="1:24">
      <c r="B144" s="749" t="s">
        <v>427</v>
      </c>
      <c r="M144" s="739"/>
      <c r="N144" s="739"/>
    </row>
    <row r="145" spans="13:14">
      <c r="M145" s="739"/>
      <c r="N145" s="739"/>
    </row>
    <row r="146" spans="13:14">
      <c r="M146" s="739"/>
      <c r="N146" s="739"/>
    </row>
  </sheetData>
  <mergeCells count="2">
    <mergeCell ref="B6:L6"/>
    <mergeCell ref="B11:L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ignoredErrors>
    <ignoredError sqref="L22 L27 L25 L29 L39 L36 L41 L73 L59 L62 L56 L76 L79 L133 L136 L125"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AA575"/>
  <sheetViews>
    <sheetView showGridLines="0" view="pageBreakPreview" zoomScale="70" zoomScaleSheetLayoutView="70" workbookViewId="0"/>
  </sheetViews>
  <sheetFormatPr baseColWidth="10" defaultColWidth="11.42578125" defaultRowHeight="12.75"/>
  <cols>
    <col min="1" max="1" width="7.140625" style="524" customWidth="1"/>
    <col min="2" max="2" width="58.85546875" style="503" customWidth="1"/>
    <col min="3" max="12" width="10.140625" style="118" customWidth="1"/>
    <col min="13" max="13" width="13.5703125" style="118" bestFit="1" customWidth="1"/>
    <col min="14" max="16384" width="11.42578125" style="503"/>
  </cols>
  <sheetData>
    <row r="1" spans="1:21" s="118" customFormat="1">
      <c r="A1" s="517" t="s">
        <v>271</v>
      </c>
    </row>
    <row r="2" spans="1:21" s="118" customFormat="1" ht="14.25">
      <c r="A2" s="518"/>
      <c r="B2" s="327" t="s">
        <v>724</v>
      </c>
      <c r="C2" s="131"/>
      <c r="D2" s="131"/>
      <c r="E2" s="131"/>
      <c r="F2" s="131"/>
      <c r="G2" s="131"/>
      <c r="H2" s="131"/>
      <c r="I2" s="131"/>
      <c r="J2" s="131"/>
      <c r="K2" s="131"/>
      <c r="L2" s="465"/>
    </row>
    <row r="3" spans="1:21" s="118" customFormat="1" ht="14.25">
      <c r="A3" s="518"/>
      <c r="B3" s="131" t="s">
        <v>178</v>
      </c>
      <c r="C3" s="131"/>
      <c r="D3" s="131"/>
      <c r="E3" s="131"/>
      <c r="F3" s="131"/>
      <c r="G3" s="131"/>
      <c r="H3" s="131"/>
      <c r="I3" s="131"/>
      <c r="J3" s="131"/>
      <c r="K3" s="131"/>
      <c r="L3" s="465"/>
    </row>
    <row r="4" spans="1:21" s="70" customFormat="1">
      <c r="A4" s="518"/>
      <c r="B4" s="465"/>
      <c r="C4" s="465"/>
      <c r="D4" s="465"/>
      <c r="E4" s="465"/>
      <c r="F4" s="465"/>
      <c r="G4" s="465"/>
      <c r="H4" s="465"/>
      <c r="I4" s="465"/>
      <c r="J4" s="465"/>
      <c r="K4" s="465"/>
      <c r="L4" s="465"/>
    </row>
    <row r="5" spans="1:21" s="70" customFormat="1" ht="13.5" thickBot="1">
      <c r="A5" s="518"/>
      <c r="B5" s="465"/>
      <c r="C5" s="465"/>
      <c r="D5" s="465"/>
      <c r="E5" s="465"/>
      <c r="F5" s="465"/>
      <c r="G5" s="465"/>
      <c r="H5" s="465"/>
      <c r="I5" s="465"/>
      <c r="J5" s="465"/>
      <c r="K5" s="465"/>
      <c r="L5" s="465"/>
    </row>
    <row r="6" spans="1:21" s="201" customFormat="1" ht="23.25" thickBot="1">
      <c r="A6" s="524"/>
      <c r="B6" s="1368" t="s">
        <v>822</v>
      </c>
      <c r="C6" s="1369"/>
      <c r="D6" s="1369"/>
      <c r="E6" s="1369"/>
      <c r="F6" s="1369"/>
      <c r="G6" s="1369"/>
      <c r="H6" s="1369"/>
      <c r="I6" s="1369"/>
      <c r="J6" s="1369"/>
      <c r="K6" s="1369"/>
      <c r="L6" s="1369"/>
      <c r="M6" s="70"/>
      <c r="N6" s="746"/>
    </row>
    <row r="7" spans="1:21" s="70" customFormat="1">
      <c r="A7" s="518"/>
      <c r="B7" s="133"/>
      <c r="C7" s="133"/>
      <c r="D7" s="133"/>
      <c r="E7" s="133"/>
      <c r="F7" s="133"/>
      <c r="G7" s="133"/>
      <c r="H7" s="133"/>
      <c r="I7" s="133"/>
      <c r="J7" s="133"/>
      <c r="K7" s="133"/>
      <c r="L7" s="133"/>
    </row>
    <row r="8" spans="1:21" s="70" customFormat="1" ht="13.5" thickBot="1">
      <c r="A8" s="518"/>
      <c r="B8" s="136" t="s">
        <v>799</v>
      </c>
      <c r="C8" s="133"/>
      <c r="D8" s="133"/>
      <c r="E8" s="133"/>
      <c r="F8" s="133"/>
      <c r="G8" s="133"/>
      <c r="H8" s="133"/>
      <c r="I8" s="133"/>
      <c r="J8" s="133"/>
      <c r="K8" s="133"/>
      <c r="L8" s="466"/>
    </row>
    <row r="9" spans="1:21" s="70" customFormat="1" ht="14.25" thickTop="1" thickBot="1">
      <c r="A9" s="518"/>
      <c r="B9" s="467"/>
      <c r="C9" s="467">
        <v>42826</v>
      </c>
      <c r="D9" s="467">
        <v>42856</v>
      </c>
      <c r="E9" s="467">
        <v>42887</v>
      </c>
      <c r="F9" s="467">
        <v>42917</v>
      </c>
      <c r="G9" s="467">
        <v>42948</v>
      </c>
      <c r="H9" s="467">
        <v>42979</v>
      </c>
      <c r="I9" s="467">
        <v>43009</v>
      </c>
      <c r="J9" s="467">
        <v>43040</v>
      </c>
      <c r="K9" s="467">
        <v>43070</v>
      </c>
      <c r="L9" s="468">
        <v>2017</v>
      </c>
    </row>
    <row r="10" spans="1:21" s="70" customFormat="1" ht="14.25" thickTop="1" thickBot="1">
      <c r="A10" s="518"/>
      <c r="B10" s="133"/>
      <c r="C10" s="133"/>
      <c r="D10" s="133"/>
      <c r="E10" s="133"/>
      <c r="F10" s="133"/>
      <c r="G10" s="133"/>
      <c r="H10" s="133"/>
      <c r="I10" s="469"/>
      <c r="J10" s="469"/>
      <c r="K10" s="469"/>
      <c r="L10" s="469"/>
    </row>
    <row r="11" spans="1:21" s="70" customFormat="1" ht="13.5" thickBot="1">
      <c r="A11" s="518"/>
      <c r="B11" s="1370" t="s">
        <v>602</v>
      </c>
      <c r="C11" s="1371"/>
      <c r="D11" s="1371"/>
      <c r="E11" s="1371"/>
      <c r="F11" s="1371"/>
      <c r="G11" s="1371"/>
      <c r="H11" s="1371"/>
      <c r="I11" s="1371"/>
      <c r="J11" s="1371"/>
      <c r="K11" s="1371"/>
      <c r="L11" s="1371"/>
    </row>
    <row r="12" spans="1:21" s="118" customFormat="1" ht="13.5" thickBot="1">
      <c r="A12" s="747"/>
      <c r="B12" s="470"/>
      <c r="C12" s="471"/>
      <c r="D12" s="471"/>
      <c r="E12" s="471"/>
      <c r="F12" s="471"/>
      <c r="G12" s="471"/>
      <c r="H12" s="471"/>
      <c r="I12" s="471"/>
      <c r="J12" s="471"/>
      <c r="K12" s="471"/>
      <c r="L12" s="471"/>
    </row>
    <row r="13" spans="1:21" ht="15" thickBot="1">
      <c r="B13" s="22" t="s">
        <v>69</v>
      </c>
      <c r="C13" s="23">
        <v>1922.4474682737077</v>
      </c>
      <c r="D13" s="23">
        <v>1261.090208424135</v>
      </c>
      <c r="E13" s="23">
        <v>2572.0418659684747</v>
      </c>
      <c r="F13" s="23">
        <v>565.10091014862314</v>
      </c>
      <c r="G13" s="23">
        <v>404.8351246182952</v>
      </c>
      <c r="H13" s="23">
        <v>1441.2418837265282</v>
      </c>
      <c r="I13" s="23">
        <v>1733.0731070195811</v>
      </c>
      <c r="J13" s="23">
        <v>902.20792459658651</v>
      </c>
      <c r="K13" s="23">
        <v>2420.4922432208564</v>
      </c>
      <c r="L13" s="23">
        <v>13222.53073599679</v>
      </c>
      <c r="M13" s="739"/>
      <c r="N13" s="739"/>
      <c r="O13" s="739"/>
      <c r="P13" s="739"/>
      <c r="Q13" s="739"/>
      <c r="R13" s="739"/>
      <c r="S13" s="739"/>
      <c r="T13" s="739"/>
      <c r="U13" s="739"/>
    </row>
    <row r="14" spans="1:21" s="118" customFormat="1" ht="13.5">
      <c r="A14" s="518"/>
      <c r="B14" s="472" t="s">
        <v>70</v>
      </c>
      <c r="C14" s="206">
        <v>2.3349011734647442</v>
      </c>
      <c r="D14" s="206">
        <v>73.196468157172774</v>
      </c>
      <c r="E14" s="206">
        <v>409.38153076921338</v>
      </c>
      <c r="F14" s="206">
        <v>67.012021269942394</v>
      </c>
      <c r="G14" s="206">
        <v>4.9862233334878878</v>
      </c>
      <c r="H14" s="206">
        <v>340.33443901038891</v>
      </c>
      <c r="I14" s="206">
        <v>66.268229825508072</v>
      </c>
      <c r="J14" s="206">
        <v>0</v>
      </c>
      <c r="K14" s="206">
        <v>336.63515162984822</v>
      </c>
      <c r="L14" s="206">
        <v>1300.1489651690265</v>
      </c>
      <c r="M14" s="739"/>
      <c r="N14" s="739"/>
      <c r="O14" s="739"/>
      <c r="P14" s="739"/>
      <c r="Q14" s="739"/>
      <c r="R14" s="739"/>
      <c r="S14" s="739"/>
      <c r="T14" s="739"/>
      <c r="U14" s="739"/>
    </row>
    <row r="15" spans="1:21" s="118" customFormat="1" ht="13.5">
      <c r="A15" s="518"/>
      <c r="B15" s="472" t="s">
        <v>71</v>
      </c>
      <c r="C15" s="206">
        <v>1920.112567100243</v>
      </c>
      <c r="D15" s="206">
        <v>1187.8937402669621</v>
      </c>
      <c r="E15" s="206">
        <v>2162.6603351992612</v>
      </c>
      <c r="F15" s="206">
        <v>498.08888887868073</v>
      </c>
      <c r="G15" s="206">
        <v>399.84890128480731</v>
      </c>
      <c r="H15" s="206">
        <v>1100.9074447161393</v>
      </c>
      <c r="I15" s="206">
        <v>1666.804877194073</v>
      </c>
      <c r="J15" s="206">
        <v>902.20792459658651</v>
      </c>
      <c r="K15" s="206">
        <v>2083.8570915910082</v>
      </c>
      <c r="L15" s="206">
        <v>11922.381770827762</v>
      </c>
      <c r="M15" s="739"/>
      <c r="N15" s="739"/>
      <c r="O15" s="739"/>
      <c r="P15" s="739"/>
      <c r="Q15" s="739"/>
      <c r="R15" s="739"/>
      <c r="S15" s="739"/>
      <c r="T15" s="739"/>
      <c r="U15" s="739"/>
    </row>
    <row r="16" spans="1:21" s="118" customFormat="1" ht="13.5" thickBot="1">
      <c r="A16" s="518"/>
      <c r="B16" s="133"/>
      <c r="C16" s="532"/>
      <c r="D16" s="532"/>
      <c r="E16" s="532"/>
      <c r="F16" s="532"/>
      <c r="G16" s="532"/>
      <c r="H16" s="532"/>
      <c r="I16" s="532"/>
      <c r="J16" s="532"/>
      <c r="K16" s="532"/>
      <c r="L16" s="532"/>
      <c r="M16" s="739"/>
      <c r="N16" s="739"/>
      <c r="O16" s="739"/>
      <c r="P16" s="739"/>
      <c r="Q16" s="739"/>
      <c r="R16" s="739"/>
      <c r="S16" s="739"/>
      <c r="T16" s="739"/>
      <c r="U16" s="739"/>
    </row>
    <row r="17" spans="1:22" s="118" customFormat="1" ht="13.5" thickBot="1">
      <c r="A17" s="518"/>
      <c r="B17" s="212" t="s">
        <v>59</v>
      </c>
      <c r="C17" s="119">
        <v>63.063677679341097</v>
      </c>
      <c r="D17" s="119">
        <v>329.20655804440889</v>
      </c>
      <c r="E17" s="119">
        <v>106.64606416465797</v>
      </c>
      <c r="F17" s="119">
        <v>72.950650178994792</v>
      </c>
      <c r="G17" s="119">
        <v>43.488011302399983</v>
      </c>
      <c r="H17" s="119">
        <v>143.87237637437048</v>
      </c>
      <c r="I17" s="119">
        <v>54.408664488519676</v>
      </c>
      <c r="J17" s="119">
        <v>72.654405910204758</v>
      </c>
      <c r="K17" s="119">
        <v>96.198602147687836</v>
      </c>
      <c r="L17" s="213">
        <v>982.48901029058538</v>
      </c>
      <c r="M17" s="739"/>
      <c r="N17" s="739"/>
      <c r="O17" s="739"/>
      <c r="P17" s="739"/>
      <c r="Q17" s="739"/>
      <c r="R17" s="739"/>
      <c r="S17" s="739"/>
      <c r="T17" s="739"/>
      <c r="U17" s="739"/>
      <c r="V17" s="739"/>
    </row>
    <row r="18" spans="1:22" s="118" customFormat="1">
      <c r="A18" s="518"/>
      <c r="B18" s="473" t="s">
        <v>72</v>
      </c>
      <c r="C18" s="64">
        <v>40.488767244336998</v>
      </c>
      <c r="D18" s="64">
        <v>59.749759702280649</v>
      </c>
      <c r="E18" s="64">
        <v>47.111473949155211</v>
      </c>
      <c r="F18" s="64">
        <v>33.372719351135451</v>
      </c>
      <c r="G18" s="64">
        <v>23.427451579580037</v>
      </c>
      <c r="H18" s="64">
        <v>99.068387400193771</v>
      </c>
      <c r="I18" s="64">
        <v>39.524745022781183</v>
      </c>
      <c r="J18" s="64">
        <v>58.076548045538914</v>
      </c>
      <c r="K18" s="64">
        <v>44.150914166201588</v>
      </c>
      <c r="L18" s="64">
        <v>444.97076646120377</v>
      </c>
      <c r="M18" s="739"/>
      <c r="N18" s="739"/>
      <c r="O18" s="739"/>
      <c r="P18" s="739"/>
      <c r="Q18" s="739"/>
      <c r="R18" s="739"/>
      <c r="S18" s="739"/>
      <c r="T18" s="739"/>
      <c r="U18" s="739"/>
      <c r="V18" s="739"/>
    </row>
    <row r="19" spans="1:22" s="118" customFormat="1">
      <c r="A19" s="518"/>
      <c r="B19" s="474" t="s">
        <v>73</v>
      </c>
      <c r="C19" s="208">
        <v>15.543620103333334</v>
      </c>
      <c r="D19" s="208">
        <v>8.6598826221420104</v>
      </c>
      <c r="E19" s="208">
        <v>14.117417610220848</v>
      </c>
      <c r="F19" s="208">
        <v>2.8741280200000001</v>
      </c>
      <c r="G19" s="208">
        <v>2.9611613713314799</v>
      </c>
      <c r="H19" s="208">
        <v>24.802660300193754</v>
      </c>
      <c r="I19" s="208">
        <v>15.152869800000001</v>
      </c>
      <c r="J19" s="208">
        <v>9.0221061064602459</v>
      </c>
      <c r="K19" s="208">
        <v>13.572023976467397</v>
      </c>
      <c r="L19" s="208">
        <v>106.70586991014906</v>
      </c>
      <c r="M19" s="739"/>
      <c r="N19" s="739"/>
      <c r="O19" s="739"/>
      <c r="P19" s="739"/>
      <c r="Q19" s="739"/>
      <c r="R19" s="739"/>
      <c r="S19" s="739"/>
      <c r="T19" s="739"/>
      <c r="U19" s="739"/>
      <c r="V19" s="739"/>
    </row>
    <row r="20" spans="1:22" s="118" customFormat="1">
      <c r="A20" s="518"/>
      <c r="B20" s="475" t="s">
        <v>74</v>
      </c>
      <c r="C20" s="476">
        <v>22.305402709999996</v>
      </c>
      <c r="D20" s="476">
        <v>45.802201493914147</v>
      </c>
      <c r="E20" s="476">
        <v>14.082018159136842</v>
      </c>
      <c r="F20" s="476">
        <v>26.230731521963193</v>
      </c>
      <c r="G20" s="476">
        <v>13.902083851806591</v>
      </c>
      <c r="H20" s="476">
        <v>68.063490100000024</v>
      </c>
      <c r="I20" s="476">
        <v>21.349272790000001</v>
      </c>
      <c r="J20" s="476">
        <v>44.011843596091943</v>
      </c>
      <c r="K20" s="476">
        <v>12.781943302715572</v>
      </c>
      <c r="L20" s="210">
        <v>268.52898752562834</v>
      </c>
      <c r="M20" s="739"/>
      <c r="N20" s="739"/>
      <c r="O20" s="739"/>
      <c r="P20" s="739"/>
      <c r="Q20" s="739"/>
      <c r="R20" s="739"/>
      <c r="S20" s="739"/>
      <c r="T20" s="739"/>
      <c r="U20" s="739"/>
      <c r="V20" s="739"/>
    </row>
    <row r="21" spans="1:22" s="118" customFormat="1">
      <c r="A21" s="518"/>
      <c r="B21" s="477" t="s">
        <v>75</v>
      </c>
      <c r="C21" s="478">
        <v>2.6397444310036717</v>
      </c>
      <c r="D21" s="478">
        <v>5.287675586224486</v>
      </c>
      <c r="E21" s="478">
        <v>18.91203817979752</v>
      </c>
      <c r="F21" s="478">
        <v>4.2678598091722595</v>
      </c>
      <c r="G21" s="478">
        <v>6.5642063564419662</v>
      </c>
      <c r="H21" s="478">
        <v>6.2022370000000002</v>
      </c>
      <c r="I21" s="478">
        <v>3.022602432781178</v>
      </c>
      <c r="J21" s="478">
        <v>5.0425983429867234</v>
      </c>
      <c r="K21" s="478">
        <v>17.796946887018617</v>
      </c>
      <c r="L21" s="211">
        <v>69.735909025426409</v>
      </c>
      <c r="M21" s="739"/>
      <c r="N21" s="739"/>
      <c r="O21" s="739"/>
      <c r="P21" s="739"/>
      <c r="Q21" s="739"/>
      <c r="R21" s="739"/>
      <c r="S21" s="739"/>
      <c r="T21" s="739"/>
      <c r="U21" s="739"/>
      <c r="V21" s="739"/>
    </row>
    <row r="22" spans="1:22" s="748" customFormat="1">
      <c r="A22" s="518"/>
      <c r="B22" s="479" t="s">
        <v>76</v>
      </c>
      <c r="C22" s="480">
        <v>6.6480790457682728</v>
      </c>
      <c r="D22" s="480">
        <v>6.5219130519262389</v>
      </c>
      <c r="E22" s="480">
        <v>6.6477979307945123</v>
      </c>
      <c r="F22" s="480">
        <v>5.6744959429017037</v>
      </c>
      <c r="G22" s="480">
        <v>5.7893407328685607</v>
      </c>
      <c r="H22" s="480">
        <v>5.7892001823590826</v>
      </c>
      <c r="I22" s="480">
        <v>5.6740743897070338</v>
      </c>
      <c r="J22" s="480">
        <v>5.7889190726870439</v>
      </c>
      <c r="K22" s="480">
        <v>5.6737933538105088</v>
      </c>
      <c r="L22" s="56">
        <v>54.207613702822961</v>
      </c>
      <c r="M22" s="739"/>
      <c r="N22" s="739"/>
      <c r="O22" s="739"/>
      <c r="P22" s="739"/>
      <c r="Q22" s="739"/>
      <c r="R22" s="739"/>
      <c r="S22" s="739"/>
      <c r="T22" s="739"/>
      <c r="U22" s="739"/>
      <c r="V22" s="739"/>
    </row>
    <row r="23" spans="1:22" s="748" customFormat="1">
      <c r="A23" s="518"/>
      <c r="B23" s="474" t="s">
        <v>77</v>
      </c>
      <c r="C23" s="481">
        <v>6.6479101143038148</v>
      </c>
      <c r="D23" s="481">
        <v>6.5217521468306066</v>
      </c>
      <c r="E23" s="481">
        <v>6.6476450520677055</v>
      </c>
      <c r="F23" s="481">
        <v>5.6743510898936034</v>
      </c>
      <c r="G23" s="481">
        <v>5.7892039062292859</v>
      </c>
      <c r="H23" s="481">
        <v>5.7890713820886335</v>
      </c>
      <c r="I23" s="481">
        <v>5.6739536151552912</v>
      </c>
      <c r="J23" s="481">
        <v>5.7888063245041268</v>
      </c>
      <c r="K23" s="481">
        <v>5.6736886319964164</v>
      </c>
      <c r="L23" s="208">
        <v>54.206382263069486</v>
      </c>
      <c r="M23" s="739"/>
      <c r="N23" s="739"/>
      <c r="O23" s="739"/>
      <c r="P23" s="739"/>
      <c r="Q23" s="739"/>
      <c r="R23" s="739"/>
      <c r="S23" s="739"/>
      <c r="T23" s="739"/>
      <c r="U23" s="739"/>
      <c r="V23" s="739"/>
    </row>
    <row r="24" spans="1:22" s="118" customFormat="1">
      <c r="A24" s="518"/>
      <c r="B24" s="477" t="s">
        <v>78</v>
      </c>
      <c r="C24" s="478">
        <v>1.6893146445799579E-4</v>
      </c>
      <c r="D24" s="478">
        <v>1.6090509563250076E-4</v>
      </c>
      <c r="E24" s="478">
        <v>1.528787268070057E-4</v>
      </c>
      <c r="F24" s="478">
        <v>1.4485300810048238E-4</v>
      </c>
      <c r="G24" s="478">
        <v>1.3682663927498732E-4</v>
      </c>
      <c r="H24" s="478">
        <v>1.2880027044949227E-4</v>
      </c>
      <c r="I24" s="478">
        <v>1.2077455174296897E-4</v>
      </c>
      <c r="J24" s="478">
        <v>1.1274818291747389E-4</v>
      </c>
      <c r="K24" s="478">
        <v>1.0472181409197882E-4</v>
      </c>
      <c r="L24" s="211">
        <v>1.231439753474886E-3</v>
      </c>
      <c r="M24" s="739"/>
      <c r="N24" s="739"/>
      <c r="O24" s="739"/>
      <c r="P24" s="739"/>
      <c r="Q24" s="739"/>
      <c r="R24" s="739"/>
      <c r="S24" s="739"/>
      <c r="T24" s="739"/>
      <c r="U24" s="739"/>
      <c r="V24" s="739"/>
    </row>
    <row r="25" spans="1:22" s="118" customFormat="1">
      <c r="A25" s="518"/>
      <c r="B25" s="479" t="s">
        <v>79</v>
      </c>
      <c r="C25" s="480">
        <v>12.036082035659669</v>
      </c>
      <c r="D25" s="480">
        <v>11.038669943371829</v>
      </c>
      <c r="E25" s="480">
        <v>9.4801421396704058</v>
      </c>
      <c r="F25" s="480">
        <v>7.9403895614213811</v>
      </c>
      <c r="G25" s="480">
        <v>7.6905078433604457</v>
      </c>
      <c r="H25" s="480">
        <v>5.6547713373307289</v>
      </c>
      <c r="I25" s="480">
        <v>4.2384157806454636</v>
      </c>
      <c r="J25" s="480">
        <v>3.8108055525744322</v>
      </c>
      <c r="K25" s="480">
        <v>1.7704313738810078</v>
      </c>
      <c r="L25" s="56">
        <v>63.660215567915358</v>
      </c>
      <c r="M25" s="739"/>
      <c r="N25" s="739"/>
      <c r="O25" s="739"/>
      <c r="P25" s="739"/>
      <c r="Q25" s="739"/>
      <c r="R25" s="739"/>
      <c r="S25" s="739"/>
      <c r="T25" s="739"/>
      <c r="U25" s="739"/>
      <c r="V25" s="739"/>
    </row>
    <row r="26" spans="1:22" s="748" customFormat="1">
      <c r="A26" s="518"/>
      <c r="B26" s="474" t="s">
        <v>77</v>
      </c>
      <c r="C26" s="481">
        <v>0</v>
      </c>
      <c r="D26" s="481">
        <v>0</v>
      </c>
      <c r="E26" s="481">
        <v>0</v>
      </c>
      <c r="F26" s="481">
        <v>0</v>
      </c>
      <c r="G26" s="481">
        <v>0</v>
      </c>
      <c r="H26" s="481">
        <v>0</v>
      </c>
      <c r="I26" s="481">
        <v>0</v>
      </c>
      <c r="J26" s="481">
        <v>0</v>
      </c>
      <c r="K26" s="481">
        <v>0</v>
      </c>
      <c r="L26" s="208">
        <v>0</v>
      </c>
      <c r="M26" s="739"/>
      <c r="N26" s="739"/>
      <c r="O26" s="739"/>
      <c r="P26" s="739"/>
      <c r="Q26" s="739"/>
      <c r="R26" s="739"/>
      <c r="S26" s="739"/>
      <c r="T26" s="739"/>
      <c r="U26" s="739"/>
      <c r="V26" s="739"/>
    </row>
    <row r="27" spans="1:22" s="748" customFormat="1">
      <c r="A27" s="518"/>
      <c r="B27" s="475" t="s">
        <v>78</v>
      </c>
      <c r="C27" s="476">
        <v>12.030337141946976</v>
      </c>
      <c r="D27" s="476">
        <v>11.033115810893392</v>
      </c>
      <c r="E27" s="476">
        <v>9.474511241857261</v>
      </c>
      <c r="F27" s="476">
        <v>7.9349471069705757</v>
      </c>
      <c r="G27" s="476">
        <v>7.6849922733360199</v>
      </c>
      <c r="H27" s="476">
        <v>5.6493135504297287</v>
      </c>
      <c r="I27" s="476">
        <v>4.2331428902989252</v>
      </c>
      <c r="J27" s="476">
        <v>3.8054650951124063</v>
      </c>
      <c r="K27" s="476">
        <v>1.7652734127345304</v>
      </c>
      <c r="L27" s="210">
        <v>63.61109852357982</v>
      </c>
      <c r="M27" s="739"/>
      <c r="N27" s="739"/>
      <c r="O27" s="739"/>
      <c r="P27" s="739"/>
      <c r="Q27" s="739"/>
      <c r="R27" s="739"/>
      <c r="S27" s="739"/>
      <c r="T27" s="739"/>
      <c r="U27" s="739"/>
      <c r="V27" s="739"/>
    </row>
    <row r="28" spans="1:22" s="118" customFormat="1">
      <c r="A28" s="518"/>
      <c r="B28" s="475" t="s">
        <v>114</v>
      </c>
      <c r="C28" s="476">
        <v>12.030337141946976</v>
      </c>
      <c r="D28" s="476">
        <v>11.033115810893392</v>
      </c>
      <c r="E28" s="476">
        <v>9.474511241857261</v>
      </c>
      <c r="F28" s="476">
        <v>7.9349471069705757</v>
      </c>
      <c r="G28" s="476">
        <v>7.6849922733360199</v>
      </c>
      <c r="H28" s="476">
        <v>5.6493135504297287</v>
      </c>
      <c r="I28" s="476">
        <v>4.2331428902989252</v>
      </c>
      <c r="J28" s="476">
        <v>3.8054650951124063</v>
      </c>
      <c r="K28" s="476">
        <v>1.7652734127345304</v>
      </c>
      <c r="L28" s="210">
        <v>63.61109852357982</v>
      </c>
      <c r="M28" s="739"/>
      <c r="N28" s="739"/>
      <c r="O28" s="739"/>
      <c r="P28" s="739"/>
      <c r="Q28" s="739"/>
      <c r="R28" s="739"/>
      <c r="S28" s="739"/>
      <c r="T28" s="739"/>
      <c r="U28" s="739"/>
      <c r="V28" s="739"/>
    </row>
    <row r="29" spans="1:22" s="118" customFormat="1">
      <c r="A29" s="518"/>
      <c r="B29" s="475" t="s">
        <v>80</v>
      </c>
      <c r="C29" s="476">
        <v>5.7448937126936871E-3</v>
      </c>
      <c r="D29" s="476">
        <v>5.5541324784367605E-3</v>
      </c>
      <c r="E29" s="476">
        <v>5.6308978131440349E-3</v>
      </c>
      <c r="F29" s="476">
        <v>5.4424544508052822E-3</v>
      </c>
      <c r="G29" s="476">
        <v>5.5155700244256161E-3</v>
      </c>
      <c r="H29" s="476">
        <v>5.457786900999924E-3</v>
      </c>
      <c r="I29" s="476">
        <v>5.2728903465384322E-3</v>
      </c>
      <c r="J29" s="476">
        <v>5.3404574620257994E-3</v>
      </c>
      <c r="K29" s="476">
        <v>5.1579611464773684E-3</v>
      </c>
      <c r="L29" s="210">
        <v>4.9117044335546901E-2</v>
      </c>
      <c r="M29" s="739"/>
      <c r="N29" s="739"/>
      <c r="O29" s="739"/>
      <c r="P29" s="739"/>
      <c r="Q29" s="739"/>
      <c r="R29" s="739"/>
      <c r="S29" s="739"/>
      <c r="T29" s="739"/>
      <c r="U29" s="739"/>
      <c r="V29" s="739"/>
    </row>
    <row r="30" spans="1:22" s="748" customFormat="1">
      <c r="A30" s="518"/>
      <c r="B30" s="482" t="s">
        <v>114</v>
      </c>
      <c r="C30" s="478">
        <v>0</v>
      </c>
      <c r="D30" s="478">
        <v>0</v>
      </c>
      <c r="E30" s="478">
        <v>0</v>
      </c>
      <c r="F30" s="478">
        <v>0</v>
      </c>
      <c r="G30" s="478">
        <v>0</v>
      </c>
      <c r="H30" s="478">
        <v>0</v>
      </c>
      <c r="I30" s="478">
        <v>0</v>
      </c>
      <c r="J30" s="478">
        <v>0</v>
      </c>
      <c r="K30" s="478">
        <v>0</v>
      </c>
      <c r="L30" s="211">
        <v>0</v>
      </c>
      <c r="M30" s="739"/>
      <c r="N30" s="739"/>
      <c r="O30" s="739"/>
      <c r="P30" s="739"/>
      <c r="Q30" s="739"/>
      <c r="R30" s="739"/>
      <c r="S30" s="739"/>
      <c r="T30" s="739"/>
      <c r="U30" s="739"/>
      <c r="V30" s="739"/>
    </row>
    <row r="31" spans="1:22" s="748" customFormat="1">
      <c r="A31" s="518"/>
      <c r="B31" s="482" t="s">
        <v>115</v>
      </c>
      <c r="C31" s="478">
        <v>5.7448937126936871E-3</v>
      </c>
      <c r="D31" s="478">
        <v>5.5541324784367605E-3</v>
      </c>
      <c r="E31" s="478">
        <v>5.6308978131440349E-3</v>
      </c>
      <c r="F31" s="478">
        <v>5.4424544508052822E-3</v>
      </c>
      <c r="G31" s="478">
        <v>5.5155700244256161E-3</v>
      </c>
      <c r="H31" s="478">
        <v>5.457786900999924E-3</v>
      </c>
      <c r="I31" s="478">
        <v>5.2728903465384322E-3</v>
      </c>
      <c r="J31" s="478">
        <v>5.3404574620257994E-3</v>
      </c>
      <c r="K31" s="478">
        <v>5.1579611464773684E-3</v>
      </c>
      <c r="L31" s="211">
        <v>4.9117044335546901E-2</v>
      </c>
      <c r="M31" s="739"/>
      <c r="N31" s="739"/>
      <c r="O31" s="739"/>
      <c r="P31" s="739"/>
      <c r="Q31" s="739"/>
      <c r="R31" s="739"/>
      <c r="S31" s="739"/>
      <c r="T31" s="739"/>
      <c r="U31" s="739"/>
      <c r="V31" s="739"/>
    </row>
    <row r="32" spans="1:22" s="133" customFormat="1">
      <c r="B32" s="479" t="s">
        <v>81</v>
      </c>
      <c r="C32" s="480">
        <v>0.21171674209654034</v>
      </c>
      <c r="D32" s="480">
        <v>246.95974944964306</v>
      </c>
      <c r="E32" s="480">
        <v>18.332681394509805</v>
      </c>
      <c r="F32" s="480">
        <v>22.498878330000004</v>
      </c>
      <c r="G32" s="480">
        <v>0.16096251065643649</v>
      </c>
      <c r="H32" s="480">
        <v>4.2893927366603792</v>
      </c>
      <c r="I32" s="480">
        <v>0.22205403708171861</v>
      </c>
      <c r="J32" s="480">
        <v>0.32491626000000001</v>
      </c>
      <c r="K32" s="480">
        <v>20.301730125873831</v>
      </c>
      <c r="L32" s="56">
        <v>313.30208158652181</v>
      </c>
      <c r="M32" s="739"/>
      <c r="N32" s="739"/>
      <c r="O32" s="739"/>
      <c r="P32" s="739"/>
      <c r="Q32" s="739"/>
      <c r="R32" s="739"/>
      <c r="S32" s="739"/>
      <c r="T32" s="739"/>
      <c r="U32" s="739"/>
      <c r="V32" s="739"/>
    </row>
    <row r="33" spans="1:22" s="133" customFormat="1">
      <c r="B33" s="491" t="s">
        <v>480</v>
      </c>
      <c r="C33" s="480">
        <v>0</v>
      </c>
      <c r="D33" s="480">
        <v>0</v>
      </c>
      <c r="E33" s="480">
        <v>17.941040551820983</v>
      </c>
      <c r="F33" s="480">
        <v>0</v>
      </c>
      <c r="G33" s="480">
        <v>0</v>
      </c>
      <c r="H33" s="480">
        <v>20.703902617402058</v>
      </c>
      <c r="I33" s="480">
        <v>0</v>
      </c>
      <c r="J33" s="480">
        <v>0</v>
      </c>
      <c r="K33" s="480">
        <v>17.746029240400993</v>
      </c>
      <c r="L33" s="56">
        <v>56.390972409624034</v>
      </c>
      <c r="M33" s="739"/>
      <c r="N33" s="739"/>
      <c r="O33" s="739"/>
      <c r="P33" s="739"/>
      <c r="Q33" s="739"/>
      <c r="R33" s="739"/>
      <c r="S33" s="739"/>
      <c r="T33" s="739"/>
      <c r="U33" s="739"/>
      <c r="V33" s="739"/>
    </row>
    <row r="34" spans="1:22" s="133" customFormat="1">
      <c r="B34" s="498" t="s">
        <v>77</v>
      </c>
      <c r="C34" s="504">
        <v>0</v>
      </c>
      <c r="D34" s="504">
        <v>0</v>
      </c>
      <c r="E34" s="504">
        <v>0</v>
      </c>
      <c r="F34" s="504">
        <v>0</v>
      </c>
      <c r="G34" s="504">
        <v>0</v>
      </c>
      <c r="H34" s="504">
        <v>2.7628620655810758</v>
      </c>
      <c r="I34" s="504">
        <v>0</v>
      </c>
      <c r="J34" s="504">
        <v>0</v>
      </c>
      <c r="K34" s="504">
        <v>0</v>
      </c>
      <c r="L34" s="209">
        <v>2.7628620655810758</v>
      </c>
      <c r="M34" s="739"/>
      <c r="N34" s="739"/>
      <c r="O34" s="739"/>
      <c r="P34" s="739"/>
      <c r="Q34" s="739"/>
      <c r="R34" s="739"/>
      <c r="S34" s="739"/>
      <c r="T34" s="739"/>
      <c r="U34" s="739"/>
      <c r="V34" s="739"/>
    </row>
    <row r="35" spans="1:22" s="133" customFormat="1">
      <c r="B35" s="484" t="s">
        <v>491</v>
      </c>
      <c r="C35" s="476">
        <v>0</v>
      </c>
      <c r="D35" s="476">
        <v>0</v>
      </c>
      <c r="E35" s="476">
        <v>0</v>
      </c>
      <c r="F35" s="476">
        <v>0</v>
      </c>
      <c r="G35" s="476">
        <v>0</v>
      </c>
      <c r="H35" s="476">
        <v>2.7628620655810758</v>
      </c>
      <c r="I35" s="476">
        <v>0</v>
      </c>
      <c r="J35" s="476">
        <v>0</v>
      </c>
      <c r="K35" s="476">
        <v>0</v>
      </c>
      <c r="L35" s="210">
        <v>2.7628620655810758</v>
      </c>
      <c r="M35" s="739"/>
      <c r="N35" s="739"/>
      <c r="O35" s="739"/>
      <c r="P35" s="739"/>
      <c r="Q35" s="739"/>
      <c r="R35" s="739"/>
      <c r="S35" s="739"/>
      <c r="T35" s="739"/>
      <c r="U35" s="739"/>
      <c r="V35" s="739"/>
    </row>
    <row r="36" spans="1:22" s="133" customFormat="1">
      <c r="B36" s="484" t="s">
        <v>78</v>
      </c>
      <c r="C36" s="476">
        <v>0</v>
      </c>
      <c r="D36" s="476">
        <v>0</v>
      </c>
      <c r="E36" s="476">
        <v>17.941040551820983</v>
      </c>
      <c r="F36" s="476">
        <v>0</v>
      </c>
      <c r="G36" s="476">
        <v>0</v>
      </c>
      <c r="H36" s="476">
        <v>17.941040551820983</v>
      </c>
      <c r="I36" s="476">
        <v>0</v>
      </c>
      <c r="J36" s="476">
        <v>0</v>
      </c>
      <c r="K36" s="476">
        <v>17.746029240400993</v>
      </c>
      <c r="L36" s="210">
        <v>53.628110344042959</v>
      </c>
      <c r="M36" s="739"/>
      <c r="N36" s="739"/>
      <c r="O36" s="739"/>
      <c r="P36" s="739"/>
      <c r="Q36" s="739"/>
      <c r="R36" s="739"/>
      <c r="S36" s="739"/>
      <c r="T36" s="739"/>
      <c r="U36" s="739"/>
      <c r="V36" s="739"/>
    </row>
    <row r="37" spans="1:22" s="133" customFormat="1">
      <c r="B37" s="484" t="s">
        <v>86</v>
      </c>
      <c r="C37" s="476">
        <v>0</v>
      </c>
      <c r="D37" s="476">
        <v>0</v>
      </c>
      <c r="E37" s="476">
        <v>17.941040551820983</v>
      </c>
      <c r="F37" s="476">
        <v>0</v>
      </c>
      <c r="G37" s="476">
        <v>0</v>
      </c>
      <c r="H37" s="476">
        <v>17.941040551820983</v>
      </c>
      <c r="I37" s="476">
        <v>0</v>
      </c>
      <c r="J37" s="476">
        <v>0</v>
      </c>
      <c r="K37" s="476">
        <v>17.746029240400993</v>
      </c>
      <c r="L37" s="210">
        <v>53.628110344042959</v>
      </c>
      <c r="M37" s="739"/>
      <c r="N37" s="739"/>
      <c r="O37" s="739"/>
      <c r="P37" s="739"/>
      <c r="Q37" s="739"/>
      <c r="R37" s="739"/>
      <c r="S37" s="739"/>
      <c r="T37" s="739"/>
      <c r="U37" s="739"/>
      <c r="V37" s="739"/>
    </row>
    <row r="38" spans="1:22" s="133" customFormat="1">
      <c r="B38" s="484" t="s">
        <v>508</v>
      </c>
      <c r="C38" s="476">
        <v>0</v>
      </c>
      <c r="D38" s="476">
        <v>0</v>
      </c>
      <c r="E38" s="476">
        <v>0</v>
      </c>
      <c r="F38" s="476">
        <v>0</v>
      </c>
      <c r="G38" s="476">
        <v>0</v>
      </c>
      <c r="H38" s="476">
        <v>0</v>
      </c>
      <c r="I38" s="476">
        <v>0</v>
      </c>
      <c r="J38" s="476">
        <v>0</v>
      </c>
      <c r="K38" s="476">
        <v>0</v>
      </c>
      <c r="L38" s="210">
        <v>0</v>
      </c>
      <c r="M38" s="739"/>
      <c r="N38" s="739"/>
      <c r="O38" s="739"/>
      <c r="P38" s="739"/>
      <c r="Q38" s="739"/>
      <c r="R38" s="739"/>
      <c r="S38" s="739"/>
      <c r="T38" s="739"/>
      <c r="U38" s="739"/>
      <c r="V38" s="739"/>
    </row>
    <row r="39" spans="1:22" s="133" customFormat="1">
      <c r="B39" s="477" t="s">
        <v>80</v>
      </c>
      <c r="C39" s="478">
        <v>0</v>
      </c>
      <c r="D39" s="478">
        <v>0</v>
      </c>
      <c r="E39" s="478">
        <v>0</v>
      </c>
      <c r="F39" s="478">
        <v>0</v>
      </c>
      <c r="G39" s="478">
        <v>0</v>
      </c>
      <c r="H39" s="478">
        <v>0</v>
      </c>
      <c r="I39" s="478">
        <v>0</v>
      </c>
      <c r="J39" s="478">
        <v>0</v>
      </c>
      <c r="K39" s="478">
        <v>0</v>
      </c>
      <c r="L39" s="211">
        <v>0</v>
      </c>
      <c r="M39" s="739"/>
      <c r="N39" s="739"/>
      <c r="O39" s="739"/>
      <c r="P39" s="739"/>
      <c r="Q39" s="739"/>
      <c r="R39" s="739"/>
      <c r="S39" s="739"/>
      <c r="T39" s="739"/>
      <c r="U39" s="739"/>
      <c r="V39" s="739"/>
    </row>
    <row r="40" spans="1:22" s="118" customFormat="1">
      <c r="A40" s="518"/>
      <c r="B40" s="484" t="s">
        <v>492</v>
      </c>
      <c r="C40" s="476">
        <v>0</v>
      </c>
      <c r="D40" s="476">
        <v>0</v>
      </c>
      <c r="E40" s="476">
        <v>0</v>
      </c>
      <c r="F40" s="476">
        <v>0</v>
      </c>
      <c r="G40" s="476">
        <v>0</v>
      </c>
      <c r="H40" s="476">
        <v>0</v>
      </c>
      <c r="I40" s="476">
        <v>0</v>
      </c>
      <c r="J40" s="476">
        <v>0</v>
      </c>
      <c r="K40" s="476">
        <v>0</v>
      </c>
      <c r="L40" s="210">
        <v>0</v>
      </c>
      <c r="M40" s="739"/>
      <c r="N40" s="739"/>
      <c r="O40" s="739"/>
      <c r="P40" s="739"/>
      <c r="Q40" s="739"/>
      <c r="R40" s="739"/>
      <c r="S40" s="739"/>
      <c r="T40" s="739"/>
      <c r="U40" s="739"/>
      <c r="V40" s="739"/>
    </row>
    <row r="41" spans="1:22" s="748" customFormat="1">
      <c r="A41" s="518"/>
      <c r="B41" s="483" t="s">
        <v>509</v>
      </c>
      <c r="C41" s="481">
        <v>3.6790326114796237</v>
      </c>
      <c r="D41" s="481">
        <v>4.936465897187106</v>
      </c>
      <c r="E41" s="481">
        <v>7.1329281987070612</v>
      </c>
      <c r="F41" s="481">
        <v>3.4641669935362396</v>
      </c>
      <c r="G41" s="481">
        <v>6.4197486359345</v>
      </c>
      <c r="H41" s="481">
        <v>8.3667221004244574</v>
      </c>
      <c r="I41" s="481">
        <v>4.7493752583042728</v>
      </c>
      <c r="J41" s="481">
        <v>4.6532169794043732</v>
      </c>
      <c r="K41" s="481">
        <v>6.5557038875199076</v>
      </c>
      <c r="L41" s="208">
        <v>49.957360562497541</v>
      </c>
      <c r="M41" s="739"/>
      <c r="N41" s="739"/>
      <c r="O41" s="739"/>
      <c r="P41" s="739"/>
      <c r="Q41" s="739"/>
      <c r="R41" s="739"/>
      <c r="S41" s="739"/>
      <c r="T41" s="739"/>
      <c r="U41" s="739"/>
      <c r="V41" s="739"/>
    </row>
    <row r="42" spans="1:22" s="748" customFormat="1">
      <c r="A42" s="518"/>
      <c r="B42" s="483" t="s">
        <v>82</v>
      </c>
      <c r="C42" s="481">
        <v>0</v>
      </c>
      <c r="D42" s="481">
        <v>0</v>
      </c>
      <c r="E42" s="481">
        <v>0</v>
      </c>
      <c r="F42" s="481">
        <v>0</v>
      </c>
      <c r="G42" s="481">
        <v>0</v>
      </c>
      <c r="H42" s="481">
        <v>0</v>
      </c>
      <c r="I42" s="481">
        <v>0</v>
      </c>
      <c r="J42" s="481">
        <v>0</v>
      </c>
      <c r="K42" s="481">
        <v>0</v>
      </c>
      <c r="L42" s="208">
        <v>0</v>
      </c>
      <c r="M42" s="739"/>
      <c r="N42" s="739"/>
      <c r="O42" s="739"/>
      <c r="P42" s="739"/>
      <c r="Q42" s="739"/>
      <c r="R42" s="739"/>
      <c r="S42" s="739"/>
      <c r="T42" s="739"/>
      <c r="U42" s="739"/>
      <c r="V42" s="739"/>
    </row>
    <row r="43" spans="1:22" s="748" customFormat="1">
      <c r="A43" s="518"/>
      <c r="B43" s="485" t="s">
        <v>80</v>
      </c>
      <c r="C43" s="486">
        <v>3.6790326114796237</v>
      </c>
      <c r="D43" s="486">
        <v>4.936465897187106</v>
      </c>
      <c r="E43" s="486">
        <v>7.1329281987070612</v>
      </c>
      <c r="F43" s="486">
        <v>3.4641669935362396</v>
      </c>
      <c r="G43" s="486">
        <v>6.4197486359345</v>
      </c>
      <c r="H43" s="486">
        <v>8.3667221004244574</v>
      </c>
      <c r="I43" s="486">
        <v>4.7493752583042728</v>
      </c>
      <c r="J43" s="486">
        <v>4.6532169794043732</v>
      </c>
      <c r="K43" s="486">
        <v>6.5557038875199076</v>
      </c>
      <c r="L43" s="114">
        <v>49.957360562497541</v>
      </c>
      <c r="M43" s="739"/>
      <c r="N43" s="739"/>
      <c r="O43" s="739"/>
      <c r="P43" s="739"/>
      <c r="Q43" s="739"/>
      <c r="R43" s="739"/>
      <c r="S43" s="739"/>
      <c r="T43" s="739"/>
      <c r="U43" s="739"/>
      <c r="V43" s="739"/>
    </row>
    <row r="44" spans="1:22" s="118" customFormat="1" ht="13.5" thickBot="1">
      <c r="A44" s="518"/>
      <c r="B44" s="409"/>
      <c r="C44" s="513"/>
      <c r="D44" s="513"/>
      <c r="E44" s="513"/>
      <c r="F44" s="513"/>
      <c r="G44" s="513"/>
      <c r="H44" s="513"/>
      <c r="I44" s="47"/>
      <c r="J44" s="47"/>
      <c r="K44" s="47"/>
      <c r="L44" s="47"/>
      <c r="M44" s="739"/>
      <c r="N44" s="739"/>
      <c r="O44" s="739"/>
      <c r="P44" s="739"/>
      <c r="Q44" s="739"/>
      <c r="R44" s="739"/>
      <c r="S44" s="739"/>
      <c r="T44" s="739"/>
      <c r="U44" s="739"/>
      <c r="V44" s="739"/>
    </row>
    <row r="45" spans="1:22" s="118" customFormat="1" ht="13.5" thickBot="1">
      <c r="A45" s="518"/>
      <c r="B45" s="212" t="s">
        <v>293</v>
      </c>
      <c r="C45" s="119">
        <v>0</v>
      </c>
      <c r="D45" s="119">
        <v>0</v>
      </c>
      <c r="E45" s="119">
        <v>0</v>
      </c>
      <c r="F45" s="119">
        <v>0</v>
      </c>
      <c r="G45" s="119">
        <v>0</v>
      </c>
      <c r="H45" s="119">
        <v>0</v>
      </c>
      <c r="I45" s="119">
        <v>0</v>
      </c>
      <c r="J45" s="119">
        <v>0</v>
      </c>
      <c r="K45" s="119">
        <v>0</v>
      </c>
      <c r="L45" s="213">
        <v>0</v>
      </c>
      <c r="M45" s="739"/>
      <c r="N45" s="739"/>
      <c r="O45" s="739"/>
      <c r="P45" s="739"/>
      <c r="Q45" s="739"/>
      <c r="R45" s="739"/>
      <c r="S45" s="739"/>
      <c r="T45" s="739"/>
      <c r="U45" s="739"/>
    </row>
    <row r="46" spans="1:22" s="118" customFormat="1" ht="13.5" thickBot="1">
      <c r="A46" s="518"/>
      <c r="B46" s="487"/>
      <c r="C46" s="513"/>
      <c r="D46" s="513"/>
      <c r="E46" s="513"/>
      <c r="F46" s="513"/>
      <c r="G46" s="513"/>
      <c r="H46" s="513"/>
      <c r="I46" s="514"/>
      <c r="J46" s="514"/>
      <c r="K46" s="514"/>
      <c r="L46" s="514"/>
      <c r="M46" s="739"/>
      <c r="N46" s="739"/>
      <c r="O46" s="739"/>
      <c r="P46" s="739"/>
      <c r="Q46" s="739"/>
      <c r="R46" s="739"/>
      <c r="S46" s="739"/>
      <c r="T46" s="739"/>
      <c r="U46" s="739"/>
    </row>
    <row r="47" spans="1:22" s="118" customFormat="1" ht="13.5" thickBot="1">
      <c r="A47" s="518"/>
      <c r="B47" s="212" t="s">
        <v>377</v>
      </c>
      <c r="C47" s="119">
        <v>1859.3837905943665</v>
      </c>
      <c r="D47" s="119">
        <v>931.88365037972585</v>
      </c>
      <c r="E47" s="119">
        <v>2465.395801803817</v>
      </c>
      <c r="F47" s="119">
        <v>492.15025996962834</v>
      </c>
      <c r="G47" s="119">
        <v>361.34711331589534</v>
      </c>
      <c r="H47" s="119">
        <v>1297.3695073521578</v>
      </c>
      <c r="I47" s="119">
        <v>1678.6644425310615</v>
      </c>
      <c r="J47" s="119">
        <v>829.55351868638161</v>
      </c>
      <c r="K47" s="119">
        <v>2324.2936410731681</v>
      </c>
      <c r="L47" s="213">
        <v>12240.041725706204</v>
      </c>
      <c r="M47" s="739"/>
      <c r="N47" s="739"/>
      <c r="O47" s="739"/>
      <c r="P47" s="739"/>
      <c r="Q47" s="739"/>
      <c r="R47" s="739"/>
      <c r="S47" s="739"/>
      <c r="T47" s="739"/>
      <c r="U47" s="739"/>
    </row>
    <row r="48" spans="1:22" s="118" customFormat="1">
      <c r="A48" s="518"/>
      <c r="B48" s="489" t="s">
        <v>87</v>
      </c>
      <c r="C48" s="494">
        <v>0</v>
      </c>
      <c r="D48" s="494">
        <v>0</v>
      </c>
      <c r="E48" s="494">
        <v>0</v>
      </c>
      <c r="F48" s="494">
        <v>0</v>
      </c>
      <c r="G48" s="494">
        <v>0</v>
      </c>
      <c r="H48" s="494">
        <v>167.40410533809273</v>
      </c>
      <c r="I48" s="494">
        <v>0</v>
      </c>
      <c r="J48" s="494">
        <v>0</v>
      </c>
      <c r="K48" s="494">
        <v>0</v>
      </c>
      <c r="L48" s="113">
        <v>167.40410533809273</v>
      </c>
      <c r="M48" s="739"/>
      <c r="N48" s="739"/>
      <c r="O48" s="739"/>
      <c r="P48" s="739"/>
      <c r="Q48" s="739"/>
      <c r="R48" s="739"/>
      <c r="S48" s="739"/>
      <c r="T48" s="739"/>
      <c r="U48" s="739"/>
    </row>
    <row r="49" spans="1:21" s="118" customFormat="1">
      <c r="A49" s="518"/>
      <c r="B49" s="133" t="s">
        <v>21</v>
      </c>
      <c r="C49" s="515">
        <v>0</v>
      </c>
      <c r="D49" s="515">
        <v>0</v>
      </c>
      <c r="E49" s="515">
        <v>0</v>
      </c>
      <c r="F49" s="515">
        <v>0</v>
      </c>
      <c r="G49" s="515">
        <v>0</v>
      </c>
      <c r="H49" s="515">
        <v>5.4059554460258346</v>
      </c>
      <c r="I49" s="515">
        <v>0</v>
      </c>
      <c r="J49" s="515">
        <v>0</v>
      </c>
      <c r="K49" s="515">
        <v>0</v>
      </c>
      <c r="L49" s="121">
        <v>5.4059554460258346</v>
      </c>
      <c r="M49" s="739"/>
      <c r="N49" s="739"/>
      <c r="O49" s="739"/>
      <c r="P49" s="739"/>
      <c r="Q49" s="739"/>
      <c r="R49" s="739"/>
      <c r="S49" s="739"/>
      <c r="T49" s="739"/>
      <c r="U49" s="739"/>
    </row>
    <row r="50" spans="1:21" s="118" customFormat="1">
      <c r="A50" s="518"/>
      <c r="B50" s="505" t="s">
        <v>294</v>
      </c>
      <c r="C50" s="515">
        <v>0</v>
      </c>
      <c r="D50" s="515">
        <v>0</v>
      </c>
      <c r="E50" s="515">
        <v>0</v>
      </c>
      <c r="F50" s="515">
        <v>0</v>
      </c>
      <c r="G50" s="515">
        <v>0</v>
      </c>
      <c r="H50" s="515">
        <v>5.3847701713231535</v>
      </c>
      <c r="I50" s="515">
        <v>0</v>
      </c>
      <c r="J50" s="515">
        <v>0</v>
      </c>
      <c r="K50" s="515">
        <v>0</v>
      </c>
      <c r="L50" s="47">
        <v>5.3847701713231535</v>
      </c>
      <c r="M50" s="739"/>
      <c r="N50" s="739"/>
      <c r="O50" s="739"/>
      <c r="P50" s="739"/>
      <c r="Q50" s="739"/>
      <c r="R50" s="739"/>
      <c r="S50" s="739"/>
      <c r="T50" s="739"/>
      <c r="U50" s="739"/>
    </row>
    <row r="51" spans="1:21" s="118" customFormat="1">
      <c r="A51" s="518"/>
      <c r="B51" s="505" t="s">
        <v>295</v>
      </c>
      <c r="C51" s="515">
        <v>0</v>
      </c>
      <c r="D51" s="515">
        <v>0</v>
      </c>
      <c r="E51" s="515">
        <v>0</v>
      </c>
      <c r="F51" s="515">
        <v>0</v>
      </c>
      <c r="G51" s="515">
        <v>0</v>
      </c>
      <c r="H51" s="515">
        <v>2.1185274702681233E-2</v>
      </c>
      <c r="I51" s="515">
        <v>0</v>
      </c>
      <c r="J51" s="515">
        <v>0</v>
      </c>
      <c r="K51" s="515">
        <v>0</v>
      </c>
      <c r="L51" s="47">
        <v>2.1185274702681233E-2</v>
      </c>
      <c r="M51" s="739"/>
      <c r="N51" s="739"/>
      <c r="O51" s="739"/>
      <c r="P51" s="739"/>
      <c r="Q51" s="739"/>
      <c r="R51" s="739"/>
      <c r="S51" s="739"/>
      <c r="T51" s="739"/>
      <c r="U51" s="739"/>
    </row>
    <row r="52" spans="1:21" s="118" customFormat="1">
      <c r="A52" s="518"/>
      <c r="B52" s="133" t="s">
        <v>22</v>
      </c>
      <c r="C52" s="515">
        <v>0</v>
      </c>
      <c r="D52" s="515">
        <v>0</v>
      </c>
      <c r="E52" s="515">
        <v>0</v>
      </c>
      <c r="F52" s="515">
        <v>0</v>
      </c>
      <c r="G52" s="515">
        <v>0</v>
      </c>
      <c r="H52" s="515">
        <v>83.682886490000001</v>
      </c>
      <c r="I52" s="515">
        <v>0</v>
      </c>
      <c r="J52" s="515">
        <v>0</v>
      </c>
      <c r="K52" s="515">
        <v>0</v>
      </c>
      <c r="L52" s="47">
        <v>83.682886490000001</v>
      </c>
      <c r="M52" s="739"/>
      <c r="N52" s="739"/>
      <c r="O52" s="739"/>
      <c r="P52" s="739"/>
      <c r="Q52" s="739"/>
      <c r="R52" s="739"/>
      <c r="S52" s="739"/>
      <c r="T52" s="739"/>
      <c r="U52" s="739"/>
    </row>
    <row r="53" spans="1:21" s="118" customFormat="1">
      <c r="A53" s="518"/>
      <c r="B53" s="505" t="s">
        <v>294</v>
      </c>
      <c r="C53" s="515">
        <v>0</v>
      </c>
      <c r="D53" s="515">
        <v>0</v>
      </c>
      <c r="E53" s="515">
        <v>0</v>
      </c>
      <c r="F53" s="515">
        <v>0</v>
      </c>
      <c r="G53" s="515">
        <v>0</v>
      </c>
      <c r="H53" s="515">
        <v>81.578150469999997</v>
      </c>
      <c r="I53" s="515">
        <v>0</v>
      </c>
      <c r="J53" s="515">
        <v>0</v>
      </c>
      <c r="K53" s="515">
        <v>0</v>
      </c>
      <c r="L53" s="47">
        <v>81.578150469999997</v>
      </c>
      <c r="M53" s="739"/>
      <c r="N53" s="739"/>
      <c r="O53" s="739"/>
      <c r="P53" s="739"/>
      <c r="Q53" s="739"/>
      <c r="R53" s="739"/>
      <c r="S53" s="739"/>
      <c r="T53" s="739"/>
      <c r="U53" s="739"/>
    </row>
    <row r="54" spans="1:21" s="118" customFormat="1">
      <c r="A54" s="518"/>
      <c r="B54" s="506" t="s">
        <v>296</v>
      </c>
      <c r="C54" s="515">
        <v>0</v>
      </c>
      <c r="D54" s="515">
        <v>0</v>
      </c>
      <c r="E54" s="515">
        <v>0</v>
      </c>
      <c r="F54" s="515">
        <v>0</v>
      </c>
      <c r="G54" s="515">
        <v>0</v>
      </c>
      <c r="H54" s="515">
        <v>66.208614940000004</v>
      </c>
      <c r="I54" s="515">
        <v>0</v>
      </c>
      <c r="J54" s="515">
        <v>0</v>
      </c>
      <c r="K54" s="515">
        <v>0</v>
      </c>
      <c r="L54" s="47">
        <v>66.208614940000004</v>
      </c>
      <c r="M54" s="739"/>
      <c r="N54" s="739"/>
      <c r="O54" s="739"/>
      <c r="P54" s="739"/>
      <c r="Q54" s="739"/>
      <c r="R54" s="739"/>
      <c r="S54" s="739"/>
      <c r="T54" s="739"/>
      <c r="U54" s="739"/>
    </row>
    <row r="55" spans="1:21" s="118" customFormat="1">
      <c r="A55" s="518"/>
      <c r="B55" s="507" t="s">
        <v>297</v>
      </c>
      <c r="C55" s="515">
        <v>0</v>
      </c>
      <c r="D55" s="515">
        <v>0</v>
      </c>
      <c r="E55" s="515">
        <v>0</v>
      </c>
      <c r="F55" s="515">
        <v>0</v>
      </c>
      <c r="G55" s="515">
        <v>0</v>
      </c>
      <c r="H55" s="515">
        <v>15.369535529999999</v>
      </c>
      <c r="I55" s="515">
        <v>0</v>
      </c>
      <c r="J55" s="515">
        <v>0</v>
      </c>
      <c r="K55" s="515">
        <v>0</v>
      </c>
      <c r="L55" s="47">
        <v>15.369535529999999</v>
      </c>
      <c r="M55" s="739"/>
      <c r="N55" s="739"/>
      <c r="O55" s="739"/>
      <c r="P55" s="739"/>
      <c r="Q55" s="739"/>
      <c r="R55" s="739"/>
      <c r="S55" s="739"/>
      <c r="T55" s="739"/>
      <c r="U55" s="739"/>
    </row>
    <row r="56" spans="1:21" s="118" customFormat="1">
      <c r="A56" s="518"/>
      <c r="B56" s="230" t="s">
        <v>295</v>
      </c>
      <c r="C56" s="515">
        <v>0</v>
      </c>
      <c r="D56" s="515">
        <v>0</v>
      </c>
      <c r="E56" s="515">
        <v>0</v>
      </c>
      <c r="F56" s="515">
        <v>0</v>
      </c>
      <c r="G56" s="515">
        <v>0</v>
      </c>
      <c r="H56" s="515">
        <v>2.1047360199999998</v>
      </c>
      <c r="I56" s="515">
        <v>0</v>
      </c>
      <c r="J56" s="515">
        <v>0</v>
      </c>
      <c r="K56" s="515">
        <v>0</v>
      </c>
      <c r="L56" s="47">
        <v>2.1047360199999998</v>
      </c>
      <c r="M56" s="739"/>
      <c r="N56" s="739"/>
      <c r="O56" s="739"/>
      <c r="P56" s="739"/>
      <c r="Q56" s="739"/>
      <c r="R56" s="739"/>
      <c r="S56" s="739"/>
      <c r="T56" s="739"/>
      <c r="U56" s="739"/>
    </row>
    <row r="57" spans="1:21" s="118" customFormat="1">
      <c r="A57" s="518"/>
      <c r="B57" s="506" t="s">
        <v>296</v>
      </c>
      <c r="C57" s="515">
        <v>0</v>
      </c>
      <c r="D57" s="515">
        <v>0</v>
      </c>
      <c r="E57" s="515">
        <v>0</v>
      </c>
      <c r="F57" s="515">
        <v>0</v>
      </c>
      <c r="G57" s="515">
        <v>0</v>
      </c>
      <c r="H57" s="515">
        <v>1.2117397400000001</v>
      </c>
      <c r="I57" s="515">
        <v>0</v>
      </c>
      <c r="J57" s="515">
        <v>0</v>
      </c>
      <c r="K57" s="515">
        <v>0</v>
      </c>
      <c r="L57" s="47">
        <v>1.2117397400000001</v>
      </c>
      <c r="M57" s="739"/>
      <c r="N57" s="739"/>
      <c r="O57" s="739"/>
      <c r="P57" s="739"/>
      <c r="Q57" s="739"/>
      <c r="R57" s="739"/>
      <c r="S57" s="739"/>
      <c r="T57" s="739"/>
      <c r="U57" s="739"/>
    </row>
    <row r="58" spans="1:21" s="118" customFormat="1">
      <c r="A58" s="518"/>
      <c r="B58" s="507" t="s">
        <v>297</v>
      </c>
      <c r="C58" s="515">
        <v>0</v>
      </c>
      <c r="D58" s="515">
        <v>0</v>
      </c>
      <c r="E58" s="515">
        <v>0</v>
      </c>
      <c r="F58" s="515">
        <v>0</v>
      </c>
      <c r="G58" s="515">
        <v>0</v>
      </c>
      <c r="H58" s="515">
        <v>0.89299627999999998</v>
      </c>
      <c r="I58" s="515">
        <v>0</v>
      </c>
      <c r="J58" s="515">
        <v>0</v>
      </c>
      <c r="K58" s="515">
        <v>0</v>
      </c>
      <c r="L58" s="47">
        <v>0.89299627999999998</v>
      </c>
      <c r="M58" s="739"/>
      <c r="N58" s="739"/>
      <c r="O58" s="739"/>
      <c r="P58" s="739"/>
      <c r="Q58" s="739"/>
      <c r="R58" s="739"/>
      <c r="S58" s="739"/>
      <c r="T58" s="739"/>
      <c r="U58" s="739"/>
    </row>
    <row r="59" spans="1:21" s="118" customFormat="1">
      <c r="A59" s="518"/>
      <c r="B59" s="133" t="s">
        <v>23</v>
      </c>
      <c r="C59" s="515">
        <v>0</v>
      </c>
      <c r="D59" s="515">
        <v>0</v>
      </c>
      <c r="E59" s="515">
        <v>0</v>
      </c>
      <c r="F59" s="515">
        <v>0</v>
      </c>
      <c r="G59" s="515">
        <v>0</v>
      </c>
      <c r="H59" s="515">
        <v>77.949084622762143</v>
      </c>
      <c r="I59" s="515">
        <v>0</v>
      </c>
      <c r="J59" s="515">
        <v>0</v>
      </c>
      <c r="K59" s="515">
        <v>0</v>
      </c>
      <c r="L59" s="47">
        <v>77.949084622762143</v>
      </c>
      <c r="M59" s="739"/>
      <c r="N59" s="739"/>
      <c r="O59" s="739"/>
      <c r="P59" s="739"/>
      <c r="Q59" s="739"/>
      <c r="R59" s="739"/>
      <c r="S59" s="739"/>
      <c r="T59" s="739"/>
      <c r="U59" s="739"/>
    </row>
    <row r="60" spans="1:21" s="118" customFormat="1">
      <c r="A60" s="518"/>
      <c r="B60" s="505" t="s">
        <v>294</v>
      </c>
      <c r="C60" s="515">
        <v>0</v>
      </c>
      <c r="D60" s="515">
        <v>0</v>
      </c>
      <c r="E60" s="515">
        <v>0</v>
      </c>
      <c r="F60" s="515">
        <v>0</v>
      </c>
      <c r="G60" s="515">
        <v>0</v>
      </c>
      <c r="H60" s="515">
        <v>60.629270566922422</v>
      </c>
      <c r="I60" s="515">
        <v>0</v>
      </c>
      <c r="J60" s="515">
        <v>0</v>
      </c>
      <c r="K60" s="515">
        <v>0</v>
      </c>
      <c r="L60" s="47">
        <v>60.629270566922422</v>
      </c>
      <c r="M60" s="739"/>
      <c r="N60" s="739"/>
      <c r="O60" s="739"/>
      <c r="P60" s="739"/>
      <c r="Q60" s="739"/>
      <c r="R60" s="739"/>
      <c r="S60" s="739"/>
      <c r="T60" s="739"/>
      <c r="U60" s="739"/>
    </row>
    <row r="61" spans="1:21" s="118" customFormat="1">
      <c r="A61" s="518"/>
      <c r="B61" s="505" t="s">
        <v>295</v>
      </c>
      <c r="C61" s="515">
        <v>0</v>
      </c>
      <c r="D61" s="515">
        <v>0</v>
      </c>
      <c r="E61" s="515">
        <v>0</v>
      </c>
      <c r="F61" s="515">
        <v>0</v>
      </c>
      <c r="G61" s="515">
        <v>0</v>
      </c>
      <c r="H61" s="515">
        <v>17.319814055839728</v>
      </c>
      <c r="I61" s="515">
        <v>0</v>
      </c>
      <c r="J61" s="515">
        <v>0</v>
      </c>
      <c r="K61" s="515">
        <v>0</v>
      </c>
      <c r="L61" s="47">
        <v>17.319814055839728</v>
      </c>
      <c r="M61" s="739"/>
      <c r="N61" s="739"/>
      <c r="O61" s="739"/>
      <c r="P61" s="739"/>
      <c r="Q61" s="739"/>
      <c r="R61" s="739"/>
      <c r="S61" s="739"/>
      <c r="T61" s="739"/>
      <c r="U61" s="739"/>
    </row>
    <row r="62" spans="1:21" s="118" customFormat="1">
      <c r="A62" s="518"/>
      <c r="B62" s="133" t="s">
        <v>24</v>
      </c>
      <c r="C62" s="515">
        <v>0</v>
      </c>
      <c r="D62" s="515">
        <v>0</v>
      </c>
      <c r="E62" s="515">
        <v>0</v>
      </c>
      <c r="F62" s="515">
        <v>0</v>
      </c>
      <c r="G62" s="515">
        <v>0</v>
      </c>
      <c r="H62" s="515">
        <v>0.36617877930476961</v>
      </c>
      <c r="I62" s="515">
        <v>0</v>
      </c>
      <c r="J62" s="515">
        <v>0</v>
      </c>
      <c r="K62" s="515">
        <v>0</v>
      </c>
      <c r="L62" s="47">
        <v>0.36617877930476961</v>
      </c>
      <c r="M62" s="739"/>
      <c r="N62" s="739"/>
      <c r="O62" s="739"/>
      <c r="P62" s="739"/>
      <c r="Q62" s="739"/>
      <c r="R62" s="739"/>
      <c r="S62" s="739"/>
      <c r="T62" s="739"/>
      <c r="U62" s="739"/>
    </row>
    <row r="63" spans="1:21" s="118" customFormat="1">
      <c r="A63" s="518"/>
      <c r="B63" s="505" t="s">
        <v>294</v>
      </c>
      <c r="C63" s="515">
        <v>0</v>
      </c>
      <c r="D63" s="515">
        <v>0</v>
      </c>
      <c r="E63" s="515">
        <v>0</v>
      </c>
      <c r="F63" s="515">
        <v>0</v>
      </c>
      <c r="G63" s="515">
        <v>0</v>
      </c>
      <c r="H63" s="515">
        <v>0.34892164510913504</v>
      </c>
      <c r="I63" s="515">
        <v>0</v>
      </c>
      <c r="J63" s="515">
        <v>0</v>
      </c>
      <c r="K63" s="515">
        <v>0</v>
      </c>
      <c r="L63" s="47">
        <v>0.34892164510913504</v>
      </c>
      <c r="M63" s="739"/>
      <c r="N63" s="739"/>
      <c r="O63" s="739"/>
      <c r="P63" s="739"/>
      <c r="Q63" s="739"/>
      <c r="R63" s="739"/>
      <c r="S63" s="739"/>
      <c r="T63" s="739"/>
      <c r="U63" s="739"/>
    </row>
    <row r="64" spans="1:21" s="118" customFormat="1">
      <c r="A64" s="518"/>
      <c r="B64" s="505" t="s">
        <v>295</v>
      </c>
      <c r="C64" s="515">
        <v>0</v>
      </c>
      <c r="D64" s="515">
        <v>0</v>
      </c>
      <c r="E64" s="515">
        <v>0</v>
      </c>
      <c r="F64" s="515">
        <v>0</v>
      </c>
      <c r="G64" s="515">
        <v>0</v>
      </c>
      <c r="H64" s="515">
        <v>1.7257134195634599E-2</v>
      </c>
      <c r="I64" s="515">
        <v>0</v>
      </c>
      <c r="J64" s="515">
        <v>0</v>
      </c>
      <c r="K64" s="515">
        <v>0</v>
      </c>
      <c r="L64" s="113">
        <v>1.7257134195634599E-2</v>
      </c>
      <c r="M64" s="739"/>
      <c r="N64" s="739"/>
      <c r="O64" s="739"/>
      <c r="P64" s="739"/>
      <c r="Q64" s="739"/>
      <c r="R64" s="739"/>
      <c r="S64" s="739"/>
      <c r="T64" s="739"/>
      <c r="U64" s="739"/>
    </row>
    <row r="65" spans="1:21" s="118" customFormat="1">
      <c r="A65" s="518"/>
      <c r="B65" s="479" t="s">
        <v>88</v>
      </c>
      <c r="C65" s="480">
        <v>0</v>
      </c>
      <c r="D65" s="480">
        <v>0</v>
      </c>
      <c r="E65" s="480">
        <v>890.8936734075661</v>
      </c>
      <c r="F65" s="480">
        <v>0</v>
      </c>
      <c r="G65" s="480">
        <v>0</v>
      </c>
      <c r="H65" s="480">
        <v>0</v>
      </c>
      <c r="I65" s="480">
        <v>0</v>
      </c>
      <c r="J65" s="480">
        <v>0</v>
      </c>
      <c r="K65" s="480">
        <v>890.8936734075661</v>
      </c>
      <c r="L65" s="56">
        <v>1781.7873468151322</v>
      </c>
      <c r="M65" s="739"/>
      <c r="N65" s="739"/>
      <c r="O65" s="739"/>
      <c r="P65" s="739"/>
      <c r="Q65" s="739"/>
      <c r="R65" s="739"/>
      <c r="S65" s="739"/>
      <c r="T65" s="739"/>
      <c r="U65" s="739"/>
    </row>
    <row r="66" spans="1:21" s="118" customFormat="1">
      <c r="A66" s="518"/>
      <c r="B66" s="133" t="s">
        <v>25</v>
      </c>
      <c r="C66" s="515">
        <v>0</v>
      </c>
      <c r="D66" s="515">
        <v>0</v>
      </c>
      <c r="E66" s="515">
        <v>125.2699239695655</v>
      </c>
      <c r="F66" s="515">
        <v>0</v>
      </c>
      <c r="G66" s="515">
        <v>0</v>
      </c>
      <c r="H66" s="515">
        <v>0</v>
      </c>
      <c r="I66" s="515">
        <v>0</v>
      </c>
      <c r="J66" s="515">
        <v>0</v>
      </c>
      <c r="K66" s="515">
        <v>125.2699239695655</v>
      </c>
      <c r="L66" s="121">
        <v>250.53984793913099</v>
      </c>
      <c r="M66" s="739"/>
      <c r="N66" s="739"/>
      <c r="O66" s="739"/>
      <c r="P66" s="739"/>
      <c r="Q66" s="739"/>
      <c r="R66" s="739"/>
      <c r="S66" s="739"/>
      <c r="T66" s="739"/>
      <c r="U66" s="739"/>
    </row>
    <row r="67" spans="1:21" s="118" customFormat="1">
      <c r="A67" s="518"/>
      <c r="B67" s="505" t="s">
        <v>294</v>
      </c>
      <c r="C67" s="515">
        <v>0</v>
      </c>
      <c r="D67" s="515">
        <v>0</v>
      </c>
      <c r="E67" s="515">
        <v>123.78637115969555</v>
      </c>
      <c r="F67" s="515">
        <v>0</v>
      </c>
      <c r="G67" s="515">
        <v>0</v>
      </c>
      <c r="H67" s="515">
        <v>0</v>
      </c>
      <c r="I67" s="515">
        <v>0</v>
      </c>
      <c r="J67" s="515">
        <v>0</v>
      </c>
      <c r="K67" s="515">
        <v>123.78637115969555</v>
      </c>
      <c r="L67" s="47">
        <v>247.5727423193911</v>
      </c>
      <c r="M67" s="739"/>
      <c r="N67" s="739"/>
      <c r="O67" s="739"/>
      <c r="P67" s="739"/>
      <c r="Q67" s="739"/>
      <c r="R67" s="739"/>
      <c r="S67" s="739"/>
      <c r="T67" s="739"/>
      <c r="U67" s="739"/>
    </row>
    <row r="68" spans="1:21" s="118" customFormat="1">
      <c r="A68" s="518"/>
      <c r="B68" s="505" t="s">
        <v>295</v>
      </c>
      <c r="C68" s="515">
        <v>0</v>
      </c>
      <c r="D68" s="515">
        <v>0</v>
      </c>
      <c r="E68" s="515">
        <v>1.4835528098699551</v>
      </c>
      <c r="F68" s="515">
        <v>0</v>
      </c>
      <c r="G68" s="515">
        <v>0</v>
      </c>
      <c r="H68" s="515">
        <v>0</v>
      </c>
      <c r="I68" s="515">
        <v>0</v>
      </c>
      <c r="J68" s="515">
        <v>0</v>
      </c>
      <c r="K68" s="515">
        <v>1.4835528098699551</v>
      </c>
      <c r="L68" s="47">
        <v>2.9671056197399102</v>
      </c>
      <c r="M68" s="739"/>
      <c r="N68" s="739"/>
      <c r="O68" s="739"/>
      <c r="P68" s="739"/>
      <c r="Q68" s="739"/>
      <c r="R68" s="739"/>
      <c r="S68" s="739"/>
      <c r="T68" s="739"/>
      <c r="U68" s="739"/>
    </row>
    <row r="69" spans="1:21" s="118" customFormat="1">
      <c r="A69" s="518"/>
      <c r="B69" s="133" t="s">
        <v>26</v>
      </c>
      <c r="C69" s="515">
        <v>0</v>
      </c>
      <c r="D69" s="515">
        <v>0</v>
      </c>
      <c r="E69" s="515">
        <v>523.03468295999994</v>
      </c>
      <c r="F69" s="515">
        <v>0</v>
      </c>
      <c r="G69" s="515">
        <v>0</v>
      </c>
      <c r="H69" s="515">
        <v>0</v>
      </c>
      <c r="I69" s="515">
        <v>0</v>
      </c>
      <c r="J69" s="515">
        <v>0</v>
      </c>
      <c r="K69" s="515">
        <v>523.03468295999994</v>
      </c>
      <c r="L69" s="47">
        <v>1046.0693659199999</v>
      </c>
      <c r="M69" s="739"/>
      <c r="N69" s="739"/>
      <c r="O69" s="739"/>
      <c r="P69" s="739"/>
      <c r="Q69" s="739"/>
      <c r="R69" s="739"/>
      <c r="S69" s="739"/>
      <c r="T69" s="739"/>
      <c r="U69" s="739"/>
    </row>
    <row r="70" spans="1:21" s="118" customFormat="1">
      <c r="A70" s="518"/>
      <c r="B70" s="505" t="s">
        <v>294</v>
      </c>
      <c r="C70" s="515">
        <v>0</v>
      </c>
      <c r="D70" s="515">
        <v>0</v>
      </c>
      <c r="E70" s="515">
        <v>461.42802447999998</v>
      </c>
      <c r="F70" s="515">
        <v>0</v>
      </c>
      <c r="G70" s="515">
        <v>0</v>
      </c>
      <c r="H70" s="515">
        <v>0</v>
      </c>
      <c r="I70" s="515">
        <v>0</v>
      </c>
      <c r="J70" s="515">
        <v>0</v>
      </c>
      <c r="K70" s="515">
        <v>461.42802447999998</v>
      </c>
      <c r="L70" s="47">
        <v>922.85604895999995</v>
      </c>
      <c r="M70" s="739"/>
      <c r="N70" s="739"/>
      <c r="O70" s="739"/>
      <c r="P70" s="739"/>
      <c r="Q70" s="739"/>
      <c r="R70" s="739"/>
      <c r="S70" s="739"/>
      <c r="T70" s="739"/>
      <c r="U70" s="739"/>
    </row>
    <row r="71" spans="1:21" s="118" customFormat="1">
      <c r="A71" s="518"/>
      <c r="B71" s="506" t="s">
        <v>296</v>
      </c>
      <c r="C71" s="515">
        <v>0</v>
      </c>
      <c r="D71" s="515">
        <v>0</v>
      </c>
      <c r="E71" s="515">
        <v>176.94758834000001</v>
      </c>
      <c r="F71" s="515">
        <v>0</v>
      </c>
      <c r="G71" s="515">
        <v>0</v>
      </c>
      <c r="H71" s="515">
        <v>0</v>
      </c>
      <c r="I71" s="515">
        <v>0</v>
      </c>
      <c r="J71" s="515">
        <v>0</v>
      </c>
      <c r="K71" s="515">
        <v>176.94758834000001</v>
      </c>
      <c r="L71" s="47">
        <v>353.89517668000002</v>
      </c>
      <c r="M71" s="739"/>
      <c r="N71" s="739"/>
      <c r="O71" s="739"/>
      <c r="P71" s="739"/>
      <c r="Q71" s="739"/>
      <c r="R71" s="739"/>
      <c r="S71" s="739"/>
      <c r="T71" s="739"/>
      <c r="U71" s="739"/>
    </row>
    <row r="72" spans="1:21" s="118" customFormat="1">
      <c r="A72" s="518"/>
      <c r="B72" s="507" t="s">
        <v>297</v>
      </c>
      <c r="C72" s="515">
        <v>0</v>
      </c>
      <c r="D72" s="515">
        <v>0</v>
      </c>
      <c r="E72" s="515">
        <v>284.48043613999999</v>
      </c>
      <c r="F72" s="515">
        <v>0</v>
      </c>
      <c r="G72" s="515">
        <v>0</v>
      </c>
      <c r="H72" s="515">
        <v>0</v>
      </c>
      <c r="I72" s="515">
        <v>0</v>
      </c>
      <c r="J72" s="515">
        <v>0</v>
      </c>
      <c r="K72" s="515">
        <v>284.48043613999999</v>
      </c>
      <c r="L72" s="47">
        <v>568.96087227999999</v>
      </c>
      <c r="M72" s="739"/>
      <c r="N72" s="739"/>
      <c r="O72" s="739"/>
      <c r="P72" s="739"/>
      <c r="Q72" s="739"/>
      <c r="R72" s="739"/>
      <c r="S72" s="739"/>
      <c r="T72" s="739"/>
      <c r="U72" s="739"/>
    </row>
    <row r="73" spans="1:21" s="118" customFormat="1">
      <c r="A73" s="518"/>
      <c r="B73" s="505" t="s">
        <v>295</v>
      </c>
      <c r="C73" s="515">
        <v>0</v>
      </c>
      <c r="D73" s="515">
        <v>0</v>
      </c>
      <c r="E73" s="515">
        <v>61.60665848</v>
      </c>
      <c r="F73" s="515">
        <v>0</v>
      </c>
      <c r="G73" s="515">
        <v>0</v>
      </c>
      <c r="H73" s="515">
        <v>0</v>
      </c>
      <c r="I73" s="515">
        <v>0</v>
      </c>
      <c r="J73" s="515">
        <v>0</v>
      </c>
      <c r="K73" s="515">
        <v>61.60665848</v>
      </c>
      <c r="L73" s="47">
        <v>123.21331696</v>
      </c>
      <c r="M73" s="739"/>
      <c r="N73" s="739"/>
      <c r="O73" s="739"/>
      <c r="P73" s="739"/>
      <c r="Q73" s="739"/>
      <c r="R73" s="739"/>
      <c r="S73" s="739"/>
      <c r="T73" s="739"/>
      <c r="U73" s="739"/>
    </row>
    <row r="74" spans="1:21" s="118" customFormat="1">
      <c r="A74" s="518"/>
      <c r="B74" s="506" t="s">
        <v>296</v>
      </c>
      <c r="C74" s="515">
        <v>0</v>
      </c>
      <c r="D74" s="515">
        <v>0</v>
      </c>
      <c r="E74" s="515">
        <v>53.975224019999999</v>
      </c>
      <c r="F74" s="515">
        <v>0</v>
      </c>
      <c r="G74" s="515">
        <v>0</v>
      </c>
      <c r="H74" s="515">
        <v>0</v>
      </c>
      <c r="I74" s="515">
        <v>0</v>
      </c>
      <c r="J74" s="515">
        <v>0</v>
      </c>
      <c r="K74" s="515">
        <v>53.975224019999999</v>
      </c>
      <c r="L74" s="47">
        <v>107.95044804</v>
      </c>
      <c r="M74" s="739"/>
      <c r="N74" s="739"/>
      <c r="O74" s="739"/>
      <c r="P74" s="739"/>
      <c r="Q74" s="739"/>
      <c r="R74" s="739"/>
      <c r="S74" s="739"/>
      <c r="T74" s="739"/>
      <c r="U74" s="739"/>
    </row>
    <row r="75" spans="1:21" s="118" customFormat="1">
      <c r="A75" s="518"/>
      <c r="B75" s="507" t="s">
        <v>297</v>
      </c>
      <c r="C75" s="515">
        <v>0</v>
      </c>
      <c r="D75" s="515">
        <v>0</v>
      </c>
      <c r="E75" s="515">
        <v>7.6314344600000004</v>
      </c>
      <c r="F75" s="515">
        <v>0</v>
      </c>
      <c r="G75" s="515">
        <v>0</v>
      </c>
      <c r="H75" s="515">
        <v>0</v>
      </c>
      <c r="I75" s="515">
        <v>0</v>
      </c>
      <c r="J75" s="515">
        <v>0</v>
      </c>
      <c r="K75" s="515">
        <v>7.6314344600000004</v>
      </c>
      <c r="L75" s="47">
        <v>15.262868920000001</v>
      </c>
      <c r="M75" s="739"/>
      <c r="N75" s="739"/>
      <c r="O75" s="739"/>
      <c r="P75" s="739"/>
      <c r="Q75" s="739"/>
      <c r="R75" s="739"/>
      <c r="S75" s="739"/>
      <c r="T75" s="739"/>
      <c r="U75" s="739"/>
    </row>
    <row r="76" spans="1:21" s="118" customFormat="1">
      <c r="A76" s="518"/>
      <c r="B76" s="133" t="s">
        <v>27</v>
      </c>
      <c r="C76" s="515">
        <v>0</v>
      </c>
      <c r="D76" s="515">
        <v>0</v>
      </c>
      <c r="E76" s="515">
        <v>240.67850077791985</v>
      </c>
      <c r="F76" s="515">
        <v>0</v>
      </c>
      <c r="G76" s="515">
        <v>0</v>
      </c>
      <c r="H76" s="515">
        <v>0</v>
      </c>
      <c r="I76" s="515">
        <v>0</v>
      </c>
      <c r="J76" s="515">
        <v>0</v>
      </c>
      <c r="K76" s="515">
        <v>240.67850077791985</v>
      </c>
      <c r="L76" s="47">
        <v>481.3570015558397</v>
      </c>
      <c r="M76" s="739"/>
      <c r="N76" s="739"/>
      <c r="O76" s="739"/>
      <c r="P76" s="739"/>
      <c r="Q76" s="739"/>
      <c r="R76" s="739"/>
      <c r="S76" s="739"/>
      <c r="T76" s="739"/>
      <c r="U76" s="739"/>
    </row>
    <row r="77" spans="1:21" s="118" customFormat="1">
      <c r="A77" s="518"/>
      <c r="B77" s="505" t="s">
        <v>294</v>
      </c>
      <c r="C77" s="515">
        <v>0</v>
      </c>
      <c r="D77" s="515">
        <v>0</v>
      </c>
      <c r="E77" s="515">
        <v>129.78381586743393</v>
      </c>
      <c r="F77" s="515">
        <v>0</v>
      </c>
      <c r="G77" s="515">
        <v>0</v>
      </c>
      <c r="H77" s="515">
        <v>0</v>
      </c>
      <c r="I77" s="515">
        <v>0</v>
      </c>
      <c r="J77" s="515">
        <v>0</v>
      </c>
      <c r="K77" s="515">
        <v>129.78381586743393</v>
      </c>
      <c r="L77" s="47">
        <v>259.56763173486786</v>
      </c>
      <c r="M77" s="739"/>
      <c r="N77" s="739"/>
      <c r="O77" s="739"/>
      <c r="P77" s="739"/>
      <c r="Q77" s="739"/>
      <c r="R77" s="739"/>
      <c r="S77" s="739"/>
      <c r="T77" s="739"/>
      <c r="U77" s="739"/>
    </row>
    <row r="78" spans="1:21" s="118" customFormat="1">
      <c r="A78" s="518"/>
      <c r="B78" s="505" t="s">
        <v>295</v>
      </c>
      <c r="C78" s="515">
        <v>0</v>
      </c>
      <c r="D78" s="515">
        <v>0</v>
      </c>
      <c r="E78" s="515">
        <v>110.89468491048594</v>
      </c>
      <c r="F78" s="515">
        <v>0</v>
      </c>
      <c r="G78" s="515">
        <v>0</v>
      </c>
      <c r="H78" s="515">
        <v>0</v>
      </c>
      <c r="I78" s="515">
        <v>0</v>
      </c>
      <c r="J78" s="515">
        <v>0</v>
      </c>
      <c r="K78" s="515">
        <v>110.89468491048594</v>
      </c>
      <c r="L78" s="47">
        <v>221.78936982097187</v>
      </c>
      <c r="M78" s="739"/>
      <c r="N78" s="739"/>
      <c r="O78" s="739"/>
      <c r="P78" s="739"/>
      <c r="Q78" s="739"/>
      <c r="R78" s="739"/>
      <c r="S78" s="739"/>
      <c r="T78" s="739"/>
      <c r="U78" s="739"/>
    </row>
    <row r="79" spans="1:21" s="118" customFormat="1">
      <c r="A79" s="518"/>
      <c r="B79" s="133" t="s">
        <v>28</v>
      </c>
      <c r="C79" s="515">
        <v>0</v>
      </c>
      <c r="D79" s="515">
        <v>0</v>
      </c>
      <c r="E79" s="515">
        <v>1.9105657000808407</v>
      </c>
      <c r="F79" s="515">
        <v>0</v>
      </c>
      <c r="G79" s="515">
        <v>0</v>
      </c>
      <c r="H79" s="515">
        <v>0</v>
      </c>
      <c r="I79" s="515">
        <v>0</v>
      </c>
      <c r="J79" s="515">
        <v>0</v>
      </c>
      <c r="K79" s="515">
        <v>1.9105657000808407</v>
      </c>
      <c r="L79" s="47">
        <v>3.8211314001616814</v>
      </c>
      <c r="M79" s="739"/>
      <c r="N79" s="739"/>
      <c r="O79" s="739"/>
      <c r="P79" s="739"/>
      <c r="Q79" s="739"/>
      <c r="R79" s="739"/>
      <c r="S79" s="739"/>
      <c r="T79" s="739"/>
      <c r="U79" s="739"/>
    </row>
    <row r="80" spans="1:21" s="118" customFormat="1">
      <c r="A80" s="518"/>
      <c r="B80" s="505" t="s">
        <v>294</v>
      </c>
      <c r="C80" s="515">
        <v>0</v>
      </c>
      <c r="D80" s="515">
        <v>0</v>
      </c>
      <c r="E80" s="515">
        <v>1.3182253093505794</v>
      </c>
      <c r="F80" s="515">
        <v>0</v>
      </c>
      <c r="G80" s="515">
        <v>0</v>
      </c>
      <c r="H80" s="515">
        <v>0</v>
      </c>
      <c r="I80" s="515">
        <v>0</v>
      </c>
      <c r="J80" s="515">
        <v>0</v>
      </c>
      <c r="K80" s="515">
        <v>1.3182253093505794</v>
      </c>
      <c r="L80" s="47">
        <v>2.6364506187011587</v>
      </c>
      <c r="M80" s="739"/>
      <c r="N80" s="739"/>
      <c r="O80" s="739"/>
      <c r="P80" s="739"/>
      <c r="Q80" s="739"/>
      <c r="R80" s="739"/>
      <c r="S80" s="739"/>
      <c r="T80" s="739"/>
      <c r="U80" s="739"/>
    </row>
    <row r="81" spans="1:21" s="118" customFormat="1">
      <c r="A81" s="518"/>
      <c r="B81" s="508" t="s">
        <v>295</v>
      </c>
      <c r="C81" s="515">
        <v>0</v>
      </c>
      <c r="D81" s="515">
        <v>0</v>
      </c>
      <c r="E81" s="515">
        <v>0.59234039073026135</v>
      </c>
      <c r="F81" s="515">
        <v>0</v>
      </c>
      <c r="G81" s="515">
        <v>0</v>
      </c>
      <c r="H81" s="515">
        <v>0</v>
      </c>
      <c r="I81" s="515">
        <v>0</v>
      </c>
      <c r="J81" s="515">
        <v>0</v>
      </c>
      <c r="K81" s="515">
        <v>0.59234039073026135</v>
      </c>
      <c r="L81" s="113">
        <v>1.1846807814605227</v>
      </c>
      <c r="M81" s="739"/>
      <c r="N81" s="739"/>
      <c r="O81" s="739"/>
      <c r="P81" s="739"/>
      <c r="Q81" s="739"/>
      <c r="R81" s="739"/>
      <c r="S81" s="739"/>
      <c r="T81" s="739"/>
      <c r="U81" s="739"/>
    </row>
    <row r="82" spans="1:21" s="118" customFormat="1">
      <c r="A82" s="518"/>
      <c r="B82" s="492" t="s">
        <v>29</v>
      </c>
      <c r="C82" s="493">
        <v>0</v>
      </c>
      <c r="D82" s="493">
        <v>0</v>
      </c>
      <c r="E82" s="493">
        <v>171.95804996471759</v>
      </c>
      <c r="F82" s="493">
        <v>0</v>
      </c>
      <c r="G82" s="493">
        <v>0</v>
      </c>
      <c r="H82" s="493">
        <v>0</v>
      </c>
      <c r="I82" s="493">
        <v>0</v>
      </c>
      <c r="J82" s="493">
        <v>0</v>
      </c>
      <c r="K82" s="493">
        <v>171.95804996471759</v>
      </c>
      <c r="L82" s="56">
        <v>343.91609992943518</v>
      </c>
      <c r="M82" s="739"/>
      <c r="N82" s="739"/>
      <c r="O82" s="739"/>
      <c r="P82" s="739"/>
      <c r="Q82" s="739"/>
      <c r="R82" s="739"/>
      <c r="S82" s="739"/>
      <c r="T82" s="739"/>
      <c r="U82" s="739"/>
    </row>
    <row r="83" spans="1:21" s="118" customFormat="1">
      <c r="A83" s="518"/>
      <c r="B83" s="491" t="s">
        <v>30</v>
      </c>
      <c r="C83" s="121">
        <v>0</v>
      </c>
      <c r="D83" s="121">
        <v>0</v>
      </c>
      <c r="E83" s="121">
        <v>42.253021079999996</v>
      </c>
      <c r="F83" s="121">
        <v>0</v>
      </c>
      <c r="G83" s="121">
        <v>0</v>
      </c>
      <c r="H83" s="121">
        <v>0</v>
      </c>
      <c r="I83" s="121">
        <v>0</v>
      </c>
      <c r="J83" s="121">
        <v>0</v>
      </c>
      <c r="K83" s="121">
        <v>0</v>
      </c>
      <c r="L83" s="56">
        <v>42.253021079999996</v>
      </c>
      <c r="M83" s="739"/>
      <c r="N83" s="739"/>
      <c r="O83" s="739"/>
      <c r="P83" s="739"/>
      <c r="Q83" s="739"/>
      <c r="R83" s="739"/>
      <c r="S83" s="739"/>
      <c r="T83" s="739"/>
      <c r="U83" s="739"/>
    </row>
    <row r="84" spans="1:21" s="118" customFormat="1">
      <c r="A84" s="518"/>
      <c r="B84" s="492" t="s">
        <v>434</v>
      </c>
      <c r="C84" s="121">
        <v>0</v>
      </c>
      <c r="D84" s="121">
        <v>0</v>
      </c>
      <c r="E84" s="121">
        <v>128.43331419209716</v>
      </c>
      <c r="F84" s="121">
        <v>0</v>
      </c>
      <c r="G84" s="121">
        <v>0</v>
      </c>
      <c r="H84" s="121">
        <v>128.43331419209716</v>
      </c>
      <c r="I84" s="121">
        <v>0</v>
      </c>
      <c r="J84" s="121">
        <v>0</v>
      </c>
      <c r="K84" s="121">
        <v>127.03729990768311</v>
      </c>
      <c r="L84" s="56">
        <v>383.90392829187743</v>
      </c>
      <c r="M84" s="739"/>
      <c r="N84" s="739"/>
      <c r="O84" s="739"/>
      <c r="P84" s="739"/>
      <c r="Q84" s="739"/>
      <c r="R84" s="739"/>
      <c r="S84" s="739"/>
      <c r="T84" s="739"/>
      <c r="U84" s="739"/>
    </row>
    <row r="85" spans="1:21" s="118" customFormat="1">
      <c r="A85" s="518"/>
      <c r="B85" s="491" t="s">
        <v>496</v>
      </c>
      <c r="C85" s="121">
        <v>0</v>
      </c>
      <c r="D85" s="121">
        <v>0</v>
      </c>
      <c r="E85" s="121">
        <v>85.22636729901572</v>
      </c>
      <c r="F85" s="121">
        <v>0</v>
      </c>
      <c r="G85" s="121">
        <v>0</v>
      </c>
      <c r="H85" s="121">
        <v>85.22636729901572</v>
      </c>
      <c r="I85" s="121">
        <v>0</v>
      </c>
      <c r="J85" s="121">
        <v>0</v>
      </c>
      <c r="K85" s="121">
        <v>84.299993741304661</v>
      </c>
      <c r="L85" s="56">
        <v>254.7527283393361</v>
      </c>
      <c r="M85" s="739"/>
      <c r="N85" s="739"/>
      <c r="O85" s="739"/>
      <c r="P85" s="739"/>
      <c r="Q85" s="739"/>
      <c r="R85" s="739"/>
      <c r="S85" s="739"/>
      <c r="T85" s="739"/>
      <c r="U85" s="739"/>
    </row>
    <row r="86" spans="1:21" s="118" customFormat="1">
      <c r="A86" s="518"/>
      <c r="B86" s="492" t="s">
        <v>497</v>
      </c>
      <c r="C86" s="121">
        <v>0</v>
      </c>
      <c r="D86" s="121">
        <v>0</v>
      </c>
      <c r="E86" s="121">
        <v>54.356902402839722</v>
      </c>
      <c r="F86" s="121">
        <v>0</v>
      </c>
      <c r="G86" s="121">
        <v>0</v>
      </c>
      <c r="H86" s="121">
        <v>54.356902402839722</v>
      </c>
      <c r="I86" s="121">
        <v>0</v>
      </c>
      <c r="J86" s="121">
        <v>0</v>
      </c>
      <c r="K86" s="121">
        <v>53.766066507170812</v>
      </c>
      <c r="L86" s="56">
        <v>162.47987131285026</v>
      </c>
      <c r="M86" s="739"/>
      <c r="N86" s="739"/>
      <c r="O86" s="739"/>
      <c r="P86" s="739"/>
      <c r="Q86" s="739"/>
      <c r="R86" s="739"/>
      <c r="S86" s="739"/>
      <c r="T86" s="739"/>
      <c r="U86" s="739"/>
    </row>
    <row r="87" spans="1:21" s="118" customFormat="1">
      <c r="A87" s="518"/>
      <c r="B87" s="491" t="s">
        <v>498</v>
      </c>
      <c r="C87" s="121">
        <v>0</v>
      </c>
      <c r="D87" s="121">
        <v>66.417017875671249</v>
      </c>
      <c r="E87" s="121">
        <v>0</v>
      </c>
      <c r="F87" s="121">
        <v>0</v>
      </c>
      <c r="G87" s="121">
        <v>68.655793758857882</v>
      </c>
      <c r="H87" s="121">
        <v>0</v>
      </c>
      <c r="I87" s="121">
        <v>0</v>
      </c>
      <c r="J87" s="121">
        <v>68.655793758857882</v>
      </c>
      <c r="K87" s="121">
        <v>0</v>
      </c>
      <c r="L87" s="56">
        <v>203.728605393387</v>
      </c>
      <c r="M87" s="739"/>
      <c r="N87" s="739"/>
      <c r="O87" s="739"/>
      <c r="P87" s="739"/>
      <c r="Q87" s="739"/>
      <c r="R87" s="739"/>
      <c r="S87" s="739"/>
      <c r="T87" s="739"/>
      <c r="U87" s="739"/>
    </row>
    <row r="88" spans="1:21" s="118" customFormat="1">
      <c r="A88" s="518"/>
      <c r="B88" s="492" t="s">
        <v>519</v>
      </c>
      <c r="C88" s="121">
        <v>0</v>
      </c>
      <c r="D88" s="121">
        <v>0</v>
      </c>
      <c r="E88" s="121">
        <v>38.033250877660613</v>
      </c>
      <c r="F88" s="121">
        <v>0</v>
      </c>
      <c r="G88" s="121">
        <v>0</v>
      </c>
      <c r="H88" s="121">
        <v>38.033250877660613</v>
      </c>
      <c r="I88" s="121">
        <v>0</v>
      </c>
      <c r="J88" s="121">
        <v>0</v>
      </c>
      <c r="K88" s="121">
        <v>37.619845976413679</v>
      </c>
      <c r="L88" s="56">
        <v>113.68634773173491</v>
      </c>
      <c r="M88" s="739"/>
      <c r="N88" s="739"/>
      <c r="O88" s="739"/>
      <c r="P88" s="739"/>
      <c r="Q88" s="739"/>
      <c r="R88" s="739"/>
      <c r="S88" s="739"/>
      <c r="T88" s="739"/>
      <c r="U88" s="739"/>
    </row>
    <row r="89" spans="1:21" s="118" customFormat="1">
      <c r="A89" s="518"/>
      <c r="B89" s="491" t="s">
        <v>607</v>
      </c>
      <c r="C89" s="121">
        <v>0</v>
      </c>
      <c r="D89" s="121">
        <v>10.375424394414177</v>
      </c>
      <c r="E89" s="121">
        <v>0</v>
      </c>
      <c r="F89" s="121">
        <v>0</v>
      </c>
      <c r="G89" s="121">
        <v>10.725157800777541</v>
      </c>
      <c r="H89" s="121">
        <v>0</v>
      </c>
      <c r="I89" s="121">
        <v>0</v>
      </c>
      <c r="J89" s="121">
        <v>10.725157800777541</v>
      </c>
      <c r="K89" s="121">
        <v>0</v>
      </c>
      <c r="L89" s="56">
        <v>31.825739995969261</v>
      </c>
      <c r="M89" s="739"/>
      <c r="N89" s="739"/>
      <c r="O89" s="739"/>
      <c r="P89" s="739"/>
      <c r="Q89" s="739"/>
      <c r="R89" s="739"/>
      <c r="S89" s="739"/>
      <c r="T89" s="739"/>
      <c r="U89" s="739"/>
    </row>
    <row r="90" spans="1:21" s="118" customFormat="1">
      <c r="A90" s="518"/>
      <c r="B90" s="492" t="s">
        <v>698</v>
      </c>
      <c r="C90" s="121">
        <v>35.467106919216214</v>
      </c>
      <c r="D90" s="121">
        <v>0</v>
      </c>
      <c r="E90" s="121">
        <v>0</v>
      </c>
      <c r="F90" s="121">
        <v>35.86118588461688</v>
      </c>
      <c r="G90" s="121">
        <v>0</v>
      </c>
      <c r="H90" s="121">
        <v>0</v>
      </c>
      <c r="I90" s="121">
        <v>36.255264850667672</v>
      </c>
      <c r="J90" s="121">
        <v>0</v>
      </c>
      <c r="K90" s="121">
        <v>0</v>
      </c>
      <c r="L90" s="56">
        <v>107.58355765450077</v>
      </c>
      <c r="M90" s="739"/>
      <c r="N90" s="739"/>
      <c r="O90" s="739"/>
      <c r="P90" s="739"/>
      <c r="Q90" s="739"/>
      <c r="R90" s="739"/>
      <c r="S90" s="739"/>
      <c r="T90" s="739"/>
      <c r="U90" s="739"/>
    </row>
    <row r="91" spans="1:21" s="118" customFormat="1">
      <c r="A91" s="518"/>
      <c r="B91" s="491" t="s">
        <v>520</v>
      </c>
      <c r="C91" s="121">
        <v>0</v>
      </c>
      <c r="D91" s="121">
        <v>0</v>
      </c>
      <c r="E91" s="121">
        <v>61.331583369956704</v>
      </c>
      <c r="F91" s="121">
        <v>0</v>
      </c>
      <c r="G91" s="121">
        <v>0</v>
      </c>
      <c r="H91" s="121">
        <v>61.331583369956704</v>
      </c>
      <c r="I91" s="121">
        <v>0</v>
      </c>
      <c r="J91" s="121">
        <v>0</v>
      </c>
      <c r="K91" s="121">
        <v>60.664935724687624</v>
      </c>
      <c r="L91" s="56">
        <v>183.32810246460105</v>
      </c>
      <c r="M91" s="739"/>
      <c r="N91" s="739"/>
      <c r="O91" s="739"/>
      <c r="P91" s="739"/>
      <c r="Q91" s="739"/>
      <c r="R91" s="739"/>
      <c r="S91" s="739"/>
      <c r="T91" s="739"/>
      <c r="U91" s="739"/>
    </row>
    <row r="92" spans="1:21" s="118" customFormat="1">
      <c r="A92" s="518"/>
      <c r="B92" s="492" t="s">
        <v>596</v>
      </c>
      <c r="C92" s="121">
        <v>0</v>
      </c>
      <c r="D92" s="121">
        <v>40.369514428740459</v>
      </c>
      <c r="E92" s="121">
        <v>0</v>
      </c>
      <c r="F92" s="121">
        <v>0</v>
      </c>
      <c r="G92" s="121">
        <v>0</v>
      </c>
      <c r="H92" s="121">
        <v>0</v>
      </c>
      <c r="I92" s="121">
        <v>0</v>
      </c>
      <c r="J92" s="121">
        <v>0</v>
      </c>
      <c r="K92" s="121">
        <v>0</v>
      </c>
      <c r="L92" s="56">
        <v>40.369514428740459</v>
      </c>
      <c r="M92" s="739"/>
      <c r="N92" s="739"/>
      <c r="O92" s="739"/>
      <c r="P92" s="739"/>
      <c r="Q92" s="739"/>
      <c r="R92" s="739"/>
      <c r="S92" s="739"/>
      <c r="T92" s="739"/>
      <c r="U92" s="739"/>
    </row>
    <row r="93" spans="1:21" s="118" customFormat="1">
      <c r="A93" s="518"/>
      <c r="B93" s="491" t="s">
        <v>624</v>
      </c>
      <c r="C93" s="121">
        <v>0</v>
      </c>
      <c r="D93" s="121">
        <v>0</v>
      </c>
      <c r="E93" s="121">
        <v>0</v>
      </c>
      <c r="F93" s="121">
        <v>0</v>
      </c>
      <c r="G93" s="121">
        <v>0</v>
      </c>
      <c r="H93" s="121">
        <v>172.28152747792845</v>
      </c>
      <c r="I93" s="121">
        <v>0</v>
      </c>
      <c r="J93" s="121">
        <v>0</v>
      </c>
      <c r="K93" s="121">
        <v>0</v>
      </c>
      <c r="L93" s="56">
        <v>172.28152747792845</v>
      </c>
      <c r="M93" s="739"/>
      <c r="N93" s="739"/>
      <c r="O93" s="739"/>
      <c r="P93" s="739"/>
      <c r="Q93" s="739"/>
      <c r="R93" s="739"/>
      <c r="S93" s="739"/>
      <c r="T93" s="739"/>
      <c r="U93" s="739"/>
    </row>
    <row r="94" spans="1:21" s="118" customFormat="1">
      <c r="A94" s="518"/>
      <c r="B94" s="492" t="s">
        <v>625</v>
      </c>
      <c r="C94" s="121">
        <v>0</v>
      </c>
      <c r="D94" s="121">
        <v>0</v>
      </c>
      <c r="E94" s="121">
        <v>0</v>
      </c>
      <c r="F94" s="121">
        <v>0</v>
      </c>
      <c r="G94" s="121">
        <v>0</v>
      </c>
      <c r="H94" s="121">
        <v>112.48503799945391</v>
      </c>
      <c r="I94" s="121">
        <v>0</v>
      </c>
      <c r="J94" s="121">
        <v>0</v>
      </c>
      <c r="K94" s="121">
        <v>0</v>
      </c>
      <c r="L94" s="56">
        <v>112.48503799945391</v>
      </c>
      <c r="M94" s="739"/>
      <c r="N94" s="739"/>
      <c r="O94" s="739"/>
      <c r="P94" s="739"/>
      <c r="Q94" s="739"/>
      <c r="R94" s="739"/>
      <c r="S94" s="739"/>
      <c r="T94" s="739"/>
      <c r="U94" s="739"/>
    </row>
    <row r="95" spans="1:21" s="118" customFormat="1">
      <c r="A95" s="518"/>
      <c r="B95" s="491" t="s">
        <v>728</v>
      </c>
      <c r="C95" s="121">
        <v>303.27236835350874</v>
      </c>
      <c r="D95" s="121">
        <v>0</v>
      </c>
      <c r="E95" s="121">
        <v>0</v>
      </c>
      <c r="F95" s="121">
        <v>0</v>
      </c>
      <c r="G95" s="121">
        <v>0</v>
      </c>
      <c r="H95" s="121">
        <v>0</v>
      </c>
      <c r="I95" s="121">
        <v>303.27236835350874</v>
      </c>
      <c r="J95" s="121">
        <v>0</v>
      </c>
      <c r="K95" s="121">
        <v>0</v>
      </c>
      <c r="L95" s="56">
        <v>606.54473670701748</v>
      </c>
      <c r="M95" s="739"/>
      <c r="N95" s="739"/>
      <c r="O95" s="739"/>
      <c r="P95" s="739"/>
      <c r="Q95" s="739"/>
      <c r="R95" s="739"/>
      <c r="S95" s="739"/>
      <c r="T95" s="739"/>
      <c r="U95" s="739"/>
    </row>
    <row r="96" spans="1:21" s="118" customFormat="1">
      <c r="A96" s="518"/>
      <c r="B96" s="492" t="s">
        <v>729</v>
      </c>
      <c r="C96" s="121">
        <v>141.87520345343196</v>
      </c>
      <c r="D96" s="121">
        <v>0</v>
      </c>
      <c r="E96" s="121">
        <v>0</v>
      </c>
      <c r="F96" s="121">
        <v>0</v>
      </c>
      <c r="G96" s="121">
        <v>0</v>
      </c>
      <c r="H96" s="121">
        <v>0</v>
      </c>
      <c r="I96" s="121">
        <v>141.87520345343196</v>
      </c>
      <c r="J96" s="121">
        <v>0</v>
      </c>
      <c r="K96" s="121">
        <v>0</v>
      </c>
      <c r="L96" s="56">
        <v>283.75040690686393</v>
      </c>
      <c r="M96" s="739"/>
      <c r="N96" s="739"/>
      <c r="O96" s="739"/>
      <c r="P96" s="739"/>
      <c r="Q96" s="739"/>
      <c r="R96" s="739"/>
      <c r="S96" s="739"/>
      <c r="T96" s="739"/>
      <c r="U96" s="739"/>
    </row>
    <row r="97" spans="1:21" s="118" customFormat="1">
      <c r="A97" s="518"/>
      <c r="B97" s="491" t="s">
        <v>730</v>
      </c>
      <c r="C97" s="121">
        <v>369.755165141921</v>
      </c>
      <c r="D97" s="121">
        <v>0</v>
      </c>
      <c r="E97" s="121">
        <v>0</v>
      </c>
      <c r="F97" s="121">
        <v>0</v>
      </c>
      <c r="G97" s="121">
        <v>0</v>
      </c>
      <c r="H97" s="121">
        <v>0</v>
      </c>
      <c r="I97" s="121">
        <v>369.755165141921</v>
      </c>
      <c r="J97" s="121">
        <v>0</v>
      </c>
      <c r="K97" s="121">
        <v>0</v>
      </c>
      <c r="L97" s="56">
        <v>739.51033028384199</v>
      </c>
      <c r="M97" s="739"/>
      <c r="N97" s="739"/>
      <c r="O97" s="739"/>
      <c r="P97" s="739"/>
      <c r="Q97" s="739"/>
      <c r="R97" s="739"/>
      <c r="S97" s="739"/>
      <c r="T97" s="739"/>
      <c r="U97" s="739"/>
    </row>
    <row r="98" spans="1:21" s="118" customFormat="1">
      <c r="A98" s="518"/>
      <c r="B98" s="492" t="s">
        <v>773</v>
      </c>
      <c r="C98" s="121">
        <v>0</v>
      </c>
      <c r="D98" s="121">
        <v>242.12696904458514</v>
      </c>
      <c r="E98" s="121">
        <v>0</v>
      </c>
      <c r="F98" s="121">
        <v>0</v>
      </c>
      <c r="G98" s="121">
        <v>250.28855227086558</v>
      </c>
      <c r="H98" s="121">
        <v>0</v>
      </c>
      <c r="I98" s="121">
        <v>0</v>
      </c>
      <c r="J98" s="121">
        <v>250.28855227086558</v>
      </c>
      <c r="K98" s="121">
        <v>0</v>
      </c>
      <c r="L98" s="56">
        <v>742.70407358631633</v>
      </c>
      <c r="M98" s="739"/>
      <c r="N98" s="739"/>
      <c r="O98" s="739"/>
      <c r="P98" s="739"/>
      <c r="Q98" s="739"/>
      <c r="R98" s="739"/>
      <c r="S98" s="739"/>
      <c r="T98" s="739"/>
      <c r="U98" s="739"/>
    </row>
    <row r="99" spans="1:21" s="118" customFormat="1">
      <c r="A99" s="518"/>
      <c r="B99" s="491" t="s">
        <v>31</v>
      </c>
      <c r="C99" s="121">
        <v>242.81785002999999</v>
      </c>
      <c r="D99" s="121">
        <v>0</v>
      </c>
      <c r="E99" s="121">
        <v>0</v>
      </c>
      <c r="F99" s="121">
        <v>0</v>
      </c>
      <c r="G99" s="121">
        <v>0</v>
      </c>
      <c r="H99" s="121">
        <v>0</v>
      </c>
      <c r="I99" s="121">
        <v>0</v>
      </c>
      <c r="J99" s="121">
        <v>0</v>
      </c>
      <c r="K99" s="121">
        <v>0</v>
      </c>
      <c r="L99" s="56">
        <v>242.81785002999999</v>
      </c>
      <c r="M99" s="739"/>
      <c r="N99" s="739"/>
      <c r="O99" s="739"/>
      <c r="P99" s="739"/>
      <c r="Q99" s="739"/>
      <c r="R99" s="739"/>
      <c r="S99" s="739"/>
      <c r="T99" s="739"/>
      <c r="U99" s="739"/>
    </row>
    <row r="100" spans="1:21" s="118" customFormat="1">
      <c r="A100" s="518"/>
      <c r="B100" s="492" t="s">
        <v>461</v>
      </c>
      <c r="C100" s="121">
        <v>0</v>
      </c>
      <c r="D100" s="121">
        <v>325.83291732999999</v>
      </c>
      <c r="E100" s="121">
        <v>0</v>
      </c>
      <c r="F100" s="121">
        <v>0</v>
      </c>
      <c r="G100" s="121">
        <v>0</v>
      </c>
      <c r="H100" s="121">
        <v>0</v>
      </c>
      <c r="I100" s="121">
        <v>0</v>
      </c>
      <c r="J100" s="121">
        <v>325.83291732999999</v>
      </c>
      <c r="K100" s="121">
        <v>0</v>
      </c>
      <c r="L100" s="56">
        <v>651.66583465999997</v>
      </c>
      <c r="M100" s="739"/>
      <c r="N100" s="739"/>
      <c r="O100" s="739"/>
      <c r="P100" s="739"/>
      <c r="Q100" s="739"/>
      <c r="R100" s="739"/>
      <c r="S100" s="739"/>
      <c r="T100" s="739"/>
      <c r="U100" s="739"/>
    </row>
    <row r="101" spans="1:21" s="118" customFormat="1">
      <c r="A101" s="518"/>
      <c r="B101" s="491" t="s">
        <v>500</v>
      </c>
      <c r="C101" s="493">
        <v>117.68879864</v>
      </c>
      <c r="D101" s="493">
        <v>0</v>
      </c>
      <c r="E101" s="493">
        <v>0</v>
      </c>
      <c r="F101" s="493">
        <v>0</v>
      </c>
      <c r="G101" s="493">
        <v>0</v>
      </c>
      <c r="H101" s="493">
        <v>0</v>
      </c>
      <c r="I101" s="493">
        <v>117.68879864</v>
      </c>
      <c r="J101" s="493">
        <v>0</v>
      </c>
      <c r="K101" s="493">
        <v>0</v>
      </c>
      <c r="L101" s="56">
        <v>235.37759728</v>
      </c>
      <c r="M101" s="739"/>
      <c r="N101" s="739"/>
      <c r="O101" s="739"/>
      <c r="P101" s="739"/>
      <c r="Q101" s="739"/>
      <c r="R101" s="739"/>
      <c r="S101" s="739"/>
      <c r="T101" s="739"/>
      <c r="U101" s="739"/>
    </row>
    <row r="102" spans="1:21" s="118" customFormat="1">
      <c r="A102" s="518"/>
      <c r="B102" s="492" t="s">
        <v>699</v>
      </c>
      <c r="C102" s="493">
        <v>0</v>
      </c>
      <c r="D102" s="493">
        <v>0</v>
      </c>
      <c r="E102" s="493">
        <v>174.28794468000001</v>
      </c>
      <c r="F102" s="493">
        <v>0</v>
      </c>
      <c r="G102" s="493">
        <v>0</v>
      </c>
      <c r="H102" s="493">
        <v>0</v>
      </c>
      <c r="I102" s="493">
        <v>0</v>
      </c>
      <c r="J102" s="493">
        <v>0</v>
      </c>
      <c r="K102" s="493">
        <v>174.28794468000001</v>
      </c>
      <c r="L102" s="56">
        <v>348.57588936000002</v>
      </c>
      <c r="M102" s="739"/>
      <c r="N102" s="739"/>
      <c r="O102" s="739"/>
      <c r="P102" s="739"/>
      <c r="Q102" s="739"/>
      <c r="R102" s="739"/>
      <c r="S102" s="739"/>
      <c r="T102" s="739"/>
      <c r="U102" s="739"/>
    </row>
    <row r="103" spans="1:21" s="118" customFormat="1">
      <c r="A103" s="518"/>
      <c r="B103" s="491" t="s">
        <v>700</v>
      </c>
      <c r="C103" s="493">
        <v>0</v>
      </c>
      <c r="D103" s="493">
        <v>0</v>
      </c>
      <c r="E103" s="493">
        <v>177.59946388999998</v>
      </c>
      <c r="F103" s="493">
        <v>0</v>
      </c>
      <c r="G103" s="493">
        <v>0</v>
      </c>
      <c r="H103" s="493">
        <v>0</v>
      </c>
      <c r="I103" s="493">
        <v>0</v>
      </c>
      <c r="J103" s="493">
        <v>0</v>
      </c>
      <c r="K103" s="493">
        <v>177.59946388999998</v>
      </c>
      <c r="L103" s="56">
        <v>355.19892777999996</v>
      </c>
      <c r="M103" s="739"/>
      <c r="N103" s="739"/>
      <c r="O103" s="739"/>
      <c r="P103" s="739"/>
      <c r="Q103" s="739"/>
      <c r="R103" s="739"/>
      <c r="S103" s="739"/>
      <c r="T103" s="739"/>
      <c r="U103" s="739"/>
    </row>
    <row r="104" spans="1:21" s="118" customFormat="1">
      <c r="A104" s="518"/>
      <c r="B104" s="492" t="s">
        <v>701</v>
      </c>
      <c r="C104" s="493">
        <v>0</v>
      </c>
      <c r="D104" s="493">
        <v>0</v>
      </c>
      <c r="E104" s="493">
        <v>184.68842028999998</v>
      </c>
      <c r="F104" s="493">
        <v>0</v>
      </c>
      <c r="G104" s="493">
        <v>0</v>
      </c>
      <c r="H104" s="493">
        <v>0</v>
      </c>
      <c r="I104" s="493">
        <v>0</v>
      </c>
      <c r="J104" s="493">
        <v>0</v>
      </c>
      <c r="K104" s="493">
        <v>184.68842028999998</v>
      </c>
      <c r="L104" s="56">
        <v>369.37684057999996</v>
      </c>
      <c r="M104" s="739"/>
      <c r="N104" s="739"/>
      <c r="O104" s="739"/>
      <c r="P104" s="739"/>
      <c r="Q104" s="739"/>
      <c r="R104" s="739"/>
      <c r="S104" s="739"/>
      <c r="T104" s="739"/>
      <c r="U104" s="739"/>
    </row>
    <row r="105" spans="1:21" s="118" customFormat="1">
      <c r="A105" s="518"/>
      <c r="B105" s="491" t="s">
        <v>603</v>
      </c>
      <c r="C105" s="493">
        <v>85.9375</v>
      </c>
      <c r="D105" s="493">
        <v>0</v>
      </c>
      <c r="E105" s="493">
        <v>0</v>
      </c>
      <c r="F105" s="493">
        <v>0</v>
      </c>
      <c r="G105" s="493">
        <v>0</v>
      </c>
      <c r="H105" s="493">
        <v>0</v>
      </c>
      <c r="I105" s="493">
        <v>85.9375</v>
      </c>
      <c r="J105" s="493">
        <v>0</v>
      </c>
      <c r="K105" s="493">
        <v>0</v>
      </c>
      <c r="L105" s="56">
        <v>171.875</v>
      </c>
      <c r="M105" s="739"/>
      <c r="N105" s="739"/>
      <c r="O105" s="739"/>
      <c r="P105" s="739"/>
      <c r="Q105" s="739"/>
      <c r="R105" s="739"/>
      <c r="S105" s="739"/>
      <c r="T105" s="739"/>
      <c r="U105" s="739"/>
    </row>
    <row r="106" spans="1:21" s="118" customFormat="1">
      <c r="A106" s="518"/>
      <c r="B106" s="492" t="s">
        <v>604</v>
      </c>
      <c r="C106" s="493">
        <v>154.6875</v>
      </c>
      <c r="D106" s="493">
        <v>0</v>
      </c>
      <c r="E106" s="493">
        <v>0</v>
      </c>
      <c r="F106" s="493">
        <v>0</v>
      </c>
      <c r="G106" s="493">
        <v>0</v>
      </c>
      <c r="H106" s="493">
        <v>0</v>
      </c>
      <c r="I106" s="493">
        <v>154.6875</v>
      </c>
      <c r="J106" s="493">
        <v>0</v>
      </c>
      <c r="K106" s="493">
        <v>0</v>
      </c>
      <c r="L106" s="56">
        <v>309.375</v>
      </c>
      <c r="M106" s="739"/>
      <c r="N106" s="739"/>
      <c r="O106" s="739"/>
      <c r="P106" s="739"/>
      <c r="Q106" s="739"/>
      <c r="R106" s="739"/>
      <c r="S106" s="739"/>
      <c r="T106" s="739"/>
      <c r="U106" s="739"/>
    </row>
    <row r="107" spans="1:21" s="118" customFormat="1">
      <c r="A107" s="518"/>
      <c r="B107" s="491" t="s">
        <v>605</v>
      </c>
      <c r="C107" s="493">
        <v>243.75</v>
      </c>
      <c r="D107" s="493">
        <v>0</v>
      </c>
      <c r="E107" s="493">
        <v>0</v>
      </c>
      <c r="F107" s="493">
        <v>0</v>
      </c>
      <c r="G107" s="493">
        <v>0</v>
      </c>
      <c r="H107" s="493">
        <v>0</v>
      </c>
      <c r="I107" s="493">
        <v>243.75</v>
      </c>
      <c r="J107" s="493">
        <v>0</v>
      </c>
      <c r="K107" s="493">
        <v>0</v>
      </c>
      <c r="L107" s="56">
        <v>487.5</v>
      </c>
      <c r="M107" s="739"/>
      <c r="N107" s="739"/>
      <c r="O107" s="739"/>
      <c r="P107" s="739"/>
      <c r="Q107" s="739"/>
      <c r="R107" s="739"/>
      <c r="S107" s="739"/>
      <c r="T107" s="739"/>
      <c r="U107" s="739"/>
    </row>
    <row r="108" spans="1:21" s="118" customFormat="1">
      <c r="A108" s="518"/>
      <c r="B108" s="492" t="s">
        <v>606</v>
      </c>
      <c r="C108" s="493">
        <v>104.84375</v>
      </c>
      <c r="D108" s="493">
        <v>0</v>
      </c>
      <c r="E108" s="493">
        <v>0</v>
      </c>
      <c r="F108" s="493">
        <v>0</v>
      </c>
      <c r="G108" s="493">
        <v>0</v>
      </c>
      <c r="H108" s="493">
        <v>0</v>
      </c>
      <c r="I108" s="493">
        <v>104.84375</v>
      </c>
      <c r="J108" s="493">
        <v>0</v>
      </c>
      <c r="K108" s="493">
        <v>0</v>
      </c>
      <c r="L108" s="56">
        <v>209.6875</v>
      </c>
      <c r="M108" s="739"/>
      <c r="N108" s="739"/>
      <c r="O108" s="739"/>
      <c r="P108" s="739"/>
      <c r="Q108" s="739"/>
      <c r="R108" s="739"/>
      <c r="S108" s="739"/>
      <c r="T108" s="739"/>
      <c r="U108" s="739"/>
    </row>
    <row r="109" spans="1:21" s="118" customFormat="1">
      <c r="A109" s="518"/>
      <c r="B109" s="491" t="s">
        <v>618</v>
      </c>
      <c r="C109" s="493">
        <v>0</v>
      </c>
      <c r="D109" s="493">
        <v>0</v>
      </c>
      <c r="E109" s="493">
        <v>0</v>
      </c>
      <c r="F109" s="493">
        <v>33.125</v>
      </c>
      <c r="G109" s="493">
        <v>0</v>
      </c>
      <c r="H109" s="493">
        <v>0</v>
      </c>
      <c r="I109" s="493">
        <v>0</v>
      </c>
      <c r="J109" s="493">
        <v>0</v>
      </c>
      <c r="K109" s="493">
        <v>0</v>
      </c>
      <c r="L109" s="56">
        <v>33.125</v>
      </c>
      <c r="M109" s="739"/>
      <c r="N109" s="739"/>
      <c r="O109" s="739"/>
      <c r="P109" s="739"/>
      <c r="Q109" s="739"/>
      <c r="R109" s="739"/>
      <c r="S109" s="739"/>
      <c r="T109" s="739"/>
      <c r="U109" s="739"/>
    </row>
    <row r="110" spans="1:21" s="118" customFormat="1">
      <c r="A110" s="518"/>
      <c r="B110" s="492" t="s">
        <v>620</v>
      </c>
      <c r="C110" s="493">
        <v>0</v>
      </c>
      <c r="D110" s="493">
        <v>0</v>
      </c>
      <c r="E110" s="493">
        <v>0</v>
      </c>
      <c r="F110" s="493">
        <v>62.34375</v>
      </c>
      <c r="G110" s="493">
        <v>0</v>
      </c>
      <c r="H110" s="493">
        <v>0</v>
      </c>
      <c r="I110" s="493">
        <v>0</v>
      </c>
      <c r="J110" s="493">
        <v>0</v>
      </c>
      <c r="K110" s="493">
        <v>0</v>
      </c>
      <c r="L110" s="56">
        <v>62.34375</v>
      </c>
      <c r="M110" s="739"/>
      <c r="N110" s="739"/>
      <c r="O110" s="739"/>
      <c r="P110" s="739"/>
      <c r="Q110" s="739"/>
      <c r="R110" s="739"/>
      <c r="S110" s="739"/>
      <c r="T110" s="739"/>
      <c r="U110" s="739"/>
    </row>
    <row r="111" spans="1:21" s="118" customFormat="1">
      <c r="A111" s="518"/>
      <c r="B111" s="491" t="s">
        <v>617</v>
      </c>
      <c r="C111" s="493">
        <v>0</v>
      </c>
      <c r="D111" s="493">
        <v>0</v>
      </c>
      <c r="E111" s="493">
        <v>0</v>
      </c>
      <c r="F111" s="493">
        <v>0</v>
      </c>
      <c r="G111" s="493">
        <v>3.4894760299999996</v>
      </c>
      <c r="H111" s="493">
        <v>0</v>
      </c>
      <c r="I111" s="493">
        <v>0</v>
      </c>
      <c r="J111" s="493">
        <v>0</v>
      </c>
      <c r="K111" s="493">
        <v>0</v>
      </c>
      <c r="L111" s="56">
        <v>3.4894760299999996</v>
      </c>
      <c r="M111" s="739"/>
      <c r="N111" s="739"/>
      <c r="O111" s="739"/>
      <c r="P111" s="739"/>
      <c r="Q111" s="739"/>
      <c r="R111" s="739"/>
      <c r="S111" s="739"/>
      <c r="T111" s="739"/>
      <c r="U111" s="739"/>
    </row>
    <row r="112" spans="1:21" s="118" customFormat="1">
      <c r="A112" s="518"/>
      <c r="B112" s="492" t="s">
        <v>702</v>
      </c>
      <c r="C112" s="493">
        <v>0</v>
      </c>
      <c r="D112" s="493">
        <v>151.84618559999998</v>
      </c>
      <c r="E112" s="493">
        <v>0</v>
      </c>
      <c r="F112" s="493">
        <v>0</v>
      </c>
      <c r="G112" s="493">
        <v>0</v>
      </c>
      <c r="H112" s="493">
        <v>0</v>
      </c>
      <c r="I112" s="493">
        <v>0</v>
      </c>
      <c r="J112" s="493">
        <v>151.84618559999998</v>
      </c>
      <c r="K112" s="493">
        <v>0</v>
      </c>
      <c r="L112" s="56">
        <v>303.69237119999997</v>
      </c>
      <c r="M112" s="739"/>
      <c r="N112" s="739"/>
      <c r="O112" s="739"/>
      <c r="P112" s="739"/>
      <c r="Q112" s="739"/>
      <c r="R112" s="739"/>
      <c r="S112" s="739"/>
      <c r="T112" s="739"/>
      <c r="U112" s="739"/>
    </row>
    <row r="113" spans="1:21" s="118" customFormat="1">
      <c r="A113" s="518"/>
      <c r="B113" s="491" t="s">
        <v>703</v>
      </c>
      <c r="C113" s="493">
        <v>0</v>
      </c>
      <c r="D113" s="493">
        <v>0</v>
      </c>
      <c r="E113" s="493">
        <v>0</v>
      </c>
      <c r="F113" s="493">
        <v>0</v>
      </c>
      <c r="G113" s="493">
        <v>0</v>
      </c>
      <c r="H113" s="493">
        <v>85.49966714</v>
      </c>
      <c r="I113" s="493">
        <v>0</v>
      </c>
      <c r="J113" s="493">
        <v>0</v>
      </c>
      <c r="K113" s="493">
        <v>0</v>
      </c>
      <c r="L113" s="56">
        <v>85.49966714</v>
      </c>
      <c r="M113" s="739"/>
      <c r="N113" s="739"/>
      <c r="O113" s="739"/>
      <c r="P113" s="739"/>
      <c r="Q113" s="739"/>
      <c r="R113" s="739"/>
      <c r="S113" s="739"/>
      <c r="T113" s="739"/>
      <c r="U113" s="739"/>
    </row>
    <row r="114" spans="1:21" s="118" customFormat="1">
      <c r="A114" s="518"/>
      <c r="B114" s="492" t="s">
        <v>780</v>
      </c>
      <c r="C114" s="493">
        <v>0</v>
      </c>
      <c r="D114" s="493">
        <v>0</v>
      </c>
      <c r="E114" s="493">
        <v>0</v>
      </c>
      <c r="F114" s="493">
        <v>91.40625</v>
      </c>
      <c r="G114" s="493">
        <v>0</v>
      </c>
      <c r="H114" s="493">
        <v>0</v>
      </c>
      <c r="I114" s="493">
        <v>0</v>
      </c>
      <c r="J114" s="493">
        <v>0</v>
      </c>
      <c r="K114" s="493">
        <v>0</v>
      </c>
      <c r="L114" s="56">
        <v>91.40625</v>
      </c>
      <c r="M114" s="739"/>
      <c r="N114" s="739"/>
      <c r="O114" s="739"/>
      <c r="P114" s="739"/>
      <c r="Q114" s="739"/>
      <c r="R114" s="739"/>
      <c r="S114" s="739"/>
      <c r="T114" s="739"/>
      <c r="U114" s="739"/>
    </row>
    <row r="115" spans="1:21" s="118" customFormat="1">
      <c r="A115" s="518"/>
      <c r="B115" s="491" t="s">
        <v>781</v>
      </c>
      <c r="C115" s="493">
        <v>0</v>
      </c>
      <c r="D115" s="493">
        <v>0</v>
      </c>
      <c r="E115" s="493">
        <v>0</v>
      </c>
      <c r="F115" s="493">
        <v>128.90625</v>
      </c>
      <c r="G115" s="493">
        <v>0</v>
      </c>
      <c r="H115" s="493">
        <v>0</v>
      </c>
      <c r="I115" s="493">
        <v>0</v>
      </c>
      <c r="J115" s="493">
        <v>0</v>
      </c>
      <c r="K115" s="493">
        <v>0</v>
      </c>
      <c r="L115" s="56">
        <v>128.90625</v>
      </c>
      <c r="M115" s="739"/>
      <c r="N115" s="739"/>
      <c r="O115" s="739"/>
      <c r="P115" s="739"/>
      <c r="Q115" s="739"/>
      <c r="R115" s="739"/>
      <c r="S115" s="739"/>
      <c r="T115" s="739"/>
      <c r="U115" s="739"/>
    </row>
    <row r="116" spans="1:21" s="118" customFormat="1">
      <c r="A116" s="518"/>
      <c r="B116" s="492" t="s">
        <v>800</v>
      </c>
      <c r="C116" s="493">
        <v>0</v>
      </c>
      <c r="D116" s="493">
        <v>0</v>
      </c>
      <c r="E116" s="493">
        <v>0</v>
      </c>
      <c r="F116" s="493">
        <v>0</v>
      </c>
      <c r="G116" s="493">
        <v>0</v>
      </c>
      <c r="H116" s="493">
        <v>14.06862168</v>
      </c>
      <c r="I116" s="493">
        <v>0</v>
      </c>
      <c r="J116" s="493">
        <v>0</v>
      </c>
      <c r="K116" s="493">
        <v>0</v>
      </c>
      <c r="L116" s="56">
        <v>14.06862168</v>
      </c>
      <c r="M116" s="739"/>
      <c r="N116" s="739"/>
      <c r="O116" s="739"/>
      <c r="P116" s="739"/>
      <c r="Q116" s="739"/>
      <c r="R116" s="739"/>
      <c r="S116" s="739"/>
      <c r="T116" s="739"/>
      <c r="U116" s="739"/>
    </row>
    <row r="117" spans="1:21" s="118" customFormat="1">
      <c r="A117" s="518"/>
      <c r="B117" s="491" t="s">
        <v>801</v>
      </c>
      <c r="C117" s="493">
        <v>0</v>
      </c>
      <c r="D117" s="493">
        <v>0</v>
      </c>
      <c r="E117" s="493">
        <v>5</v>
      </c>
      <c r="F117" s="493">
        <v>0</v>
      </c>
      <c r="G117" s="493">
        <v>0</v>
      </c>
      <c r="H117" s="493">
        <v>0</v>
      </c>
      <c r="I117" s="493">
        <v>0</v>
      </c>
      <c r="J117" s="493">
        <v>0</v>
      </c>
      <c r="K117" s="493">
        <v>0</v>
      </c>
      <c r="L117" s="56">
        <v>5</v>
      </c>
      <c r="M117" s="739"/>
      <c r="N117" s="739"/>
      <c r="O117" s="739"/>
      <c r="P117" s="739"/>
      <c r="Q117" s="739"/>
      <c r="R117" s="739"/>
      <c r="S117" s="739"/>
      <c r="T117" s="739"/>
      <c r="U117" s="739"/>
    </row>
    <row r="118" spans="1:21" s="118" customFormat="1">
      <c r="A118" s="518"/>
      <c r="B118" s="492" t="s">
        <v>802</v>
      </c>
      <c r="C118" s="493">
        <v>0</v>
      </c>
      <c r="D118" s="493">
        <v>4.4183622500000004</v>
      </c>
      <c r="E118" s="493">
        <v>0</v>
      </c>
      <c r="F118" s="493">
        <v>0</v>
      </c>
      <c r="G118" s="493">
        <v>0</v>
      </c>
      <c r="H118" s="493">
        <v>0</v>
      </c>
      <c r="I118" s="493">
        <v>0</v>
      </c>
      <c r="J118" s="493">
        <v>4.4183622500000004</v>
      </c>
      <c r="K118" s="493">
        <v>0</v>
      </c>
      <c r="L118" s="56">
        <v>8.8367245000000008</v>
      </c>
      <c r="M118" s="739"/>
      <c r="N118" s="739"/>
      <c r="O118" s="739"/>
      <c r="P118" s="739"/>
      <c r="Q118" s="739"/>
      <c r="R118" s="739"/>
      <c r="S118" s="739"/>
      <c r="T118" s="739"/>
      <c r="U118" s="739"/>
    </row>
    <row r="119" spans="1:21" s="118" customFormat="1">
      <c r="A119" s="518"/>
      <c r="B119" s="491" t="s">
        <v>803</v>
      </c>
      <c r="C119" s="493">
        <v>0</v>
      </c>
      <c r="D119" s="493">
        <v>0</v>
      </c>
      <c r="E119" s="493">
        <v>0</v>
      </c>
      <c r="F119" s="493">
        <v>0</v>
      </c>
      <c r="G119" s="493">
        <v>0</v>
      </c>
      <c r="H119" s="493">
        <v>5.625</v>
      </c>
      <c r="I119" s="493">
        <v>0</v>
      </c>
      <c r="J119" s="493">
        <v>0</v>
      </c>
      <c r="K119" s="493">
        <v>0</v>
      </c>
      <c r="L119" s="56">
        <v>5.625</v>
      </c>
      <c r="M119" s="739"/>
      <c r="N119" s="739"/>
      <c r="O119" s="739"/>
      <c r="P119" s="739"/>
      <c r="Q119" s="739"/>
      <c r="R119" s="739"/>
      <c r="S119" s="739"/>
      <c r="T119" s="739"/>
      <c r="U119" s="739"/>
    </row>
    <row r="120" spans="1:21" s="118" customFormat="1">
      <c r="A120" s="518"/>
      <c r="B120" s="492" t="s">
        <v>627</v>
      </c>
      <c r="C120" s="493">
        <v>0</v>
      </c>
      <c r="D120" s="493">
        <v>0</v>
      </c>
      <c r="E120" s="493">
        <v>0</v>
      </c>
      <c r="F120" s="493">
        <v>24.818206221331597</v>
      </c>
      <c r="G120" s="493">
        <v>0</v>
      </c>
      <c r="H120" s="493">
        <v>0</v>
      </c>
      <c r="I120" s="493">
        <v>0</v>
      </c>
      <c r="J120" s="493">
        <v>0</v>
      </c>
      <c r="K120" s="493">
        <v>0</v>
      </c>
      <c r="L120" s="56">
        <v>24.818206221331597</v>
      </c>
      <c r="M120" s="739"/>
      <c r="N120" s="739"/>
      <c r="O120" s="739"/>
      <c r="P120" s="739"/>
      <c r="Q120" s="739"/>
      <c r="R120" s="739"/>
      <c r="S120" s="739"/>
      <c r="T120" s="739"/>
      <c r="U120" s="739"/>
    </row>
    <row r="121" spans="1:21" s="118" customFormat="1">
      <c r="A121" s="518"/>
      <c r="B121" s="491" t="s">
        <v>731</v>
      </c>
      <c r="C121" s="493">
        <v>15.024068691136886</v>
      </c>
      <c r="D121" s="493">
        <v>0</v>
      </c>
      <c r="E121" s="493">
        <v>0</v>
      </c>
      <c r="F121" s="493">
        <v>0</v>
      </c>
      <c r="G121" s="493">
        <v>0</v>
      </c>
      <c r="H121" s="493">
        <v>0</v>
      </c>
      <c r="I121" s="493">
        <v>15.024068691136886</v>
      </c>
      <c r="J121" s="493">
        <v>0</v>
      </c>
      <c r="K121" s="493">
        <v>0</v>
      </c>
      <c r="L121" s="56">
        <v>30.048137382273772</v>
      </c>
      <c r="M121" s="739"/>
      <c r="N121" s="739"/>
      <c r="O121" s="739"/>
      <c r="P121" s="739"/>
      <c r="Q121" s="739"/>
      <c r="R121" s="739"/>
      <c r="S121" s="739"/>
      <c r="T121" s="739"/>
      <c r="U121" s="739"/>
    </row>
    <row r="122" spans="1:21" s="118" customFormat="1">
      <c r="A122" s="518"/>
      <c r="B122" s="492" t="s">
        <v>732</v>
      </c>
      <c r="C122" s="493">
        <v>0</v>
      </c>
      <c r="D122" s="493">
        <v>0</v>
      </c>
      <c r="E122" s="493">
        <v>0</v>
      </c>
      <c r="F122" s="493">
        <v>0</v>
      </c>
      <c r="G122" s="493">
        <v>0</v>
      </c>
      <c r="H122" s="493">
        <v>0</v>
      </c>
      <c r="I122" s="493">
        <v>0</v>
      </c>
      <c r="J122" s="493">
        <v>0</v>
      </c>
      <c r="K122" s="493">
        <v>0</v>
      </c>
      <c r="L122" s="56">
        <v>0</v>
      </c>
      <c r="M122" s="739"/>
      <c r="N122" s="739"/>
      <c r="O122" s="739"/>
      <c r="P122" s="739"/>
      <c r="Q122" s="739"/>
      <c r="R122" s="739"/>
      <c r="S122" s="739"/>
      <c r="T122" s="739"/>
      <c r="U122" s="739"/>
    </row>
    <row r="123" spans="1:21" s="118" customFormat="1">
      <c r="A123" s="518"/>
      <c r="B123" s="491" t="s">
        <v>733</v>
      </c>
      <c r="C123" s="494">
        <v>0</v>
      </c>
      <c r="D123" s="494">
        <v>0</v>
      </c>
      <c r="E123" s="494">
        <v>0</v>
      </c>
      <c r="F123" s="494">
        <v>0</v>
      </c>
      <c r="G123" s="494">
        <v>0</v>
      </c>
      <c r="H123" s="494">
        <v>0</v>
      </c>
      <c r="I123" s="494">
        <v>0</v>
      </c>
      <c r="J123" s="494">
        <v>0</v>
      </c>
      <c r="K123" s="494">
        <v>0</v>
      </c>
      <c r="L123" s="56">
        <v>0</v>
      </c>
      <c r="M123" s="739"/>
      <c r="N123" s="739"/>
      <c r="O123" s="739"/>
      <c r="P123" s="739"/>
      <c r="Q123" s="739"/>
      <c r="R123" s="739"/>
      <c r="S123" s="739"/>
      <c r="T123" s="739"/>
      <c r="U123" s="739"/>
    </row>
    <row r="124" spans="1:21" s="118" customFormat="1">
      <c r="A124" s="518"/>
      <c r="B124" s="492" t="s">
        <v>92</v>
      </c>
      <c r="C124" s="493">
        <v>6.8221274100000002</v>
      </c>
      <c r="D124" s="493">
        <v>0</v>
      </c>
      <c r="E124" s="493">
        <v>12.164476500000001</v>
      </c>
      <c r="F124" s="493">
        <v>16.364748499999997</v>
      </c>
      <c r="G124" s="493">
        <v>5.3842990899999998</v>
      </c>
      <c r="H124" s="493">
        <v>2.5068188399999998</v>
      </c>
      <c r="I124" s="493">
        <v>6.8596116199999999</v>
      </c>
      <c r="J124" s="493">
        <v>0</v>
      </c>
      <c r="K124" s="493">
        <v>12.23131429</v>
      </c>
      <c r="L124" s="56">
        <v>62.33339625</v>
      </c>
      <c r="M124" s="739"/>
      <c r="N124" s="739"/>
      <c r="O124" s="739"/>
      <c r="P124" s="739"/>
      <c r="Q124" s="739"/>
      <c r="R124" s="739"/>
      <c r="S124" s="739"/>
      <c r="T124" s="739"/>
      <c r="U124" s="739"/>
    </row>
    <row r="125" spans="1:21" s="118" customFormat="1">
      <c r="A125" s="518"/>
      <c r="B125" s="491" t="s">
        <v>272</v>
      </c>
      <c r="C125" s="493">
        <v>21.700075136850042</v>
      </c>
      <c r="D125" s="493">
        <v>89.632900681974817</v>
      </c>
      <c r="E125" s="493">
        <v>438.31532885786356</v>
      </c>
      <c r="F125" s="493">
        <v>83.448453794744452</v>
      </c>
      <c r="G125" s="493">
        <v>21.970536942428318</v>
      </c>
      <c r="H125" s="493">
        <v>369.26823709903914</v>
      </c>
      <c r="I125" s="493">
        <v>82.704662350310102</v>
      </c>
      <c r="J125" s="493">
        <v>16.984313608940433</v>
      </c>
      <c r="K125" s="493">
        <v>348.45475040892484</v>
      </c>
      <c r="L125" s="56">
        <v>1472.4792588810758</v>
      </c>
      <c r="M125" s="739"/>
      <c r="N125" s="739"/>
      <c r="O125" s="739"/>
      <c r="P125" s="739"/>
      <c r="Q125" s="739"/>
      <c r="R125" s="739"/>
      <c r="S125" s="739"/>
      <c r="T125" s="739"/>
      <c r="U125" s="739"/>
    </row>
    <row r="126" spans="1:21" s="118" customFormat="1">
      <c r="A126" s="518"/>
      <c r="B126" s="475" t="s">
        <v>82</v>
      </c>
      <c r="C126" s="476">
        <v>21.700075136850042</v>
      </c>
      <c r="D126" s="476">
        <v>89.632900681974817</v>
      </c>
      <c r="E126" s="476">
        <v>409.10993258786357</v>
      </c>
      <c r="F126" s="476">
        <v>83.448453794744452</v>
      </c>
      <c r="G126" s="476">
        <v>21.046914362428318</v>
      </c>
      <c r="H126" s="476">
        <v>369.26823709903914</v>
      </c>
      <c r="I126" s="476">
        <v>82.704662350310102</v>
      </c>
      <c r="J126" s="476">
        <v>16.984313608940433</v>
      </c>
      <c r="K126" s="476">
        <v>348.45475040892484</v>
      </c>
      <c r="L126" s="210">
        <v>1442.3502400310758</v>
      </c>
      <c r="M126" s="739"/>
      <c r="N126" s="739"/>
      <c r="O126" s="739"/>
      <c r="P126" s="739"/>
      <c r="Q126" s="739"/>
      <c r="R126" s="739"/>
      <c r="S126" s="739"/>
      <c r="T126" s="739"/>
      <c r="U126" s="739"/>
    </row>
    <row r="127" spans="1:21" s="118" customFormat="1">
      <c r="A127" s="518"/>
      <c r="B127" s="477" t="s">
        <v>80</v>
      </c>
      <c r="C127" s="478">
        <v>0</v>
      </c>
      <c r="D127" s="478">
        <v>0</v>
      </c>
      <c r="E127" s="478">
        <v>29.205396270000005</v>
      </c>
      <c r="F127" s="478">
        <v>0</v>
      </c>
      <c r="G127" s="478">
        <v>0.92362257999999997</v>
      </c>
      <c r="H127" s="478">
        <v>0</v>
      </c>
      <c r="I127" s="478">
        <v>0</v>
      </c>
      <c r="J127" s="478">
        <v>0</v>
      </c>
      <c r="K127" s="478">
        <v>0</v>
      </c>
      <c r="L127" s="211">
        <v>30.129018850000005</v>
      </c>
      <c r="M127" s="739"/>
      <c r="N127" s="739"/>
      <c r="O127" s="739"/>
      <c r="P127" s="739"/>
      <c r="Q127" s="739"/>
      <c r="R127" s="739"/>
      <c r="S127" s="739"/>
      <c r="T127" s="739"/>
      <c r="U127" s="739"/>
    </row>
    <row r="128" spans="1:21" s="118" customFormat="1">
      <c r="A128" s="518"/>
      <c r="B128" s="491" t="s">
        <v>426</v>
      </c>
      <c r="C128" s="493">
        <v>15.742276818301786</v>
      </c>
      <c r="D128" s="493">
        <v>0.86435877434008879</v>
      </c>
      <c r="E128" s="493">
        <v>0.85400499209925407</v>
      </c>
      <c r="F128" s="493">
        <v>15.876415568935379</v>
      </c>
      <c r="G128" s="493">
        <v>0.83329742296598242</v>
      </c>
      <c r="H128" s="493">
        <v>0.84907363607354558</v>
      </c>
      <c r="I128" s="493">
        <v>16.010549430085167</v>
      </c>
      <c r="J128" s="493">
        <v>0.80223606694027383</v>
      </c>
      <c r="K128" s="493">
        <v>0.79188228469943911</v>
      </c>
      <c r="L128" s="56">
        <v>52.624094994440917</v>
      </c>
      <c r="M128" s="739"/>
      <c r="N128" s="739"/>
      <c r="O128" s="739"/>
      <c r="P128" s="739"/>
      <c r="Q128" s="739"/>
      <c r="R128" s="739"/>
      <c r="S128" s="739"/>
      <c r="T128" s="739"/>
      <c r="U128" s="739"/>
    </row>
    <row r="129" spans="1:21" s="118" customFormat="1">
      <c r="A129" s="518"/>
      <c r="B129" s="483" t="s">
        <v>93</v>
      </c>
      <c r="C129" s="495">
        <v>15.742276818301786</v>
      </c>
      <c r="D129" s="495">
        <v>0.86435877434008879</v>
      </c>
      <c r="E129" s="495">
        <v>0.85400499209925407</v>
      </c>
      <c r="F129" s="495">
        <v>15.876415568935379</v>
      </c>
      <c r="G129" s="495">
        <v>0.83329742296598242</v>
      </c>
      <c r="H129" s="495">
        <v>0.82294363607354559</v>
      </c>
      <c r="I129" s="495">
        <v>16.010549430085167</v>
      </c>
      <c r="J129" s="495">
        <v>0.80223606694027383</v>
      </c>
      <c r="K129" s="495">
        <v>0.79188228469943911</v>
      </c>
      <c r="L129" s="208">
        <v>52.597964994440922</v>
      </c>
      <c r="M129" s="739"/>
      <c r="N129" s="739"/>
      <c r="O129" s="739"/>
      <c r="P129" s="739"/>
      <c r="Q129" s="739"/>
      <c r="R129" s="739"/>
      <c r="S129" s="739"/>
      <c r="T129" s="739"/>
      <c r="U129" s="739"/>
    </row>
    <row r="130" spans="1:21" s="118" customFormat="1">
      <c r="A130" s="518"/>
      <c r="B130" s="409" t="s">
        <v>95</v>
      </c>
      <c r="C130" s="497">
        <v>0.87470766774723374</v>
      </c>
      <c r="D130" s="497">
        <v>0.86435877434008879</v>
      </c>
      <c r="E130" s="497">
        <v>0.85400499209925407</v>
      </c>
      <c r="F130" s="497">
        <v>0.84365120520681725</v>
      </c>
      <c r="G130" s="497">
        <v>0.83329742296598242</v>
      </c>
      <c r="H130" s="497">
        <v>0.82294363607354559</v>
      </c>
      <c r="I130" s="497">
        <v>0.81258985383271076</v>
      </c>
      <c r="J130" s="497">
        <v>0.80223606694027383</v>
      </c>
      <c r="K130" s="497">
        <v>0.79188228469943911</v>
      </c>
      <c r="L130" s="47">
        <v>7.4996719039053445</v>
      </c>
      <c r="M130" s="739"/>
      <c r="N130" s="739"/>
      <c r="O130" s="739"/>
      <c r="P130" s="739"/>
      <c r="Q130" s="739"/>
      <c r="R130" s="739"/>
      <c r="S130" s="739"/>
      <c r="T130" s="739"/>
      <c r="U130" s="739"/>
    </row>
    <row r="131" spans="1:21" s="118" customFormat="1">
      <c r="A131" s="518"/>
      <c r="B131" s="409" t="s">
        <v>177</v>
      </c>
      <c r="C131" s="497">
        <v>0.87470766774723374</v>
      </c>
      <c r="D131" s="497">
        <v>0.86435877434008879</v>
      </c>
      <c r="E131" s="497">
        <v>0.85400499209925407</v>
      </c>
      <c r="F131" s="497">
        <v>0.84365120520681725</v>
      </c>
      <c r="G131" s="497">
        <v>0.83329742296598242</v>
      </c>
      <c r="H131" s="497">
        <v>0.82294363607354559</v>
      </c>
      <c r="I131" s="497">
        <v>0.81258985383271076</v>
      </c>
      <c r="J131" s="497">
        <v>0.80223606694027383</v>
      </c>
      <c r="K131" s="497">
        <v>0.79188228469943911</v>
      </c>
      <c r="L131" s="47">
        <v>7.4996719039053445</v>
      </c>
      <c r="M131" s="739"/>
      <c r="N131" s="739"/>
      <c r="O131" s="739"/>
      <c r="P131" s="739"/>
      <c r="Q131" s="739"/>
      <c r="R131" s="739"/>
      <c r="S131" s="739"/>
      <c r="T131" s="739"/>
      <c r="U131" s="739"/>
    </row>
    <row r="132" spans="1:21" s="118" customFormat="1">
      <c r="A132" s="518"/>
      <c r="B132" s="409" t="s">
        <v>98</v>
      </c>
      <c r="C132" s="497">
        <v>0</v>
      </c>
      <c r="D132" s="497">
        <v>0</v>
      </c>
      <c r="E132" s="497">
        <v>0</v>
      </c>
      <c r="F132" s="497">
        <v>0</v>
      </c>
      <c r="G132" s="497">
        <v>0</v>
      </c>
      <c r="H132" s="497">
        <v>0</v>
      </c>
      <c r="I132" s="497">
        <v>0</v>
      </c>
      <c r="J132" s="497">
        <v>0</v>
      </c>
      <c r="K132" s="497">
        <v>0</v>
      </c>
      <c r="L132" s="47">
        <v>0</v>
      </c>
      <c r="M132" s="739"/>
      <c r="N132" s="739"/>
      <c r="O132" s="739"/>
      <c r="P132" s="739"/>
      <c r="Q132" s="739"/>
      <c r="R132" s="739"/>
      <c r="S132" s="739"/>
      <c r="T132" s="739"/>
      <c r="U132" s="739"/>
    </row>
    <row r="133" spans="1:21" s="118" customFormat="1">
      <c r="A133" s="518"/>
      <c r="B133" s="500" t="s">
        <v>99</v>
      </c>
      <c r="C133" s="497">
        <v>14.867569150554552</v>
      </c>
      <c r="D133" s="497">
        <v>0</v>
      </c>
      <c r="E133" s="497">
        <v>0</v>
      </c>
      <c r="F133" s="497">
        <v>15.03276436372856</v>
      </c>
      <c r="G133" s="497">
        <v>0</v>
      </c>
      <c r="H133" s="497">
        <v>0</v>
      </c>
      <c r="I133" s="497">
        <v>15.197959576252455</v>
      </c>
      <c r="J133" s="497">
        <v>0</v>
      </c>
      <c r="K133" s="497">
        <v>0</v>
      </c>
      <c r="L133" s="47">
        <v>45.098293090535563</v>
      </c>
      <c r="M133" s="739"/>
      <c r="N133" s="739"/>
      <c r="O133" s="739"/>
      <c r="P133" s="739"/>
      <c r="Q133" s="739"/>
      <c r="R133" s="739"/>
      <c r="S133" s="739"/>
      <c r="T133" s="739"/>
      <c r="U133" s="739"/>
    </row>
    <row r="134" spans="1:21" s="518" customFormat="1">
      <c r="B134" s="409" t="s">
        <v>177</v>
      </c>
      <c r="C134" s="497">
        <v>14.867569150554552</v>
      </c>
      <c r="D134" s="497">
        <v>0</v>
      </c>
      <c r="E134" s="497">
        <v>0</v>
      </c>
      <c r="F134" s="497">
        <v>15.03276436372856</v>
      </c>
      <c r="G134" s="497">
        <v>0</v>
      </c>
      <c r="H134" s="497">
        <v>0</v>
      </c>
      <c r="I134" s="497">
        <v>15.197959576252455</v>
      </c>
      <c r="J134" s="497">
        <v>0</v>
      </c>
      <c r="K134" s="497">
        <v>0</v>
      </c>
      <c r="L134" s="47">
        <v>45.098293090535563</v>
      </c>
      <c r="M134" s="739"/>
      <c r="N134" s="739"/>
      <c r="O134" s="739"/>
      <c r="P134" s="739"/>
      <c r="Q134" s="739"/>
      <c r="R134" s="739"/>
      <c r="S134" s="739"/>
      <c r="T134" s="739"/>
      <c r="U134" s="739"/>
    </row>
    <row r="135" spans="1:21" s="118" customFormat="1">
      <c r="A135" s="518"/>
      <c r="B135" s="498" t="s">
        <v>98</v>
      </c>
      <c r="C135" s="499">
        <v>0</v>
      </c>
      <c r="D135" s="499">
        <v>0</v>
      </c>
      <c r="E135" s="499">
        <v>0</v>
      </c>
      <c r="F135" s="499">
        <v>0</v>
      </c>
      <c r="G135" s="499">
        <v>0</v>
      </c>
      <c r="H135" s="499">
        <v>0</v>
      </c>
      <c r="I135" s="499">
        <v>0</v>
      </c>
      <c r="J135" s="499">
        <v>0</v>
      </c>
      <c r="K135" s="499">
        <v>0</v>
      </c>
      <c r="L135" s="209">
        <v>0</v>
      </c>
      <c r="M135" s="739"/>
      <c r="N135" s="739"/>
      <c r="O135" s="739"/>
      <c r="P135" s="739"/>
      <c r="Q135" s="739"/>
      <c r="R135" s="739"/>
      <c r="S135" s="739"/>
      <c r="T135" s="739"/>
      <c r="U135" s="739"/>
    </row>
    <row r="136" spans="1:21" s="118" customFormat="1">
      <c r="A136" s="518"/>
      <c r="B136" s="484" t="s">
        <v>123</v>
      </c>
      <c r="C136" s="496">
        <v>0</v>
      </c>
      <c r="D136" s="496">
        <v>0</v>
      </c>
      <c r="E136" s="496">
        <v>0</v>
      </c>
      <c r="F136" s="496">
        <v>0</v>
      </c>
      <c r="G136" s="496">
        <v>0</v>
      </c>
      <c r="H136" s="496">
        <v>2.613E-2</v>
      </c>
      <c r="I136" s="496">
        <v>0</v>
      </c>
      <c r="J136" s="496">
        <v>0</v>
      </c>
      <c r="K136" s="496">
        <v>0</v>
      </c>
      <c r="L136" s="210">
        <v>2.613E-2</v>
      </c>
      <c r="M136" s="739"/>
      <c r="N136" s="739"/>
      <c r="O136" s="739"/>
      <c r="P136" s="739"/>
      <c r="Q136" s="739"/>
      <c r="R136" s="739"/>
      <c r="S136" s="739"/>
      <c r="T136" s="739"/>
      <c r="U136" s="739"/>
    </row>
    <row r="137" spans="1:21" s="118" customFormat="1">
      <c r="A137" s="518"/>
      <c r="B137" s="409" t="s">
        <v>177</v>
      </c>
      <c r="C137" s="497">
        <v>0</v>
      </c>
      <c r="D137" s="497">
        <v>0</v>
      </c>
      <c r="E137" s="497">
        <v>0</v>
      </c>
      <c r="F137" s="497">
        <v>0</v>
      </c>
      <c r="G137" s="497">
        <v>0</v>
      </c>
      <c r="H137" s="497">
        <v>0</v>
      </c>
      <c r="I137" s="497">
        <v>0</v>
      </c>
      <c r="J137" s="497">
        <v>0</v>
      </c>
      <c r="K137" s="497">
        <v>0</v>
      </c>
      <c r="L137" s="47">
        <v>0</v>
      </c>
      <c r="M137" s="739"/>
      <c r="N137" s="739"/>
      <c r="O137" s="739"/>
      <c r="P137" s="739"/>
      <c r="Q137" s="739"/>
      <c r="R137" s="739"/>
      <c r="S137" s="739"/>
      <c r="T137" s="739"/>
      <c r="U137" s="739"/>
    </row>
    <row r="138" spans="1:21" s="118" customFormat="1">
      <c r="A138" s="518"/>
      <c r="B138" s="409" t="s">
        <v>98</v>
      </c>
      <c r="C138" s="497">
        <v>0</v>
      </c>
      <c r="D138" s="497">
        <v>0</v>
      </c>
      <c r="E138" s="497">
        <v>0</v>
      </c>
      <c r="F138" s="497">
        <v>0</v>
      </c>
      <c r="G138" s="497">
        <v>0</v>
      </c>
      <c r="H138" s="497">
        <v>2.613E-2</v>
      </c>
      <c r="I138" s="497">
        <v>0</v>
      </c>
      <c r="J138" s="497">
        <v>0</v>
      </c>
      <c r="K138" s="497">
        <v>0</v>
      </c>
      <c r="L138" s="47">
        <v>2.613E-2</v>
      </c>
      <c r="M138" s="739"/>
      <c r="N138" s="739"/>
      <c r="O138" s="739"/>
      <c r="P138" s="739"/>
      <c r="Q138" s="739"/>
      <c r="R138" s="739"/>
      <c r="S138" s="739"/>
      <c r="T138" s="739"/>
      <c r="U138" s="739"/>
    </row>
    <row r="139" spans="1:21" s="118" customFormat="1">
      <c r="A139" s="518"/>
      <c r="B139" s="501"/>
      <c r="C139" s="516"/>
      <c r="D139" s="516"/>
      <c r="E139" s="516"/>
      <c r="F139" s="516"/>
      <c r="G139" s="516"/>
      <c r="H139" s="516"/>
      <c r="I139" s="207"/>
      <c r="J139" s="207"/>
      <c r="K139" s="207"/>
      <c r="L139" s="207"/>
      <c r="M139" s="739"/>
      <c r="N139" s="739"/>
      <c r="O139" s="739"/>
      <c r="P139" s="739"/>
      <c r="Q139" s="739"/>
      <c r="R139" s="739"/>
      <c r="S139" s="739"/>
      <c r="T139" s="739"/>
      <c r="U139" s="739"/>
    </row>
    <row r="140" spans="1:21" s="118" customFormat="1">
      <c r="A140" s="518"/>
      <c r="B140" s="502" t="s">
        <v>124</v>
      </c>
      <c r="C140" s="493">
        <v>921.51468070208182</v>
      </c>
      <c r="D140" s="493">
        <v>471.75957631254551</v>
      </c>
      <c r="E140" s="493">
        <v>1113.6366793802886</v>
      </c>
      <c r="F140" s="493">
        <v>173.61370451950052</v>
      </c>
      <c r="G140" s="493">
        <v>365.02404862209988</v>
      </c>
      <c r="H140" s="493">
        <v>1079.4811578302815</v>
      </c>
      <c r="I140" s="493">
        <v>974.80449955106747</v>
      </c>
      <c r="J140" s="493">
        <v>361.4687999241811</v>
      </c>
      <c r="K140" s="493">
        <v>1035.0478444921134</v>
      </c>
      <c r="L140" s="122">
        <v>6496.3509913341604</v>
      </c>
      <c r="M140" s="739"/>
      <c r="N140" s="739"/>
      <c r="O140" s="739"/>
      <c r="P140" s="739"/>
      <c r="Q140" s="739"/>
      <c r="R140" s="739"/>
      <c r="S140" s="739"/>
      <c r="T140" s="739"/>
      <c r="U140" s="739"/>
    </row>
    <row r="141" spans="1:21" s="118" customFormat="1">
      <c r="A141" s="518"/>
      <c r="B141" s="491" t="s">
        <v>125</v>
      </c>
      <c r="C141" s="493">
        <v>22.546686473187933</v>
      </c>
      <c r="D141" s="493">
        <v>7.3861109211706957</v>
      </c>
      <c r="E141" s="493">
        <v>304.72962397845004</v>
      </c>
      <c r="F141" s="493">
        <v>31.336208516432016</v>
      </c>
      <c r="G141" s="493">
        <v>6.6225013291952672</v>
      </c>
      <c r="H141" s="493">
        <v>14.780832529769089</v>
      </c>
      <c r="I141" s="493">
        <v>21.510612160124886</v>
      </c>
      <c r="J141" s="493">
        <v>6.5910423914444003</v>
      </c>
      <c r="K141" s="493">
        <v>303.69354485097909</v>
      </c>
      <c r="L141" s="122">
        <v>719.19716315075334</v>
      </c>
      <c r="M141" s="739"/>
      <c r="N141" s="739"/>
      <c r="O141" s="739"/>
      <c r="P141" s="739"/>
      <c r="Q141" s="739"/>
      <c r="R141" s="739"/>
      <c r="S141" s="739"/>
      <c r="T141" s="739"/>
      <c r="U141" s="739"/>
    </row>
    <row r="142" spans="1:21" s="118" customFormat="1">
      <c r="A142" s="518"/>
      <c r="B142" s="502" t="s">
        <v>126</v>
      </c>
      <c r="C142" s="493">
        <v>1000.9327875716259</v>
      </c>
      <c r="D142" s="493">
        <v>789.33063211158924</v>
      </c>
      <c r="E142" s="493">
        <v>1458.4051865881856</v>
      </c>
      <c r="F142" s="493">
        <v>391.48720562912246</v>
      </c>
      <c r="G142" s="493">
        <v>39.81107599619537</v>
      </c>
      <c r="H142" s="493">
        <v>361.76072589624687</v>
      </c>
      <c r="I142" s="493">
        <v>758.26860746851378</v>
      </c>
      <c r="J142" s="493">
        <v>540.73912467240541</v>
      </c>
      <c r="K142" s="493">
        <v>1385.4443987287427</v>
      </c>
      <c r="L142" s="122">
        <v>6726.1797446626279</v>
      </c>
      <c r="M142" s="739"/>
      <c r="N142" s="739"/>
      <c r="O142" s="739"/>
      <c r="P142" s="739"/>
      <c r="Q142" s="739"/>
      <c r="R142" s="739"/>
      <c r="S142" s="739"/>
      <c r="T142" s="739"/>
      <c r="U142" s="739"/>
    </row>
    <row r="143" spans="1:21" s="118" customFormat="1">
      <c r="A143" s="518"/>
      <c r="C143" s="503"/>
      <c r="D143" s="503"/>
      <c r="E143" s="503"/>
      <c r="F143" s="503"/>
      <c r="G143" s="503"/>
      <c r="H143" s="503"/>
      <c r="I143" s="503"/>
      <c r="J143" s="503"/>
      <c r="K143" s="503"/>
      <c r="L143" s="503"/>
      <c r="N143" s="739"/>
      <c r="O143" s="739"/>
      <c r="P143" s="739"/>
      <c r="Q143" s="739"/>
      <c r="R143" s="739"/>
      <c r="S143" s="739"/>
      <c r="T143" s="739"/>
      <c r="U143" s="739"/>
    </row>
    <row r="144" spans="1:21" s="118" customFormat="1">
      <c r="A144" s="518"/>
      <c r="B144" s="749" t="s">
        <v>427</v>
      </c>
    </row>
    <row r="145" spans="1:27" s="118" customFormat="1">
      <c r="A145" s="518"/>
    </row>
    <row r="146" spans="1:27" s="118" customFormat="1">
      <c r="A146" s="518"/>
    </row>
    <row r="147" spans="1:27" s="118" customFormat="1">
      <c r="A147" s="518"/>
    </row>
    <row r="148" spans="1:27" s="118" customFormat="1">
      <c r="A148" s="518"/>
    </row>
    <row r="149" spans="1:27" s="118" customFormat="1">
      <c r="A149" s="518"/>
    </row>
    <row r="150" spans="1:27" s="118" customFormat="1">
      <c r="A150" s="518"/>
    </row>
    <row r="151" spans="1:27" s="118" customFormat="1">
      <c r="A151" s="518"/>
    </row>
    <row r="152" spans="1:27" s="118" customFormat="1">
      <c r="A152" s="518"/>
    </row>
    <row r="153" spans="1:27" s="118" customFormat="1">
      <c r="A153" s="518"/>
    </row>
    <row r="154" spans="1:27" s="118" customFormat="1">
      <c r="A154" s="518"/>
    </row>
    <row r="155" spans="1:27">
      <c r="A155" s="518"/>
      <c r="B155" s="118"/>
      <c r="N155" s="118"/>
      <c r="O155" s="118"/>
      <c r="P155" s="118"/>
      <c r="Q155" s="118"/>
      <c r="R155" s="118"/>
      <c r="S155" s="118"/>
      <c r="T155" s="118"/>
      <c r="U155" s="118"/>
      <c r="V155" s="118"/>
      <c r="W155" s="118"/>
      <c r="X155" s="118"/>
      <c r="Y155" s="118"/>
      <c r="Z155" s="118"/>
      <c r="AA155" s="118"/>
    </row>
    <row r="156" spans="1:27">
      <c r="A156" s="518"/>
      <c r="B156" s="118"/>
      <c r="N156" s="118"/>
      <c r="O156" s="118"/>
      <c r="P156" s="118"/>
      <c r="Q156" s="118"/>
      <c r="R156" s="118"/>
      <c r="S156" s="118"/>
      <c r="T156" s="118"/>
      <c r="U156" s="118"/>
      <c r="V156" s="118"/>
      <c r="W156" s="118"/>
      <c r="X156" s="118"/>
      <c r="Y156" s="118"/>
      <c r="Z156" s="118"/>
      <c r="AA156" s="118"/>
    </row>
    <row r="157" spans="1:27">
      <c r="A157" s="518"/>
      <c r="B157" s="118"/>
      <c r="N157" s="118"/>
      <c r="O157" s="118"/>
      <c r="P157" s="118"/>
      <c r="Q157" s="118"/>
      <c r="R157" s="118"/>
      <c r="S157" s="118"/>
      <c r="T157" s="118"/>
      <c r="U157" s="118"/>
      <c r="V157" s="118"/>
      <c r="W157" s="118"/>
      <c r="X157" s="118"/>
      <c r="Y157" s="118"/>
      <c r="Z157" s="118"/>
      <c r="AA157" s="118"/>
    </row>
    <row r="158" spans="1:27">
      <c r="A158" s="518"/>
      <c r="B158" s="118"/>
      <c r="N158" s="118"/>
      <c r="O158" s="118"/>
      <c r="P158" s="118"/>
      <c r="Q158" s="118"/>
      <c r="R158" s="118"/>
      <c r="S158" s="118"/>
      <c r="T158" s="118"/>
      <c r="U158" s="118"/>
      <c r="V158" s="118"/>
      <c r="W158" s="118"/>
      <c r="X158" s="118"/>
      <c r="Y158" s="118"/>
      <c r="Z158" s="118"/>
      <c r="AA158" s="118"/>
    </row>
    <row r="159" spans="1:27">
      <c r="A159" s="518"/>
      <c r="B159" s="118"/>
      <c r="N159" s="118"/>
      <c r="O159" s="118"/>
      <c r="P159" s="118"/>
      <c r="Q159" s="118"/>
      <c r="R159" s="118"/>
      <c r="S159" s="118"/>
      <c r="T159" s="118"/>
      <c r="U159" s="118"/>
      <c r="V159" s="118"/>
      <c r="W159" s="118"/>
      <c r="X159" s="118"/>
      <c r="Y159" s="118"/>
      <c r="Z159" s="118"/>
      <c r="AA159" s="118"/>
    </row>
    <row r="160" spans="1:27">
      <c r="A160" s="518"/>
      <c r="B160" s="118"/>
      <c r="N160" s="118"/>
      <c r="O160" s="118"/>
      <c r="P160" s="118"/>
      <c r="Q160" s="118"/>
      <c r="R160" s="118"/>
      <c r="S160" s="118"/>
      <c r="T160" s="118"/>
      <c r="U160" s="118"/>
      <c r="V160" s="118"/>
      <c r="W160" s="118"/>
      <c r="X160" s="118"/>
      <c r="Y160" s="118"/>
      <c r="Z160" s="118"/>
      <c r="AA160" s="118"/>
    </row>
    <row r="161" spans="1:27">
      <c r="A161" s="518"/>
      <c r="B161" s="118"/>
      <c r="N161" s="118"/>
      <c r="O161" s="118"/>
      <c r="P161" s="118"/>
      <c r="Q161" s="118"/>
      <c r="R161" s="118"/>
      <c r="S161" s="118"/>
      <c r="T161" s="118"/>
      <c r="U161" s="118"/>
      <c r="V161" s="118"/>
      <c r="W161" s="118"/>
      <c r="X161" s="118"/>
      <c r="Y161" s="118"/>
      <c r="Z161" s="118"/>
      <c r="AA161" s="118"/>
    </row>
    <row r="162" spans="1:27">
      <c r="A162" s="518"/>
      <c r="B162" s="118"/>
      <c r="N162" s="118"/>
      <c r="O162" s="118"/>
      <c r="P162" s="118"/>
      <c r="Q162" s="118"/>
      <c r="R162" s="118"/>
      <c r="S162" s="118"/>
      <c r="T162" s="118"/>
      <c r="U162" s="118"/>
      <c r="V162" s="118"/>
      <c r="W162" s="118"/>
      <c r="X162" s="118"/>
      <c r="Y162" s="118"/>
      <c r="Z162" s="118"/>
      <c r="AA162" s="118"/>
    </row>
    <row r="163" spans="1:27">
      <c r="A163" s="518"/>
      <c r="B163" s="118"/>
      <c r="N163" s="118"/>
      <c r="O163" s="118"/>
      <c r="P163" s="118"/>
      <c r="Q163" s="118"/>
      <c r="R163" s="118"/>
      <c r="S163" s="118"/>
      <c r="T163" s="118"/>
      <c r="U163" s="118"/>
      <c r="V163" s="118"/>
      <c r="W163" s="118"/>
      <c r="X163" s="118"/>
      <c r="Y163" s="118"/>
      <c r="Z163" s="118"/>
      <c r="AA163" s="118"/>
    </row>
    <row r="164" spans="1:27">
      <c r="A164" s="518"/>
      <c r="B164" s="118"/>
      <c r="N164" s="118"/>
      <c r="O164" s="118"/>
      <c r="P164" s="118"/>
      <c r="Q164" s="118"/>
      <c r="R164" s="118"/>
      <c r="S164" s="118"/>
      <c r="T164" s="118"/>
      <c r="U164" s="118"/>
      <c r="V164" s="118"/>
      <c r="W164" s="118"/>
      <c r="X164" s="118"/>
      <c r="Y164" s="118"/>
      <c r="Z164" s="118"/>
      <c r="AA164" s="118"/>
    </row>
    <row r="165" spans="1:27">
      <c r="A165" s="518"/>
      <c r="B165" s="118"/>
      <c r="N165" s="118"/>
      <c r="O165" s="118"/>
      <c r="P165" s="118"/>
      <c r="Q165" s="118"/>
      <c r="R165" s="118"/>
      <c r="S165" s="118"/>
      <c r="T165" s="118"/>
      <c r="U165" s="118"/>
      <c r="V165" s="118"/>
      <c r="W165" s="118"/>
      <c r="X165" s="118"/>
      <c r="Y165" s="118"/>
      <c r="Z165" s="118"/>
      <c r="AA165" s="118"/>
    </row>
    <row r="166" spans="1:27">
      <c r="A166" s="518"/>
      <c r="B166" s="118"/>
      <c r="N166" s="118"/>
      <c r="O166" s="118"/>
      <c r="P166" s="118"/>
      <c r="Q166" s="118"/>
      <c r="R166" s="118"/>
      <c r="S166" s="118"/>
      <c r="T166" s="118"/>
      <c r="U166" s="118"/>
      <c r="V166" s="118"/>
      <c r="W166" s="118"/>
      <c r="X166" s="118"/>
      <c r="Y166" s="118"/>
      <c r="Z166" s="118"/>
      <c r="AA166" s="118"/>
    </row>
    <row r="167" spans="1:27">
      <c r="A167" s="518"/>
      <c r="B167" s="118"/>
      <c r="N167" s="118"/>
      <c r="O167" s="118"/>
      <c r="P167" s="118"/>
      <c r="Q167" s="118"/>
      <c r="R167" s="118"/>
      <c r="S167" s="118"/>
      <c r="T167" s="118"/>
      <c r="U167" s="118"/>
      <c r="V167" s="118"/>
      <c r="W167" s="118"/>
      <c r="X167" s="118"/>
      <c r="Y167" s="118"/>
      <c r="Z167" s="118"/>
      <c r="AA167" s="118"/>
    </row>
    <row r="168" spans="1:27">
      <c r="A168" s="518"/>
      <c r="B168" s="118"/>
      <c r="N168" s="118"/>
      <c r="O168" s="118"/>
      <c r="P168" s="118"/>
      <c r="Q168" s="118"/>
      <c r="R168" s="118"/>
      <c r="S168" s="118"/>
      <c r="T168" s="118"/>
      <c r="U168" s="118"/>
      <c r="V168" s="118"/>
      <c r="W168" s="118"/>
      <c r="X168" s="118"/>
      <c r="Y168" s="118"/>
      <c r="Z168" s="118"/>
      <c r="AA168" s="118"/>
    </row>
    <row r="169" spans="1:27">
      <c r="A169" s="518"/>
      <c r="B169" s="118"/>
      <c r="N169" s="118"/>
      <c r="O169" s="118"/>
      <c r="P169" s="118"/>
      <c r="Q169" s="118"/>
      <c r="R169" s="118"/>
      <c r="S169" s="118"/>
      <c r="T169" s="118"/>
      <c r="U169" s="118"/>
      <c r="V169" s="118"/>
      <c r="W169" s="118"/>
      <c r="X169" s="118"/>
      <c r="Y169" s="118"/>
      <c r="Z169" s="118"/>
      <c r="AA169" s="118"/>
    </row>
    <row r="170" spans="1:27">
      <c r="A170" s="518"/>
      <c r="B170" s="118"/>
      <c r="N170" s="118"/>
      <c r="O170" s="118"/>
      <c r="P170" s="118"/>
      <c r="Q170" s="118"/>
      <c r="R170" s="118"/>
      <c r="S170" s="118"/>
      <c r="T170" s="118"/>
      <c r="U170" s="118"/>
      <c r="V170" s="118"/>
      <c r="W170" s="118"/>
      <c r="X170" s="118"/>
      <c r="Y170" s="118"/>
      <c r="Z170" s="118"/>
      <c r="AA170" s="118"/>
    </row>
    <row r="171" spans="1:27">
      <c r="A171" s="518"/>
      <c r="B171" s="118"/>
      <c r="N171" s="118"/>
      <c r="O171" s="118"/>
      <c r="P171" s="118"/>
      <c r="Q171" s="118"/>
      <c r="R171" s="118"/>
      <c r="S171" s="118"/>
      <c r="T171" s="118"/>
      <c r="U171" s="118"/>
      <c r="V171" s="118"/>
      <c r="W171" s="118"/>
      <c r="X171" s="118"/>
      <c r="Y171" s="118"/>
      <c r="Z171" s="118"/>
      <c r="AA171" s="118"/>
    </row>
    <row r="172" spans="1:27">
      <c r="A172" s="518"/>
      <c r="B172" s="118"/>
      <c r="N172" s="118"/>
      <c r="O172" s="118"/>
      <c r="P172" s="118"/>
      <c r="Q172" s="118"/>
      <c r="R172" s="118"/>
      <c r="S172" s="118"/>
      <c r="T172" s="118"/>
      <c r="U172" s="118"/>
      <c r="V172" s="118"/>
      <c r="W172" s="118"/>
      <c r="X172" s="118"/>
      <c r="Y172" s="118"/>
      <c r="Z172" s="118"/>
      <c r="AA172" s="118"/>
    </row>
    <row r="173" spans="1:27">
      <c r="A173" s="518"/>
      <c r="B173" s="118"/>
      <c r="N173" s="118"/>
      <c r="O173" s="118"/>
      <c r="P173" s="118"/>
      <c r="Q173" s="118"/>
      <c r="R173" s="118"/>
      <c r="S173" s="118"/>
      <c r="T173" s="118"/>
      <c r="U173" s="118"/>
      <c r="V173" s="118"/>
      <c r="W173" s="118"/>
      <c r="X173" s="118"/>
      <c r="Y173" s="118"/>
      <c r="Z173" s="118"/>
      <c r="AA173" s="118"/>
    </row>
    <row r="174" spans="1:27">
      <c r="A174" s="518"/>
      <c r="B174" s="118"/>
      <c r="N174" s="118"/>
      <c r="O174" s="118"/>
      <c r="P174" s="118"/>
      <c r="Q174" s="118"/>
      <c r="R174" s="118"/>
      <c r="S174" s="118"/>
      <c r="T174" s="118"/>
      <c r="U174" s="118"/>
      <c r="V174" s="118"/>
      <c r="W174" s="118"/>
      <c r="X174" s="118"/>
      <c r="Y174" s="118"/>
      <c r="Z174" s="118"/>
      <c r="AA174" s="118"/>
    </row>
    <row r="175" spans="1:27">
      <c r="A175" s="518"/>
      <c r="B175" s="118"/>
      <c r="N175" s="118"/>
      <c r="O175" s="118"/>
      <c r="P175" s="118"/>
      <c r="Q175" s="118"/>
      <c r="R175" s="118"/>
      <c r="S175" s="118"/>
      <c r="T175" s="118"/>
      <c r="U175" s="118"/>
      <c r="V175" s="118"/>
      <c r="W175" s="118"/>
      <c r="X175" s="118"/>
      <c r="Y175" s="118"/>
      <c r="Z175" s="118"/>
      <c r="AA175" s="118"/>
    </row>
    <row r="176" spans="1:27">
      <c r="A176" s="518"/>
      <c r="B176" s="118"/>
      <c r="N176" s="118"/>
      <c r="O176" s="118"/>
      <c r="P176" s="118"/>
      <c r="Q176" s="118"/>
      <c r="R176" s="118"/>
      <c r="S176" s="118"/>
      <c r="T176" s="118"/>
      <c r="U176" s="118"/>
      <c r="V176" s="118"/>
      <c r="W176" s="118"/>
      <c r="X176" s="118"/>
      <c r="Y176" s="118"/>
      <c r="Z176" s="118"/>
      <c r="AA176" s="118"/>
    </row>
    <row r="177" spans="1:27">
      <c r="A177" s="518"/>
      <c r="B177" s="118"/>
      <c r="N177" s="118"/>
      <c r="O177" s="118"/>
      <c r="P177" s="118"/>
      <c r="Q177" s="118"/>
      <c r="R177" s="118"/>
      <c r="S177" s="118"/>
      <c r="T177" s="118"/>
      <c r="U177" s="118"/>
      <c r="V177" s="118"/>
      <c r="W177" s="118"/>
      <c r="X177" s="118"/>
      <c r="Y177" s="118"/>
      <c r="Z177" s="118"/>
      <c r="AA177" s="118"/>
    </row>
    <row r="178" spans="1:27">
      <c r="A178" s="518"/>
      <c r="B178" s="118"/>
      <c r="N178" s="118"/>
      <c r="O178" s="118"/>
      <c r="P178" s="118"/>
      <c r="Q178" s="118"/>
      <c r="R178" s="118"/>
      <c r="S178" s="118"/>
      <c r="T178" s="118"/>
      <c r="U178" s="118"/>
      <c r="V178" s="118"/>
      <c r="W178" s="118"/>
      <c r="X178" s="118"/>
      <c r="Y178" s="118"/>
      <c r="Z178" s="118"/>
      <c r="AA178" s="118"/>
    </row>
    <row r="179" spans="1:27">
      <c r="A179" s="518"/>
      <c r="B179" s="118"/>
      <c r="N179" s="118"/>
      <c r="O179" s="118"/>
      <c r="P179" s="118"/>
      <c r="Q179" s="118"/>
      <c r="R179" s="118"/>
      <c r="S179" s="118"/>
      <c r="T179" s="118"/>
      <c r="U179" s="118"/>
      <c r="V179" s="118"/>
      <c r="W179" s="118"/>
      <c r="X179" s="118"/>
      <c r="Y179" s="118"/>
      <c r="Z179" s="118"/>
      <c r="AA179" s="118"/>
    </row>
    <row r="180" spans="1:27">
      <c r="A180" s="518"/>
      <c r="B180" s="118"/>
      <c r="N180" s="118"/>
      <c r="O180" s="118"/>
      <c r="P180" s="118"/>
      <c r="Q180" s="118"/>
      <c r="R180" s="118"/>
      <c r="S180" s="118"/>
      <c r="T180" s="118"/>
      <c r="U180" s="118"/>
      <c r="V180" s="118"/>
      <c r="W180" s="118"/>
      <c r="X180" s="118"/>
      <c r="Y180" s="118"/>
      <c r="Z180" s="118"/>
      <c r="AA180" s="118"/>
    </row>
    <row r="181" spans="1:27">
      <c r="A181" s="518"/>
      <c r="B181" s="118"/>
      <c r="N181" s="118"/>
      <c r="O181" s="118"/>
      <c r="P181" s="118"/>
      <c r="Q181" s="118"/>
      <c r="R181" s="118"/>
      <c r="S181" s="118"/>
      <c r="T181" s="118"/>
      <c r="U181" s="118"/>
      <c r="V181" s="118"/>
      <c r="W181" s="118"/>
      <c r="X181" s="118"/>
      <c r="Y181" s="118"/>
      <c r="Z181" s="118"/>
      <c r="AA181" s="118"/>
    </row>
    <row r="182" spans="1:27">
      <c r="A182" s="518"/>
      <c r="B182" s="118"/>
      <c r="N182" s="118"/>
      <c r="O182" s="118"/>
      <c r="P182" s="118"/>
      <c r="Q182" s="118"/>
      <c r="R182" s="118"/>
      <c r="S182" s="118"/>
      <c r="T182" s="118"/>
      <c r="U182" s="118"/>
      <c r="V182" s="118"/>
      <c r="W182" s="118"/>
      <c r="X182" s="118"/>
      <c r="Y182" s="118"/>
      <c r="Z182" s="118"/>
      <c r="AA182" s="118"/>
    </row>
    <row r="183" spans="1:27">
      <c r="A183" s="518"/>
      <c r="B183" s="118"/>
      <c r="N183" s="118"/>
      <c r="O183" s="118"/>
      <c r="P183" s="118"/>
      <c r="Q183" s="118"/>
      <c r="R183" s="118"/>
      <c r="S183" s="118"/>
      <c r="T183" s="118"/>
      <c r="U183" s="118"/>
      <c r="V183" s="118"/>
      <c r="W183" s="118"/>
      <c r="X183" s="118"/>
      <c r="Y183" s="118"/>
      <c r="Z183" s="118"/>
      <c r="AA183" s="118"/>
    </row>
    <row r="184" spans="1:27">
      <c r="A184" s="518"/>
      <c r="B184" s="118"/>
      <c r="N184" s="118"/>
      <c r="O184" s="118"/>
      <c r="P184" s="118"/>
      <c r="Q184" s="118"/>
      <c r="R184" s="118"/>
      <c r="S184" s="118"/>
      <c r="T184" s="118"/>
      <c r="U184" s="118"/>
      <c r="V184" s="118"/>
      <c r="W184" s="118"/>
      <c r="X184" s="118"/>
      <c r="Y184" s="118"/>
      <c r="Z184" s="118"/>
      <c r="AA184" s="118"/>
    </row>
    <row r="185" spans="1:27">
      <c r="A185" s="518"/>
      <c r="B185" s="118"/>
      <c r="N185" s="118"/>
      <c r="O185" s="118"/>
      <c r="P185" s="118"/>
      <c r="Q185" s="118"/>
      <c r="R185" s="118"/>
      <c r="S185" s="118"/>
      <c r="T185" s="118"/>
      <c r="U185" s="118"/>
      <c r="V185" s="118"/>
      <c r="W185" s="118"/>
      <c r="X185" s="118"/>
      <c r="Y185" s="118"/>
      <c r="Z185" s="118"/>
      <c r="AA185" s="118"/>
    </row>
    <row r="186" spans="1:27">
      <c r="A186" s="518"/>
      <c r="B186" s="118"/>
      <c r="N186" s="118"/>
      <c r="O186" s="118"/>
      <c r="P186" s="118"/>
      <c r="Q186" s="118"/>
      <c r="R186" s="118"/>
      <c r="S186" s="118"/>
      <c r="T186" s="118"/>
      <c r="U186" s="118"/>
      <c r="V186" s="118"/>
      <c r="W186" s="118"/>
      <c r="X186" s="118"/>
      <c r="Y186" s="118"/>
      <c r="Z186" s="118"/>
      <c r="AA186" s="118"/>
    </row>
    <row r="187" spans="1:27">
      <c r="A187" s="518"/>
      <c r="B187" s="118"/>
      <c r="N187" s="118"/>
      <c r="O187" s="118"/>
      <c r="P187" s="118"/>
      <c r="Q187" s="118"/>
      <c r="R187" s="118"/>
      <c r="S187" s="118"/>
      <c r="T187" s="118"/>
      <c r="U187" s="118"/>
      <c r="V187" s="118"/>
      <c r="W187" s="118"/>
      <c r="X187" s="118"/>
      <c r="Y187" s="118"/>
      <c r="Z187" s="118"/>
      <c r="AA187" s="118"/>
    </row>
    <row r="188" spans="1:27">
      <c r="A188" s="518"/>
      <c r="B188" s="118"/>
      <c r="N188" s="118"/>
      <c r="O188" s="118"/>
      <c r="P188" s="118"/>
      <c r="Q188" s="118"/>
      <c r="R188" s="118"/>
      <c r="S188" s="118"/>
      <c r="T188" s="118"/>
      <c r="U188" s="118"/>
      <c r="V188" s="118"/>
      <c r="W188" s="118"/>
      <c r="X188" s="118"/>
      <c r="Y188" s="118"/>
      <c r="Z188" s="118"/>
      <c r="AA188" s="118"/>
    </row>
    <row r="189" spans="1:27">
      <c r="A189" s="518"/>
      <c r="B189" s="118"/>
      <c r="N189" s="118"/>
      <c r="O189" s="118"/>
      <c r="P189" s="118"/>
      <c r="Q189" s="118"/>
      <c r="R189" s="118"/>
      <c r="S189" s="118"/>
      <c r="T189" s="118"/>
      <c r="U189" s="118"/>
      <c r="V189" s="118"/>
      <c r="W189" s="118"/>
      <c r="X189" s="118"/>
      <c r="Y189" s="118"/>
      <c r="Z189" s="118"/>
      <c r="AA189" s="118"/>
    </row>
    <row r="190" spans="1:27">
      <c r="A190" s="518"/>
      <c r="B190" s="118"/>
      <c r="N190" s="118"/>
      <c r="O190" s="118"/>
      <c r="P190" s="118"/>
      <c r="Q190" s="118"/>
      <c r="R190" s="118"/>
      <c r="S190" s="118"/>
      <c r="T190" s="118"/>
      <c r="U190" s="118"/>
      <c r="V190" s="118"/>
      <c r="W190" s="118"/>
      <c r="X190" s="118"/>
      <c r="Y190" s="118"/>
      <c r="Z190" s="118"/>
      <c r="AA190" s="118"/>
    </row>
    <row r="191" spans="1:27">
      <c r="A191" s="518"/>
      <c r="B191" s="118"/>
      <c r="N191" s="118"/>
      <c r="O191" s="118"/>
      <c r="P191" s="118"/>
      <c r="Q191" s="118"/>
      <c r="R191" s="118"/>
      <c r="S191" s="118"/>
      <c r="T191" s="118"/>
      <c r="U191" s="118"/>
      <c r="V191" s="118"/>
      <c r="W191" s="118"/>
      <c r="X191" s="118"/>
      <c r="Y191" s="118"/>
      <c r="Z191" s="118"/>
      <c r="AA191" s="118"/>
    </row>
    <row r="192" spans="1:27">
      <c r="A192" s="518"/>
      <c r="B192" s="118"/>
      <c r="N192" s="118"/>
      <c r="O192" s="118"/>
      <c r="P192" s="118"/>
      <c r="Q192" s="118"/>
      <c r="R192" s="118"/>
      <c r="S192" s="118"/>
      <c r="T192" s="118"/>
      <c r="U192" s="118"/>
      <c r="V192" s="118"/>
      <c r="W192" s="118"/>
      <c r="X192" s="118"/>
      <c r="Y192" s="118"/>
      <c r="Z192" s="118"/>
      <c r="AA192" s="118"/>
    </row>
    <row r="193" spans="1:27">
      <c r="A193" s="518"/>
      <c r="B193" s="118"/>
      <c r="N193" s="118"/>
      <c r="O193" s="118"/>
      <c r="P193" s="118"/>
      <c r="Q193" s="118"/>
      <c r="R193" s="118"/>
      <c r="S193" s="118"/>
      <c r="T193" s="118"/>
      <c r="U193" s="118"/>
      <c r="V193" s="118"/>
      <c r="W193" s="118"/>
      <c r="X193" s="118"/>
      <c r="Y193" s="118"/>
      <c r="Z193" s="118"/>
      <c r="AA193" s="118"/>
    </row>
    <row r="194" spans="1:27">
      <c r="A194" s="518"/>
      <c r="B194" s="118"/>
      <c r="N194" s="118"/>
      <c r="O194" s="118"/>
      <c r="P194" s="118"/>
      <c r="Q194" s="118"/>
      <c r="R194" s="118"/>
      <c r="S194" s="118"/>
      <c r="T194" s="118"/>
      <c r="U194" s="118"/>
      <c r="V194" s="118"/>
      <c r="W194" s="118"/>
      <c r="X194" s="118"/>
      <c r="Y194" s="118"/>
      <c r="Z194" s="118"/>
      <c r="AA194" s="118"/>
    </row>
    <row r="195" spans="1:27">
      <c r="A195" s="518"/>
      <c r="B195" s="118"/>
      <c r="N195" s="118"/>
      <c r="O195" s="118"/>
      <c r="P195" s="118"/>
      <c r="Q195" s="118"/>
      <c r="R195" s="118"/>
      <c r="S195" s="118"/>
      <c r="T195" s="118"/>
      <c r="U195" s="118"/>
      <c r="V195" s="118"/>
      <c r="W195" s="118"/>
      <c r="X195" s="118"/>
      <c r="Y195" s="118"/>
      <c r="Z195" s="118"/>
      <c r="AA195" s="118"/>
    </row>
    <row r="196" spans="1:27">
      <c r="A196" s="518"/>
      <c r="B196" s="118"/>
      <c r="N196" s="118"/>
      <c r="O196" s="118"/>
      <c r="P196" s="118"/>
      <c r="Q196" s="118"/>
      <c r="R196" s="118"/>
      <c r="S196" s="118"/>
      <c r="T196" s="118"/>
      <c r="U196" s="118"/>
      <c r="V196" s="118"/>
      <c r="W196" s="118"/>
      <c r="X196" s="118"/>
      <c r="Y196" s="118"/>
      <c r="Z196" s="118"/>
      <c r="AA196" s="118"/>
    </row>
    <row r="197" spans="1:27">
      <c r="A197" s="518"/>
      <c r="B197" s="118"/>
      <c r="N197" s="118"/>
      <c r="O197" s="118"/>
      <c r="P197" s="118"/>
      <c r="Q197" s="118"/>
      <c r="R197" s="118"/>
      <c r="S197" s="118"/>
      <c r="T197" s="118"/>
      <c r="U197" s="118"/>
      <c r="V197" s="118"/>
      <c r="W197" s="118"/>
      <c r="X197" s="118"/>
      <c r="Y197" s="118"/>
      <c r="Z197" s="118"/>
      <c r="AA197" s="118"/>
    </row>
    <row r="198" spans="1:27">
      <c r="A198" s="518"/>
      <c r="B198" s="118"/>
      <c r="N198" s="118"/>
      <c r="O198" s="118"/>
      <c r="P198" s="118"/>
      <c r="Q198" s="118"/>
      <c r="R198" s="118"/>
      <c r="S198" s="118"/>
      <c r="T198" s="118"/>
      <c r="U198" s="118"/>
      <c r="V198" s="118"/>
      <c r="W198" s="118"/>
      <c r="X198" s="118"/>
      <c r="Y198" s="118"/>
      <c r="Z198" s="118"/>
      <c r="AA198" s="118"/>
    </row>
    <row r="199" spans="1:27">
      <c r="A199" s="518"/>
      <c r="B199" s="118"/>
      <c r="N199" s="118"/>
      <c r="O199" s="118"/>
      <c r="P199" s="118"/>
      <c r="Q199" s="118"/>
      <c r="R199" s="118"/>
      <c r="S199" s="118"/>
      <c r="T199" s="118"/>
      <c r="U199" s="118"/>
      <c r="V199" s="118"/>
      <c r="W199" s="118"/>
      <c r="X199" s="118"/>
      <c r="Y199" s="118"/>
      <c r="Z199" s="118"/>
      <c r="AA199" s="118"/>
    </row>
    <row r="200" spans="1:27">
      <c r="A200" s="518"/>
      <c r="B200" s="118"/>
      <c r="N200" s="118"/>
      <c r="O200" s="118"/>
      <c r="P200" s="118"/>
      <c r="Q200" s="118"/>
      <c r="R200" s="118"/>
      <c r="S200" s="118"/>
      <c r="T200" s="118"/>
      <c r="U200" s="118"/>
      <c r="V200" s="118"/>
      <c r="W200" s="118"/>
      <c r="X200" s="118"/>
      <c r="Y200" s="118"/>
      <c r="Z200" s="118"/>
      <c r="AA200" s="118"/>
    </row>
    <row r="201" spans="1:27">
      <c r="A201" s="518"/>
      <c r="B201" s="118"/>
      <c r="N201" s="118"/>
      <c r="O201" s="118"/>
      <c r="P201" s="118"/>
      <c r="Q201" s="118"/>
      <c r="R201" s="118"/>
      <c r="S201" s="118"/>
      <c r="T201" s="118"/>
      <c r="U201" s="118"/>
      <c r="V201" s="118"/>
      <c r="W201" s="118"/>
      <c r="X201" s="118"/>
      <c r="Y201" s="118"/>
      <c r="Z201" s="118"/>
      <c r="AA201" s="118"/>
    </row>
    <row r="202" spans="1:27">
      <c r="A202" s="518"/>
      <c r="B202" s="118"/>
      <c r="N202" s="118"/>
      <c r="O202" s="118"/>
      <c r="P202" s="118"/>
      <c r="Q202" s="118"/>
      <c r="R202" s="118"/>
      <c r="S202" s="118"/>
      <c r="T202" s="118"/>
      <c r="U202" s="118"/>
      <c r="V202" s="118"/>
      <c r="W202" s="118"/>
      <c r="X202" s="118"/>
      <c r="Y202" s="118"/>
      <c r="Z202" s="118"/>
      <c r="AA202" s="118"/>
    </row>
    <row r="203" spans="1:27">
      <c r="A203" s="518"/>
      <c r="B203" s="118"/>
      <c r="N203" s="118"/>
      <c r="O203" s="118"/>
      <c r="P203" s="118"/>
      <c r="Q203" s="118"/>
      <c r="R203" s="118"/>
      <c r="S203" s="118"/>
      <c r="T203" s="118"/>
      <c r="U203" s="118"/>
      <c r="V203" s="118"/>
      <c r="W203" s="118"/>
      <c r="X203" s="118"/>
      <c r="Y203" s="118"/>
      <c r="Z203" s="118"/>
      <c r="AA203" s="118"/>
    </row>
    <row r="204" spans="1:27">
      <c r="A204" s="518"/>
      <c r="B204" s="118"/>
      <c r="N204" s="118"/>
      <c r="O204" s="118"/>
      <c r="P204" s="118"/>
      <c r="Q204" s="118"/>
      <c r="R204" s="118"/>
      <c r="S204" s="118"/>
      <c r="T204" s="118"/>
      <c r="U204" s="118"/>
      <c r="V204" s="118"/>
      <c r="W204" s="118"/>
      <c r="X204" s="118"/>
      <c r="Y204" s="118"/>
      <c r="Z204" s="118"/>
      <c r="AA204" s="118"/>
    </row>
    <row r="205" spans="1:27">
      <c r="A205" s="518"/>
      <c r="B205" s="118"/>
      <c r="N205" s="118"/>
      <c r="O205" s="118"/>
      <c r="P205" s="118"/>
      <c r="Q205" s="118"/>
      <c r="R205" s="118"/>
      <c r="S205" s="118"/>
      <c r="T205" s="118"/>
      <c r="U205" s="118"/>
      <c r="V205" s="118"/>
      <c r="W205" s="118"/>
      <c r="X205" s="118"/>
      <c r="Y205" s="118"/>
      <c r="Z205" s="118"/>
      <c r="AA205" s="118"/>
    </row>
    <row r="206" spans="1:27">
      <c r="A206" s="518"/>
      <c r="B206" s="118"/>
      <c r="N206" s="118"/>
      <c r="O206" s="118"/>
      <c r="P206" s="118"/>
      <c r="Q206" s="118"/>
      <c r="R206" s="118"/>
      <c r="S206" s="118"/>
      <c r="T206" s="118"/>
      <c r="U206" s="118"/>
      <c r="V206" s="118"/>
      <c r="W206" s="118"/>
      <c r="X206" s="118"/>
      <c r="Y206" s="118"/>
      <c r="Z206" s="118"/>
      <c r="AA206" s="118"/>
    </row>
    <row r="207" spans="1:27">
      <c r="A207" s="518"/>
      <c r="B207" s="118"/>
      <c r="N207" s="118"/>
      <c r="O207" s="118"/>
      <c r="P207" s="118"/>
      <c r="Q207" s="118"/>
      <c r="R207" s="118"/>
      <c r="S207" s="118"/>
      <c r="T207" s="118"/>
      <c r="U207" s="118"/>
      <c r="V207" s="118"/>
      <c r="W207" s="118"/>
      <c r="X207" s="118"/>
      <c r="Y207" s="118"/>
      <c r="Z207" s="118"/>
      <c r="AA207" s="118"/>
    </row>
    <row r="208" spans="1:27">
      <c r="A208" s="518"/>
      <c r="B208" s="118"/>
      <c r="N208" s="118"/>
      <c r="O208" s="118"/>
      <c r="P208" s="118"/>
      <c r="Q208" s="118"/>
      <c r="R208" s="118"/>
      <c r="S208" s="118"/>
      <c r="T208" s="118"/>
      <c r="U208" s="118"/>
      <c r="V208" s="118"/>
      <c r="W208" s="118"/>
      <c r="X208" s="118"/>
      <c r="Y208" s="118"/>
      <c r="Z208" s="118"/>
      <c r="AA208" s="118"/>
    </row>
    <row r="209" spans="1:27">
      <c r="A209" s="518"/>
      <c r="B209" s="118"/>
      <c r="N209" s="118"/>
      <c r="O209" s="118"/>
      <c r="P209" s="118"/>
      <c r="Q209" s="118"/>
      <c r="R209" s="118"/>
      <c r="S209" s="118"/>
      <c r="T209" s="118"/>
      <c r="U209" s="118"/>
      <c r="V209" s="118"/>
      <c r="W209" s="118"/>
      <c r="X209" s="118"/>
      <c r="Y209" s="118"/>
      <c r="Z209" s="118"/>
      <c r="AA209" s="118"/>
    </row>
    <row r="210" spans="1:27">
      <c r="A210" s="518"/>
      <c r="B210" s="118"/>
      <c r="N210" s="118"/>
      <c r="O210" s="118"/>
      <c r="P210" s="118"/>
      <c r="Q210" s="118"/>
      <c r="R210" s="118"/>
      <c r="S210" s="118"/>
      <c r="T210" s="118"/>
      <c r="U210" s="118"/>
      <c r="V210" s="118"/>
      <c r="W210" s="118"/>
      <c r="X210" s="118"/>
      <c r="Y210" s="118"/>
      <c r="Z210" s="118"/>
      <c r="AA210" s="118"/>
    </row>
    <row r="211" spans="1:27">
      <c r="A211" s="518"/>
      <c r="B211" s="118"/>
      <c r="N211" s="118"/>
      <c r="O211" s="118"/>
      <c r="P211" s="118"/>
      <c r="Q211" s="118"/>
      <c r="R211" s="118"/>
      <c r="S211" s="118"/>
      <c r="T211" s="118"/>
      <c r="U211" s="118"/>
      <c r="V211" s="118"/>
      <c r="W211" s="118"/>
      <c r="X211" s="118"/>
      <c r="Y211" s="118"/>
      <c r="Z211" s="118"/>
      <c r="AA211" s="118"/>
    </row>
    <row r="212" spans="1:27">
      <c r="A212" s="518"/>
      <c r="B212" s="118"/>
      <c r="N212" s="118"/>
      <c r="O212" s="118"/>
      <c r="P212" s="118"/>
      <c r="Q212" s="118"/>
      <c r="R212" s="118"/>
      <c r="S212" s="118"/>
      <c r="T212" s="118"/>
      <c r="U212" s="118"/>
      <c r="V212" s="118"/>
      <c r="W212" s="118"/>
      <c r="X212" s="118"/>
      <c r="Y212" s="118"/>
      <c r="Z212" s="118"/>
      <c r="AA212" s="118"/>
    </row>
    <row r="213" spans="1:27">
      <c r="A213" s="518"/>
      <c r="B213" s="118"/>
      <c r="N213" s="118"/>
      <c r="O213" s="118"/>
      <c r="P213" s="118"/>
      <c r="Q213" s="118"/>
      <c r="R213" s="118"/>
      <c r="S213" s="118"/>
      <c r="T213" s="118"/>
      <c r="U213" s="118"/>
      <c r="V213" s="118"/>
      <c r="W213" s="118"/>
      <c r="X213" s="118"/>
      <c r="Y213" s="118"/>
      <c r="Z213" s="118"/>
      <c r="AA213" s="118"/>
    </row>
    <row r="214" spans="1:27">
      <c r="A214" s="518"/>
      <c r="B214" s="118"/>
      <c r="N214" s="118"/>
      <c r="O214" s="118"/>
      <c r="P214" s="118"/>
      <c r="Q214" s="118"/>
      <c r="R214" s="118"/>
      <c r="S214" s="118"/>
      <c r="T214" s="118"/>
      <c r="U214" s="118"/>
      <c r="V214" s="118"/>
      <c r="W214" s="118"/>
      <c r="X214" s="118"/>
      <c r="Y214" s="118"/>
      <c r="Z214" s="118"/>
      <c r="AA214" s="118"/>
    </row>
    <row r="215" spans="1:27">
      <c r="A215" s="518"/>
      <c r="B215" s="118"/>
      <c r="N215" s="118"/>
      <c r="O215" s="118"/>
      <c r="P215" s="118"/>
      <c r="Q215" s="118"/>
      <c r="R215" s="118"/>
      <c r="S215" s="118"/>
      <c r="T215" s="118"/>
      <c r="U215" s="118"/>
      <c r="V215" s="118"/>
      <c r="W215" s="118"/>
      <c r="X215" s="118"/>
      <c r="Y215" s="118"/>
      <c r="Z215" s="118"/>
      <c r="AA215" s="118"/>
    </row>
    <row r="216" spans="1:27">
      <c r="A216" s="518"/>
      <c r="B216" s="118"/>
      <c r="N216" s="118"/>
      <c r="O216" s="118"/>
      <c r="P216" s="118"/>
      <c r="Q216" s="118"/>
      <c r="R216" s="118"/>
      <c r="S216" s="118"/>
      <c r="T216" s="118"/>
      <c r="U216" s="118"/>
      <c r="V216" s="118"/>
      <c r="W216" s="118"/>
      <c r="X216" s="118"/>
      <c r="Y216" s="118"/>
      <c r="Z216" s="118"/>
      <c r="AA216" s="118"/>
    </row>
    <row r="217" spans="1:27">
      <c r="A217" s="518"/>
      <c r="B217" s="118"/>
      <c r="N217" s="118"/>
      <c r="O217" s="118"/>
      <c r="P217" s="118"/>
      <c r="Q217" s="118"/>
      <c r="R217" s="118"/>
      <c r="S217" s="118"/>
      <c r="T217" s="118"/>
      <c r="U217" s="118"/>
      <c r="V217" s="118"/>
      <c r="W217" s="118"/>
      <c r="X217" s="118"/>
      <c r="Y217" s="118"/>
      <c r="Z217" s="118"/>
      <c r="AA217" s="118"/>
    </row>
    <row r="218" spans="1:27">
      <c r="A218" s="518"/>
      <c r="B218" s="118"/>
      <c r="N218" s="118"/>
      <c r="O218" s="118"/>
      <c r="P218" s="118"/>
      <c r="Q218" s="118"/>
      <c r="R218" s="118"/>
      <c r="S218" s="118"/>
      <c r="T218" s="118"/>
      <c r="U218" s="118"/>
      <c r="V218" s="118"/>
      <c r="W218" s="118"/>
      <c r="X218" s="118"/>
      <c r="Y218" s="118"/>
      <c r="Z218" s="118"/>
      <c r="AA218" s="118"/>
    </row>
    <row r="219" spans="1:27">
      <c r="A219" s="518"/>
      <c r="B219" s="118"/>
      <c r="N219" s="118"/>
      <c r="O219" s="118"/>
      <c r="P219" s="118"/>
      <c r="Q219" s="118"/>
      <c r="R219" s="118"/>
      <c r="S219" s="118"/>
      <c r="T219" s="118"/>
      <c r="U219" s="118"/>
      <c r="V219" s="118"/>
      <c r="W219" s="118"/>
      <c r="X219" s="118"/>
      <c r="Y219" s="118"/>
      <c r="Z219" s="118"/>
      <c r="AA219" s="118"/>
    </row>
    <row r="220" spans="1:27">
      <c r="A220" s="518"/>
      <c r="B220" s="118"/>
      <c r="N220" s="118"/>
      <c r="O220" s="118"/>
      <c r="P220" s="118"/>
      <c r="Q220" s="118"/>
      <c r="R220" s="118"/>
      <c r="S220" s="118"/>
      <c r="T220" s="118"/>
      <c r="U220" s="118"/>
      <c r="V220" s="118"/>
      <c r="W220" s="118"/>
      <c r="X220" s="118"/>
      <c r="Y220" s="118"/>
      <c r="Z220" s="118"/>
      <c r="AA220" s="118"/>
    </row>
    <row r="221" spans="1:27">
      <c r="A221" s="518"/>
      <c r="B221" s="118"/>
      <c r="N221" s="118"/>
      <c r="O221" s="118"/>
      <c r="P221" s="118"/>
      <c r="Q221" s="118"/>
      <c r="R221" s="118"/>
      <c r="S221" s="118"/>
      <c r="T221" s="118"/>
      <c r="U221" s="118"/>
      <c r="V221" s="118"/>
      <c r="W221" s="118"/>
      <c r="X221" s="118"/>
      <c r="Y221" s="118"/>
      <c r="Z221" s="118"/>
      <c r="AA221" s="118"/>
    </row>
    <row r="222" spans="1:27">
      <c r="A222" s="518"/>
      <c r="B222" s="118"/>
      <c r="N222" s="118"/>
      <c r="O222" s="118"/>
      <c r="P222" s="118"/>
      <c r="Q222" s="118"/>
      <c r="R222" s="118"/>
      <c r="S222" s="118"/>
      <c r="T222" s="118"/>
      <c r="U222" s="118"/>
      <c r="V222" s="118"/>
      <c r="W222" s="118"/>
      <c r="X222" s="118"/>
      <c r="Y222" s="118"/>
      <c r="Z222" s="118"/>
      <c r="AA222" s="118"/>
    </row>
    <row r="223" spans="1:27">
      <c r="A223" s="518"/>
      <c r="B223" s="118"/>
      <c r="N223" s="118"/>
      <c r="O223" s="118"/>
      <c r="P223" s="118"/>
      <c r="Q223" s="118"/>
      <c r="R223" s="118"/>
      <c r="S223" s="118"/>
      <c r="T223" s="118"/>
      <c r="U223" s="118"/>
      <c r="V223" s="118"/>
      <c r="W223" s="118"/>
      <c r="X223" s="118"/>
      <c r="Y223" s="118"/>
      <c r="Z223" s="118"/>
      <c r="AA223" s="118"/>
    </row>
    <row r="224" spans="1:27">
      <c r="A224" s="518"/>
      <c r="B224" s="118"/>
      <c r="N224" s="118"/>
      <c r="O224" s="118"/>
      <c r="P224" s="118"/>
      <c r="Q224" s="118"/>
      <c r="R224" s="118"/>
      <c r="S224" s="118"/>
      <c r="T224" s="118"/>
      <c r="U224" s="118"/>
      <c r="V224" s="118"/>
      <c r="W224" s="118"/>
      <c r="X224" s="118"/>
      <c r="Y224" s="118"/>
      <c r="Z224" s="118"/>
      <c r="AA224" s="118"/>
    </row>
    <row r="225" spans="1:27">
      <c r="A225" s="518"/>
      <c r="B225" s="118"/>
      <c r="N225" s="118"/>
      <c r="O225" s="118"/>
      <c r="P225" s="118"/>
      <c r="Q225" s="118"/>
      <c r="R225" s="118"/>
      <c r="S225" s="118"/>
      <c r="T225" s="118"/>
      <c r="U225" s="118"/>
      <c r="V225" s="118"/>
      <c r="W225" s="118"/>
      <c r="X225" s="118"/>
      <c r="Y225" s="118"/>
      <c r="Z225" s="118"/>
      <c r="AA225" s="118"/>
    </row>
    <row r="226" spans="1:27">
      <c r="A226" s="518"/>
      <c r="B226" s="118"/>
      <c r="N226" s="118"/>
      <c r="O226" s="118"/>
      <c r="P226" s="118"/>
      <c r="Q226" s="118"/>
      <c r="R226" s="118"/>
      <c r="S226" s="118"/>
      <c r="T226" s="118"/>
      <c r="U226" s="118"/>
      <c r="V226" s="118"/>
      <c r="W226" s="118"/>
      <c r="X226" s="118"/>
      <c r="Y226" s="118"/>
      <c r="Z226" s="118"/>
      <c r="AA226" s="118"/>
    </row>
    <row r="227" spans="1:27">
      <c r="A227" s="518"/>
      <c r="B227" s="118"/>
      <c r="N227" s="118"/>
      <c r="O227" s="118"/>
      <c r="P227" s="118"/>
      <c r="Q227" s="118"/>
      <c r="R227" s="118"/>
      <c r="S227" s="118"/>
      <c r="T227" s="118"/>
      <c r="U227" s="118"/>
      <c r="V227" s="118"/>
      <c r="W227" s="118"/>
      <c r="X227" s="118"/>
      <c r="Y227" s="118"/>
      <c r="Z227" s="118"/>
      <c r="AA227" s="118"/>
    </row>
    <row r="228" spans="1:27">
      <c r="A228" s="518"/>
      <c r="B228" s="118"/>
      <c r="N228" s="118"/>
      <c r="O228" s="118"/>
      <c r="P228" s="118"/>
      <c r="Q228" s="118"/>
      <c r="R228" s="118"/>
      <c r="S228" s="118"/>
      <c r="T228" s="118"/>
      <c r="U228" s="118"/>
      <c r="V228" s="118"/>
      <c r="W228" s="118"/>
      <c r="X228" s="118"/>
      <c r="Y228" s="118"/>
      <c r="Z228" s="118"/>
      <c r="AA228" s="118"/>
    </row>
    <row r="229" spans="1:27">
      <c r="A229" s="518"/>
      <c r="B229" s="118"/>
      <c r="N229" s="118"/>
      <c r="O229" s="118"/>
      <c r="P229" s="118"/>
      <c r="Q229" s="118"/>
      <c r="R229" s="118"/>
      <c r="S229" s="118"/>
      <c r="T229" s="118"/>
      <c r="U229" s="118"/>
      <c r="V229" s="118"/>
      <c r="W229" s="118"/>
      <c r="X229" s="118"/>
      <c r="Y229" s="118"/>
      <c r="Z229" s="118"/>
      <c r="AA229" s="118"/>
    </row>
    <row r="230" spans="1:27">
      <c r="A230" s="518"/>
      <c r="B230" s="118"/>
      <c r="N230" s="118"/>
      <c r="O230" s="118"/>
      <c r="P230" s="118"/>
      <c r="Q230" s="118"/>
      <c r="R230" s="118"/>
      <c r="S230" s="118"/>
      <c r="T230" s="118"/>
      <c r="U230" s="118"/>
      <c r="V230" s="118"/>
      <c r="W230" s="118"/>
      <c r="X230" s="118"/>
      <c r="Y230" s="118"/>
      <c r="Z230" s="118"/>
      <c r="AA230" s="118"/>
    </row>
    <row r="231" spans="1:27">
      <c r="A231" s="518"/>
      <c r="B231" s="118"/>
      <c r="N231" s="118"/>
      <c r="O231" s="118"/>
      <c r="P231" s="118"/>
      <c r="Q231" s="118"/>
      <c r="R231" s="118"/>
      <c r="S231" s="118"/>
      <c r="T231" s="118"/>
      <c r="U231" s="118"/>
      <c r="V231" s="118"/>
      <c r="W231" s="118"/>
      <c r="X231" s="118"/>
      <c r="Y231" s="118"/>
      <c r="Z231" s="118"/>
      <c r="AA231" s="118"/>
    </row>
    <row r="232" spans="1:27">
      <c r="A232" s="518"/>
      <c r="B232" s="118"/>
      <c r="N232" s="118"/>
      <c r="O232" s="118"/>
      <c r="P232" s="118"/>
      <c r="Q232" s="118"/>
      <c r="R232" s="118"/>
      <c r="S232" s="118"/>
      <c r="T232" s="118"/>
      <c r="U232" s="118"/>
      <c r="V232" s="118"/>
      <c r="W232" s="118"/>
      <c r="X232" s="118"/>
      <c r="Y232" s="118"/>
      <c r="Z232" s="118"/>
      <c r="AA232" s="118"/>
    </row>
    <row r="233" spans="1:27">
      <c r="A233" s="518"/>
      <c r="B233" s="118"/>
      <c r="N233" s="118"/>
      <c r="O233" s="118"/>
      <c r="P233" s="118"/>
      <c r="Q233" s="118"/>
      <c r="R233" s="118"/>
      <c r="S233" s="118"/>
      <c r="T233" s="118"/>
      <c r="U233" s="118"/>
      <c r="V233" s="118"/>
      <c r="W233" s="118"/>
      <c r="X233" s="118"/>
      <c r="Y233" s="118"/>
      <c r="Z233" s="118"/>
      <c r="AA233" s="118"/>
    </row>
    <row r="234" spans="1:27">
      <c r="A234" s="518"/>
      <c r="B234" s="118"/>
      <c r="N234" s="118"/>
      <c r="O234" s="118"/>
      <c r="P234" s="118"/>
      <c r="Q234" s="118"/>
      <c r="R234" s="118"/>
      <c r="S234" s="118"/>
      <c r="T234" s="118"/>
      <c r="U234" s="118"/>
      <c r="V234" s="118"/>
      <c r="W234" s="118"/>
      <c r="X234" s="118"/>
      <c r="Y234" s="118"/>
      <c r="Z234" s="118"/>
      <c r="AA234" s="118"/>
    </row>
    <row r="235" spans="1:27">
      <c r="A235" s="518"/>
      <c r="B235" s="118"/>
      <c r="N235" s="118"/>
      <c r="O235" s="118"/>
      <c r="P235" s="118"/>
      <c r="Q235" s="118"/>
      <c r="R235" s="118"/>
      <c r="S235" s="118"/>
      <c r="T235" s="118"/>
      <c r="U235" s="118"/>
      <c r="V235" s="118"/>
      <c r="W235" s="118"/>
      <c r="X235" s="118"/>
      <c r="Y235" s="118"/>
      <c r="Z235" s="118"/>
      <c r="AA235" s="118"/>
    </row>
    <row r="236" spans="1:27">
      <c r="A236" s="518"/>
      <c r="B236" s="118"/>
      <c r="N236" s="118"/>
      <c r="O236" s="118"/>
      <c r="P236" s="118"/>
      <c r="Q236" s="118"/>
      <c r="R236" s="118"/>
      <c r="S236" s="118"/>
      <c r="T236" s="118"/>
      <c r="U236" s="118"/>
      <c r="V236" s="118"/>
      <c r="W236" s="118"/>
      <c r="X236" s="118"/>
      <c r="Y236" s="118"/>
      <c r="Z236" s="118"/>
      <c r="AA236" s="118"/>
    </row>
    <row r="237" spans="1:27">
      <c r="A237" s="518"/>
      <c r="B237" s="118"/>
      <c r="N237" s="118"/>
      <c r="O237" s="118"/>
      <c r="P237" s="118"/>
      <c r="Q237" s="118"/>
      <c r="R237" s="118"/>
      <c r="S237" s="118"/>
      <c r="T237" s="118"/>
      <c r="U237" s="118"/>
      <c r="V237" s="118"/>
      <c r="W237" s="118"/>
      <c r="X237" s="118"/>
      <c r="Y237" s="118"/>
      <c r="Z237" s="118"/>
      <c r="AA237" s="118"/>
    </row>
    <row r="238" spans="1:27">
      <c r="A238" s="518"/>
      <c r="B238" s="118"/>
      <c r="N238" s="118"/>
      <c r="O238" s="118"/>
      <c r="P238" s="118"/>
      <c r="Q238" s="118"/>
      <c r="R238" s="118"/>
      <c r="S238" s="118"/>
      <c r="T238" s="118"/>
      <c r="U238" s="118"/>
      <c r="V238" s="118"/>
      <c r="W238" s="118"/>
      <c r="X238" s="118"/>
      <c r="Y238" s="118"/>
      <c r="Z238" s="118"/>
      <c r="AA238" s="118"/>
    </row>
    <row r="239" spans="1:27">
      <c r="A239" s="518"/>
      <c r="B239" s="118"/>
      <c r="N239" s="118"/>
      <c r="O239" s="118"/>
      <c r="P239" s="118"/>
      <c r="Q239" s="118"/>
      <c r="R239" s="118"/>
      <c r="S239" s="118"/>
      <c r="T239" s="118"/>
      <c r="U239" s="118"/>
      <c r="V239" s="118"/>
      <c r="W239" s="118"/>
      <c r="X239" s="118"/>
      <c r="Y239" s="118"/>
      <c r="Z239" s="118"/>
      <c r="AA239" s="118"/>
    </row>
    <row r="240" spans="1:27">
      <c r="A240" s="518"/>
      <c r="B240" s="118"/>
      <c r="N240" s="118"/>
      <c r="O240" s="118"/>
      <c r="P240" s="118"/>
      <c r="Q240" s="118"/>
      <c r="R240" s="118"/>
      <c r="S240" s="118"/>
      <c r="T240" s="118"/>
      <c r="U240" s="118"/>
      <c r="V240" s="118"/>
      <c r="W240" s="118"/>
      <c r="X240" s="118"/>
      <c r="Y240" s="118"/>
      <c r="Z240" s="118"/>
      <c r="AA240" s="118"/>
    </row>
    <row r="241" spans="1:27">
      <c r="A241" s="518"/>
      <c r="B241" s="118"/>
      <c r="N241" s="118"/>
      <c r="O241" s="118"/>
      <c r="P241" s="118"/>
      <c r="Q241" s="118"/>
      <c r="R241" s="118"/>
      <c r="S241" s="118"/>
      <c r="T241" s="118"/>
      <c r="U241" s="118"/>
      <c r="V241" s="118"/>
      <c r="W241" s="118"/>
      <c r="X241" s="118"/>
      <c r="Y241" s="118"/>
      <c r="Z241" s="118"/>
      <c r="AA241" s="118"/>
    </row>
    <row r="242" spans="1:27">
      <c r="A242" s="518"/>
      <c r="B242" s="118"/>
      <c r="N242" s="118"/>
      <c r="O242" s="118"/>
      <c r="P242" s="118"/>
      <c r="Q242" s="118"/>
      <c r="R242" s="118"/>
      <c r="S242" s="118"/>
      <c r="T242" s="118"/>
      <c r="U242" s="118"/>
      <c r="V242" s="118"/>
      <c r="W242" s="118"/>
      <c r="X242" s="118"/>
      <c r="Y242" s="118"/>
      <c r="Z242" s="118"/>
      <c r="AA242" s="118"/>
    </row>
    <row r="243" spans="1:27">
      <c r="A243" s="518"/>
      <c r="B243" s="118"/>
      <c r="N243" s="118"/>
      <c r="O243" s="118"/>
      <c r="P243" s="118"/>
      <c r="Q243" s="118"/>
      <c r="R243" s="118"/>
      <c r="S243" s="118"/>
      <c r="T243" s="118"/>
      <c r="U243" s="118"/>
      <c r="V243" s="118"/>
      <c r="W243" s="118"/>
      <c r="X243" s="118"/>
      <c r="Y243" s="118"/>
      <c r="Z243" s="118"/>
      <c r="AA243" s="118"/>
    </row>
    <row r="244" spans="1:27">
      <c r="A244" s="518"/>
      <c r="B244" s="118"/>
      <c r="N244" s="118"/>
      <c r="O244" s="118"/>
      <c r="P244" s="118"/>
      <c r="Q244" s="118"/>
      <c r="R244" s="118"/>
      <c r="S244" s="118"/>
      <c r="T244" s="118"/>
      <c r="U244" s="118"/>
      <c r="V244" s="118"/>
      <c r="W244" s="118"/>
      <c r="X244" s="118"/>
      <c r="Y244" s="118"/>
      <c r="Z244" s="118"/>
      <c r="AA244" s="118"/>
    </row>
    <row r="245" spans="1:27">
      <c r="A245" s="518"/>
      <c r="B245" s="118"/>
      <c r="N245" s="118"/>
      <c r="O245" s="118"/>
      <c r="P245" s="118"/>
      <c r="Q245" s="118"/>
      <c r="R245" s="118"/>
      <c r="S245" s="118"/>
      <c r="T245" s="118"/>
      <c r="U245" s="118"/>
      <c r="V245" s="118"/>
      <c r="W245" s="118"/>
      <c r="X245" s="118"/>
      <c r="Y245" s="118"/>
      <c r="Z245" s="118"/>
      <c r="AA245" s="118"/>
    </row>
    <row r="246" spans="1:27">
      <c r="A246" s="518"/>
      <c r="B246" s="118"/>
      <c r="N246" s="118"/>
      <c r="O246" s="118"/>
      <c r="P246" s="118"/>
      <c r="Q246" s="118"/>
      <c r="R246" s="118"/>
      <c r="S246" s="118"/>
      <c r="T246" s="118"/>
      <c r="U246" s="118"/>
      <c r="V246" s="118"/>
      <c r="W246" s="118"/>
      <c r="X246" s="118"/>
      <c r="Y246" s="118"/>
      <c r="Z246" s="118"/>
      <c r="AA246" s="118"/>
    </row>
    <row r="247" spans="1:27">
      <c r="A247" s="518"/>
      <c r="B247" s="118"/>
      <c r="N247" s="118"/>
      <c r="O247" s="118"/>
      <c r="P247" s="118"/>
      <c r="Q247" s="118"/>
      <c r="R247" s="118"/>
      <c r="S247" s="118"/>
      <c r="T247" s="118"/>
      <c r="U247" s="118"/>
      <c r="V247" s="118"/>
      <c r="W247" s="118"/>
      <c r="X247" s="118"/>
      <c r="Y247" s="118"/>
      <c r="Z247" s="118"/>
      <c r="AA247" s="118"/>
    </row>
    <row r="248" spans="1:27">
      <c r="A248" s="518"/>
      <c r="B248" s="118"/>
      <c r="N248" s="118"/>
      <c r="O248" s="118"/>
      <c r="P248" s="118"/>
      <c r="Q248" s="118"/>
      <c r="R248" s="118"/>
      <c r="S248" s="118"/>
      <c r="T248" s="118"/>
      <c r="U248" s="118"/>
      <c r="V248" s="118"/>
      <c r="W248" s="118"/>
      <c r="X248" s="118"/>
      <c r="Y248" s="118"/>
      <c r="Z248" s="118"/>
      <c r="AA248" s="118"/>
    </row>
    <row r="249" spans="1:27">
      <c r="A249" s="518"/>
      <c r="B249" s="118"/>
      <c r="N249" s="118"/>
      <c r="O249" s="118"/>
      <c r="P249" s="118"/>
      <c r="Q249" s="118"/>
      <c r="R249" s="118"/>
      <c r="S249" s="118"/>
      <c r="T249" s="118"/>
      <c r="U249" s="118"/>
      <c r="V249" s="118"/>
      <c r="W249" s="118"/>
      <c r="X249" s="118"/>
      <c r="Y249" s="118"/>
      <c r="Z249" s="118"/>
      <c r="AA249" s="118"/>
    </row>
    <row r="250" spans="1:27">
      <c r="A250" s="518"/>
      <c r="B250" s="118"/>
      <c r="N250" s="118"/>
      <c r="O250" s="118"/>
      <c r="P250" s="118"/>
      <c r="Q250" s="118"/>
      <c r="R250" s="118"/>
      <c r="S250" s="118"/>
      <c r="T250" s="118"/>
      <c r="U250" s="118"/>
      <c r="V250" s="118"/>
      <c r="W250" s="118"/>
      <c r="X250" s="118"/>
      <c r="Y250" s="118"/>
      <c r="Z250" s="118"/>
      <c r="AA250" s="118"/>
    </row>
    <row r="251" spans="1:27">
      <c r="A251" s="518"/>
      <c r="B251" s="118"/>
      <c r="N251" s="118"/>
      <c r="O251" s="118"/>
      <c r="P251" s="118"/>
      <c r="Q251" s="118"/>
      <c r="R251" s="118"/>
      <c r="S251" s="118"/>
      <c r="T251" s="118"/>
      <c r="U251" s="118"/>
      <c r="V251" s="118"/>
      <c r="W251" s="118"/>
      <c r="X251" s="118"/>
      <c r="Y251" s="118"/>
      <c r="Z251" s="118"/>
      <c r="AA251" s="118"/>
    </row>
    <row r="252" spans="1:27">
      <c r="A252" s="518"/>
      <c r="B252" s="118"/>
      <c r="N252" s="118"/>
      <c r="O252" s="118"/>
      <c r="P252" s="118"/>
      <c r="Q252" s="118"/>
      <c r="R252" s="118"/>
      <c r="S252" s="118"/>
      <c r="T252" s="118"/>
      <c r="U252" s="118"/>
      <c r="V252" s="118"/>
      <c r="W252" s="118"/>
      <c r="X252" s="118"/>
      <c r="Y252" s="118"/>
      <c r="Z252" s="118"/>
      <c r="AA252" s="118"/>
    </row>
    <row r="253" spans="1:27">
      <c r="A253" s="518"/>
      <c r="B253" s="118"/>
      <c r="N253" s="118"/>
      <c r="O253" s="118"/>
      <c r="P253" s="118"/>
      <c r="Q253" s="118"/>
      <c r="R253" s="118"/>
      <c r="S253" s="118"/>
      <c r="T253" s="118"/>
      <c r="U253" s="118"/>
      <c r="V253" s="118"/>
      <c r="W253" s="118"/>
      <c r="X253" s="118"/>
      <c r="Y253" s="118"/>
      <c r="Z253" s="118"/>
      <c r="AA253" s="118"/>
    </row>
    <row r="254" spans="1:27">
      <c r="A254" s="518"/>
      <c r="B254" s="118"/>
      <c r="N254" s="118"/>
      <c r="O254" s="118"/>
      <c r="P254" s="118"/>
      <c r="Q254" s="118"/>
      <c r="R254" s="118"/>
      <c r="S254" s="118"/>
      <c r="T254" s="118"/>
      <c r="U254" s="118"/>
      <c r="V254" s="118"/>
      <c r="W254" s="118"/>
      <c r="X254" s="118"/>
      <c r="Y254" s="118"/>
      <c r="Z254" s="118"/>
      <c r="AA254" s="118"/>
    </row>
    <row r="255" spans="1:27">
      <c r="A255" s="518"/>
      <c r="B255" s="118"/>
      <c r="N255" s="118"/>
      <c r="O255" s="118"/>
      <c r="P255" s="118"/>
      <c r="Q255" s="118"/>
      <c r="R255" s="118"/>
      <c r="S255" s="118"/>
      <c r="T255" s="118"/>
      <c r="U255" s="118"/>
      <c r="V255" s="118"/>
      <c r="W255" s="118"/>
      <c r="X255" s="118"/>
      <c r="Y255" s="118"/>
      <c r="Z255" s="118"/>
      <c r="AA255" s="118"/>
    </row>
    <row r="256" spans="1:27">
      <c r="A256" s="518"/>
      <c r="B256" s="118"/>
      <c r="N256" s="118"/>
      <c r="O256" s="118"/>
      <c r="P256" s="118"/>
      <c r="Q256" s="118"/>
      <c r="R256" s="118"/>
      <c r="S256" s="118"/>
      <c r="T256" s="118"/>
      <c r="U256" s="118"/>
      <c r="V256" s="118"/>
      <c r="W256" s="118"/>
      <c r="X256" s="118"/>
      <c r="Y256" s="118"/>
      <c r="Z256" s="118"/>
      <c r="AA256" s="118"/>
    </row>
    <row r="257" spans="1:27">
      <c r="A257" s="518"/>
      <c r="B257" s="118"/>
      <c r="N257" s="118"/>
      <c r="O257" s="118"/>
      <c r="P257" s="118"/>
      <c r="Q257" s="118"/>
      <c r="R257" s="118"/>
      <c r="S257" s="118"/>
      <c r="T257" s="118"/>
      <c r="U257" s="118"/>
      <c r="V257" s="118"/>
      <c r="W257" s="118"/>
      <c r="X257" s="118"/>
      <c r="Y257" s="118"/>
      <c r="Z257" s="118"/>
      <c r="AA257" s="118"/>
    </row>
    <row r="258" spans="1:27">
      <c r="A258" s="518"/>
      <c r="B258" s="118"/>
      <c r="N258" s="118"/>
      <c r="O258" s="118"/>
      <c r="P258" s="118"/>
      <c r="Q258" s="118"/>
      <c r="R258" s="118"/>
      <c r="S258" s="118"/>
      <c r="T258" s="118"/>
      <c r="U258" s="118"/>
      <c r="V258" s="118"/>
      <c r="W258" s="118"/>
      <c r="X258" s="118"/>
      <c r="Y258" s="118"/>
      <c r="Z258" s="118"/>
      <c r="AA258" s="118"/>
    </row>
    <row r="259" spans="1:27">
      <c r="A259" s="518"/>
      <c r="B259" s="118"/>
      <c r="N259" s="118"/>
      <c r="O259" s="118"/>
      <c r="P259" s="118"/>
      <c r="Q259" s="118"/>
      <c r="R259" s="118"/>
      <c r="S259" s="118"/>
      <c r="T259" s="118"/>
      <c r="U259" s="118"/>
      <c r="V259" s="118"/>
      <c r="W259" s="118"/>
      <c r="X259" s="118"/>
      <c r="Y259" s="118"/>
      <c r="Z259" s="118"/>
      <c r="AA259" s="118"/>
    </row>
    <row r="260" spans="1:27">
      <c r="A260" s="518"/>
      <c r="B260" s="118"/>
      <c r="N260" s="118"/>
      <c r="O260" s="118"/>
      <c r="P260" s="118"/>
      <c r="Q260" s="118"/>
      <c r="R260" s="118"/>
      <c r="S260" s="118"/>
      <c r="T260" s="118"/>
      <c r="U260" s="118"/>
      <c r="V260" s="118"/>
      <c r="W260" s="118"/>
      <c r="X260" s="118"/>
      <c r="Y260" s="118"/>
      <c r="Z260" s="118"/>
      <c r="AA260" s="118"/>
    </row>
    <row r="261" spans="1:27">
      <c r="A261" s="518"/>
      <c r="B261" s="118"/>
      <c r="N261" s="118"/>
      <c r="O261" s="118"/>
      <c r="P261" s="118"/>
      <c r="Q261" s="118"/>
      <c r="R261" s="118"/>
      <c r="S261" s="118"/>
      <c r="T261" s="118"/>
      <c r="U261" s="118"/>
      <c r="V261" s="118"/>
      <c r="W261" s="118"/>
      <c r="X261" s="118"/>
      <c r="Y261" s="118"/>
      <c r="Z261" s="118"/>
      <c r="AA261" s="118"/>
    </row>
    <row r="262" spans="1:27">
      <c r="A262" s="518"/>
      <c r="B262" s="118"/>
      <c r="N262" s="118"/>
      <c r="O262" s="118"/>
      <c r="P262" s="118"/>
      <c r="Q262" s="118"/>
      <c r="R262" s="118"/>
      <c r="S262" s="118"/>
      <c r="T262" s="118"/>
      <c r="U262" s="118"/>
      <c r="V262" s="118"/>
      <c r="W262" s="118"/>
      <c r="X262" s="118"/>
      <c r="Y262" s="118"/>
      <c r="Z262" s="118"/>
      <c r="AA262" s="118"/>
    </row>
    <row r="263" spans="1:27">
      <c r="A263" s="518"/>
      <c r="B263" s="118"/>
      <c r="N263" s="118"/>
      <c r="O263" s="118"/>
      <c r="P263" s="118"/>
      <c r="Q263" s="118"/>
      <c r="R263" s="118"/>
      <c r="S263" s="118"/>
      <c r="T263" s="118"/>
      <c r="U263" s="118"/>
      <c r="V263" s="118"/>
      <c r="W263" s="118"/>
      <c r="X263" s="118"/>
      <c r="Y263" s="118"/>
      <c r="Z263" s="118"/>
      <c r="AA263" s="118"/>
    </row>
    <row r="264" spans="1:27">
      <c r="A264" s="518"/>
      <c r="B264" s="118"/>
      <c r="N264" s="118"/>
      <c r="O264" s="118"/>
      <c r="P264" s="118"/>
      <c r="Q264" s="118"/>
      <c r="R264" s="118"/>
      <c r="S264" s="118"/>
      <c r="T264" s="118"/>
      <c r="U264" s="118"/>
      <c r="V264" s="118"/>
      <c r="W264" s="118"/>
      <c r="X264" s="118"/>
      <c r="Y264" s="118"/>
      <c r="Z264" s="118"/>
      <c r="AA264" s="118"/>
    </row>
    <row r="265" spans="1:27">
      <c r="A265" s="518"/>
      <c r="B265" s="118"/>
      <c r="N265" s="118"/>
      <c r="O265" s="118"/>
      <c r="P265" s="118"/>
      <c r="Q265" s="118"/>
      <c r="R265" s="118"/>
      <c r="S265" s="118"/>
      <c r="T265" s="118"/>
      <c r="U265" s="118"/>
      <c r="V265" s="118"/>
      <c r="W265" s="118"/>
      <c r="X265" s="118"/>
      <c r="Y265" s="118"/>
      <c r="Z265" s="118"/>
      <c r="AA265" s="118"/>
    </row>
    <row r="266" spans="1:27">
      <c r="A266" s="518"/>
      <c r="B266" s="118"/>
      <c r="N266" s="118"/>
      <c r="O266" s="118"/>
      <c r="P266" s="118"/>
      <c r="Q266" s="118"/>
      <c r="R266" s="118"/>
      <c r="S266" s="118"/>
      <c r="T266" s="118"/>
      <c r="U266" s="118"/>
      <c r="V266" s="118"/>
      <c r="W266" s="118"/>
      <c r="X266" s="118"/>
      <c r="Y266" s="118"/>
      <c r="Z266" s="118"/>
      <c r="AA266" s="118"/>
    </row>
    <row r="267" spans="1:27">
      <c r="A267" s="518"/>
      <c r="B267" s="118"/>
      <c r="N267" s="118"/>
      <c r="O267" s="118"/>
      <c r="P267" s="118"/>
      <c r="Q267" s="118"/>
      <c r="R267" s="118"/>
      <c r="S267" s="118"/>
      <c r="T267" s="118"/>
      <c r="U267" s="118"/>
      <c r="V267" s="118"/>
      <c r="W267" s="118"/>
      <c r="X267" s="118"/>
      <c r="Y267" s="118"/>
      <c r="Z267" s="118"/>
      <c r="AA267" s="118"/>
    </row>
    <row r="268" spans="1:27">
      <c r="A268" s="518"/>
      <c r="B268" s="118"/>
      <c r="N268" s="118"/>
      <c r="O268" s="118"/>
      <c r="P268" s="118"/>
      <c r="Q268" s="118"/>
      <c r="R268" s="118"/>
      <c r="S268" s="118"/>
      <c r="T268" s="118"/>
      <c r="U268" s="118"/>
      <c r="V268" s="118"/>
      <c r="W268" s="118"/>
      <c r="X268" s="118"/>
      <c r="Y268" s="118"/>
      <c r="Z268" s="118"/>
      <c r="AA268" s="118"/>
    </row>
    <row r="269" spans="1:27">
      <c r="A269" s="518"/>
      <c r="B269" s="118"/>
      <c r="N269" s="118"/>
      <c r="O269" s="118"/>
      <c r="P269" s="118"/>
      <c r="Q269" s="118"/>
      <c r="R269" s="118"/>
      <c r="S269" s="118"/>
      <c r="T269" s="118"/>
      <c r="U269" s="118"/>
      <c r="V269" s="118"/>
      <c r="W269" s="118"/>
      <c r="X269" s="118"/>
      <c r="Y269" s="118"/>
      <c r="Z269" s="118"/>
      <c r="AA269" s="118"/>
    </row>
    <row r="270" spans="1:27">
      <c r="A270" s="518"/>
      <c r="B270" s="118"/>
      <c r="N270" s="118"/>
      <c r="O270" s="118"/>
      <c r="P270" s="118"/>
      <c r="Q270" s="118"/>
      <c r="R270" s="118"/>
      <c r="S270" s="118"/>
      <c r="T270" s="118"/>
      <c r="U270" s="118"/>
      <c r="V270" s="118"/>
      <c r="W270" s="118"/>
      <c r="X270" s="118"/>
      <c r="Y270" s="118"/>
      <c r="Z270" s="118"/>
      <c r="AA270" s="118"/>
    </row>
    <row r="271" spans="1:27">
      <c r="A271" s="518"/>
      <c r="B271" s="118"/>
      <c r="N271" s="118"/>
      <c r="O271" s="118"/>
      <c r="P271" s="118"/>
      <c r="Q271" s="118"/>
      <c r="R271" s="118"/>
      <c r="S271" s="118"/>
      <c r="T271" s="118"/>
      <c r="U271" s="118"/>
      <c r="V271" s="118"/>
      <c r="W271" s="118"/>
      <c r="X271" s="118"/>
      <c r="Y271" s="118"/>
      <c r="Z271" s="118"/>
      <c r="AA271" s="118"/>
    </row>
    <row r="272" spans="1:27">
      <c r="A272" s="518"/>
      <c r="B272" s="118"/>
      <c r="N272" s="118"/>
      <c r="O272" s="118"/>
      <c r="P272" s="118"/>
      <c r="Q272" s="118"/>
      <c r="R272" s="118"/>
      <c r="S272" s="118"/>
      <c r="T272" s="118"/>
      <c r="U272" s="118"/>
      <c r="V272" s="118"/>
      <c r="W272" s="118"/>
      <c r="X272" s="118"/>
      <c r="Y272" s="118"/>
      <c r="Z272" s="118"/>
      <c r="AA272" s="118"/>
    </row>
    <row r="273" spans="1:27">
      <c r="A273" s="518"/>
      <c r="B273" s="118"/>
      <c r="N273" s="118"/>
      <c r="O273" s="118"/>
      <c r="P273" s="118"/>
      <c r="Q273" s="118"/>
      <c r="R273" s="118"/>
      <c r="S273" s="118"/>
      <c r="T273" s="118"/>
      <c r="U273" s="118"/>
      <c r="V273" s="118"/>
      <c r="W273" s="118"/>
      <c r="X273" s="118"/>
      <c r="Y273" s="118"/>
      <c r="Z273" s="118"/>
      <c r="AA273" s="118"/>
    </row>
    <row r="274" spans="1:27">
      <c r="A274" s="518"/>
      <c r="B274" s="118"/>
      <c r="N274" s="118"/>
      <c r="O274" s="118"/>
      <c r="P274" s="118"/>
      <c r="Q274" s="118"/>
      <c r="R274" s="118"/>
      <c r="S274" s="118"/>
      <c r="T274" s="118"/>
      <c r="U274" s="118"/>
      <c r="V274" s="118"/>
      <c r="W274" s="118"/>
      <c r="X274" s="118"/>
      <c r="Y274" s="118"/>
      <c r="Z274" s="118"/>
      <c r="AA274" s="118"/>
    </row>
    <row r="275" spans="1:27">
      <c r="A275" s="518"/>
      <c r="B275" s="118"/>
      <c r="N275" s="118"/>
      <c r="O275" s="118"/>
      <c r="P275" s="118"/>
      <c r="Q275" s="118"/>
      <c r="R275" s="118"/>
      <c r="S275" s="118"/>
      <c r="T275" s="118"/>
      <c r="U275" s="118"/>
      <c r="V275" s="118"/>
      <c r="W275" s="118"/>
      <c r="X275" s="118"/>
      <c r="Y275" s="118"/>
      <c r="Z275" s="118"/>
      <c r="AA275" s="118"/>
    </row>
    <row r="276" spans="1:27">
      <c r="A276" s="518"/>
      <c r="B276" s="118"/>
      <c r="N276" s="118"/>
      <c r="O276" s="118"/>
      <c r="P276" s="118"/>
      <c r="Q276" s="118"/>
      <c r="R276" s="118"/>
      <c r="S276" s="118"/>
      <c r="T276" s="118"/>
      <c r="U276" s="118"/>
      <c r="V276" s="118"/>
      <c r="W276" s="118"/>
      <c r="X276" s="118"/>
      <c r="Y276" s="118"/>
      <c r="Z276" s="118"/>
      <c r="AA276" s="118"/>
    </row>
    <row r="277" spans="1:27">
      <c r="A277" s="518"/>
      <c r="B277" s="118"/>
      <c r="N277" s="118"/>
      <c r="O277" s="118"/>
      <c r="P277" s="118"/>
      <c r="Q277" s="118"/>
      <c r="R277" s="118"/>
      <c r="S277" s="118"/>
      <c r="T277" s="118"/>
      <c r="U277" s="118"/>
      <c r="V277" s="118"/>
      <c r="W277" s="118"/>
      <c r="X277" s="118"/>
      <c r="Y277" s="118"/>
      <c r="Z277" s="118"/>
      <c r="AA277" s="118"/>
    </row>
    <row r="278" spans="1:27">
      <c r="A278" s="518"/>
      <c r="B278" s="118"/>
      <c r="N278" s="118"/>
      <c r="O278" s="118"/>
      <c r="P278" s="118"/>
      <c r="Q278" s="118"/>
      <c r="R278" s="118"/>
      <c r="S278" s="118"/>
      <c r="T278" s="118"/>
      <c r="U278" s="118"/>
      <c r="V278" s="118"/>
      <c r="W278" s="118"/>
      <c r="X278" s="118"/>
      <c r="Y278" s="118"/>
      <c r="Z278" s="118"/>
      <c r="AA278" s="118"/>
    </row>
    <row r="279" spans="1:27">
      <c r="A279" s="518"/>
      <c r="B279" s="118"/>
      <c r="N279" s="118"/>
      <c r="O279" s="118"/>
      <c r="P279" s="118"/>
      <c r="Q279" s="118"/>
      <c r="R279" s="118"/>
      <c r="S279" s="118"/>
      <c r="T279" s="118"/>
      <c r="U279" s="118"/>
      <c r="V279" s="118"/>
      <c r="W279" s="118"/>
      <c r="X279" s="118"/>
      <c r="Y279" s="118"/>
      <c r="Z279" s="118"/>
      <c r="AA279" s="118"/>
    </row>
    <row r="280" spans="1:27">
      <c r="A280" s="518"/>
      <c r="B280" s="118"/>
      <c r="N280" s="118"/>
      <c r="O280" s="118"/>
      <c r="P280" s="118"/>
      <c r="Q280" s="118"/>
      <c r="R280" s="118"/>
      <c r="S280" s="118"/>
      <c r="T280" s="118"/>
      <c r="U280" s="118"/>
      <c r="V280" s="118"/>
      <c r="W280" s="118"/>
      <c r="X280" s="118"/>
      <c r="Y280" s="118"/>
      <c r="Z280" s="118"/>
      <c r="AA280" s="118"/>
    </row>
    <row r="281" spans="1:27">
      <c r="A281" s="518"/>
      <c r="B281" s="118"/>
      <c r="N281" s="118"/>
      <c r="O281" s="118"/>
      <c r="P281" s="118"/>
      <c r="Q281" s="118"/>
      <c r="R281" s="118"/>
      <c r="S281" s="118"/>
      <c r="T281" s="118"/>
      <c r="U281" s="118"/>
      <c r="V281" s="118"/>
      <c r="W281" s="118"/>
      <c r="X281" s="118"/>
      <c r="Y281" s="118"/>
      <c r="Z281" s="118"/>
      <c r="AA281" s="118"/>
    </row>
    <row r="282" spans="1:27">
      <c r="A282" s="518"/>
      <c r="B282" s="118"/>
      <c r="N282" s="118"/>
      <c r="O282" s="118"/>
      <c r="P282" s="118"/>
      <c r="Q282" s="118"/>
      <c r="R282" s="118"/>
      <c r="S282" s="118"/>
      <c r="T282" s="118"/>
      <c r="U282" s="118"/>
      <c r="V282" s="118"/>
      <c r="W282" s="118"/>
      <c r="X282" s="118"/>
      <c r="Y282" s="118"/>
      <c r="Z282" s="118"/>
      <c r="AA282" s="118"/>
    </row>
    <row r="283" spans="1:27">
      <c r="A283" s="518"/>
      <c r="B283" s="118"/>
      <c r="N283" s="118"/>
      <c r="O283" s="118"/>
      <c r="P283" s="118"/>
      <c r="Q283" s="118"/>
      <c r="R283" s="118"/>
      <c r="S283" s="118"/>
      <c r="T283" s="118"/>
      <c r="U283" s="118"/>
      <c r="V283" s="118"/>
      <c r="W283" s="118"/>
      <c r="X283" s="118"/>
      <c r="Y283" s="118"/>
      <c r="Z283" s="118"/>
      <c r="AA283" s="118"/>
    </row>
    <row r="284" spans="1:27">
      <c r="A284" s="518"/>
      <c r="B284" s="118"/>
      <c r="N284" s="118"/>
      <c r="O284" s="118"/>
      <c r="P284" s="118"/>
      <c r="Q284" s="118"/>
      <c r="R284" s="118"/>
      <c r="S284" s="118"/>
      <c r="T284" s="118"/>
      <c r="U284" s="118"/>
      <c r="V284" s="118"/>
      <c r="W284" s="118"/>
      <c r="X284" s="118"/>
      <c r="Y284" s="118"/>
      <c r="Z284" s="118"/>
      <c r="AA284" s="118"/>
    </row>
    <row r="285" spans="1:27">
      <c r="A285" s="518"/>
      <c r="B285" s="118"/>
      <c r="N285" s="118"/>
      <c r="O285" s="118"/>
      <c r="P285" s="118"/>
      <c r="Q285" s="118"/>
      <c r="R285" s="118"/>
      <c r="S285" s="118"/>
      <c r="T285" s="118"/>
      <c r="U285" s="118"/>
      <c r="V285" s="118"/>
      <c r="W285" s="118"/>
      <c r="X285" s="118"/>
      <c r="Y285" s="118"/>
      <c r="Z285" s="118"/>
      <c r="AA285" s="118"/>
    </row>
    <row r="286" spans="1:27">
      <c r="A286" s="518"/>
      <c r="B286" s="118"/>
      <c r="N286" s="118"/>
      <c r="O286" s="118"/>
      <c r="P286" s="118"/>
      <c r="Q286" s="118"/>
      <c r="R286" s="118"/>
      <c r="S286" s="118"/>
      <c r="T286" s="118"/>
      <c r="U286" s="118"/>
      <c r="V286" s="118"/>
      <c r="W286" s="118"/>
      <c r="X286" s="118"/>
      <c r="Y286" s="118"/>
      <c r="Z286" s="118"/>
      <c r="AA286" s="118"/>
    </row>
    <row r="287" spans="1:27">
      <c r="A287" s="518"/>
      <c r="B287" s="118"/>
      <c r="N287" s="118"/>
      <c r="O287" s="118"/>
      <c r="P287" s="118"/>
      <c r="Q287" s="118"/>
      <c r="R287" s="118"/>
      <c r="S287" s="118"/>
      <c r="T287" s="118"/>
      <c r="U287" s="118"/>
      <c r="V287" s="118"/>
      <c r="W287" s="118"/>
      <c r="X287" s="118"/>
      <c r="Y287" s="118"/>
      <c r="Z287" s="118"/>
      <c r="AA287" s="118"/>
    </row>
    <row r="288" spans="1:27">
      <c r="A288" s="518"/>
      <c r="B288" s="118"/>
      <c r="N288" s="118"/>
      <c r="O288" s="118"/>
      <c r="P288" s="118"/>
      <c r="Q288" s="118"/>
      <c r="R288" s="118"/>
      <c r="S288" s="118"/>
      <c r="T288" s="118"/>
      <c r="U288" s="118"/>
      <c r="V288" s="118"/>
      <c r="W288" s="118"/>
      <c r="X288" s="118"/>
      <c r="Y288" s="118"/>
      <c r="Z288" s="118"/>
      <c r="AA288" s="118"/>
    </row>
    <row r="289" spans="1:27">
      <c r="A289" s="518"/>
      <c r="B289" s="118"/>
      <c r="N289" s="118"/>
      <c r="O289" s="118"/>
      <c r="P289" s="118"/>
      <c r="Q289" s="118"/>
      <c r="R289" s="118"/>
      <c r="S289" s="118"/>
      <c r="T289" s="118"/>
      <c r="U289" s="118"/>
      <c r="V289" s="118"/>
      <c r="W289" s="118"/>
      <c r="X289" s="118"/>
      <c r="Y289" s="118"/>
      <c r="Z289" s="118"/>
      <c r="AA289" s="118"/>
    </row>
    <row r="290" spans="1:27">
      <c r="A290" s="518"/>
      <c r="B290" s="118"/>
      <c r="N290" s="118"/>
      <c r="O290" s="118"/>
      <c r="P290" s="118"/>
      <c r="Q290" s="118"/>
      <c r="R290" s="118"/>
      <c r="S290" s="118"/>
      <c r="T290" s="118"/>
      <c r="U290" s="118"/>
      <c r="V290" s="118"/>
      <c r="W290" s="118"/>
      <c r="X290" s="118"/>
      <c r="Y290" s="118"/>
      <c r="Z290" s="118"/>
      <c r="AA290" s="118"/>
    </row>
    <row r="291" spans="1:27">
      <c r="A291" s="518"/>
      <c r="B291" s="118"/>
      <c r="N291" s="118"/>
      <c r="O291" s="118"/>
      <c r="P291" s="118"/>
      <c r="Q291" s="118"/>
      <c r="R291" s="118"/>
      <c r="S291" s="118"/>
      <c r="T291" s="118"/>
      <c r="U291" s="118"/>
      <c r="V291" s="118"/>
      <c r="W291" s="118"/>
      <c r="X291" s="118"/>
      <c r="Y291" s="118"/>
      <c r="Z291" s="118"/>
      <c r="AA291" s="118"/>
    </row>
    <row r="292" spans="1:27">
      <c r="A292" s="518"/>
      <c r="B292" s="118"/>
      <c r="N292" s="118"/>
      <c r="O292" s="118"/>
      <c r="P292" s="118"/>
      <c r="Q292" s="118"/>
      <c r="R292" s="118"/>
      <c r="S292" s="118"/>
      <c r="T292" s="118"/>
      <c r="U292" s="118"/>
      <c r="V292" s="118"/>
      <c r="W292" s="118"/>
      <c r="X292" s="118"/>
      <c r="Y292" s="118"/>
      <c r="Z292" s="118"/>
      <c r="AA292" s="118"/>
    </row>
    <row r="293" spans="1:27">
      <c r="A293" s="518"/>
      <c r="B293" s="118"/>
      <c r="N293" s="118"/>
      <c r="O293" s="118"/>
      <c r="P293" s="118"/>
      <c r="Q293" s="118"/>
      <c r="R293" s="118"/>
      <c r="S293" s="118"/>
      <c r="T293" s="118"/>
      <c r="U293" s="118"/>
      <c r="V293" s="118"/>
      <c r="W293" s="118"/>
      <c r="X293" s="118"/>
      <c r="Y293" s="118"/>
      <c r="Z293" s="118"/>
      <c r="AA293" s="118"/>
    </row>
    <row r="294" spans="1:27">
      <c r="A294" s="518"/>
      <c r="B294" s="118"/>
      <c r="N294" s="118"/>
      <c r="O294" s="118"/>
      <c r="P294" s="118"/>
      <c r="Q294" s="118"/>
      <c r="R294" s="118"/>
      <c r="S294" s="118"/>
      <c r="T294" s="118"/>
      <c r="U294" s="118"/>
      <c r="V294" s="118"/>
      <c r="W294" s="118"/>
      <c r="X294" s="118"/>
      <c r="Y294" s="118"/>
      <c r="Z294" s="118"/>
      <c r="AA294" s="118"/>
    </row>
    <row r="295" spans="1:27">
      <c r="A295" s="518"/>
      <c r="B295" s="118"/>
      <c r="N295" s="118"/>
      <c r="O295" s="118"/>
      <c r="P295" s="118"/>
      <c r="Q295" s="118"/>
      <c r="R295" s="118"/>
      <c r="S295" s="118"/>
      <c r="T295" s="118"/>
      <c r="U295" s="118"/>
      <c r="V295" s="118"/>
      <c r="W295" s="118"/>
      <c r="X295" s="118"/>
      <c r="Y295" s="118"/>
      <c r="Z295" s="118"/>
      <c r="AA295" s="118"/>
    </row>
    <row r="296" spans="1:27">
      <c r="A296" s="518"/>
      <c r="B296" s="118"/>
      <c r="N296" s="118"/>
      <c r="O296" s="118"/>
      <c r="P296" s="118"/>
      <c r="Q296" s="118"/>
      <c r="R296" s="118"/>
      <c r="S296" s="118"/>
      <c r="T296" s="118"/>
      <c r="U296" s="118"/>
      <c r="V296" s="118"/>
      <c r="W296" s="118"/>
      <c r="X296" s="118"/>
      <c r="Y296" s="118"/>
      <c r="Z296" s="118"/>
      <c r="AA296" s="118"/>
    </row>
    <row r="297" spans="1:27">
      <c r="A297" s="518"/>
      <c r="B297" s="118"/>
      <c r="N297" s="118"/>
      <c r="O297" s="118"/>
      <c r="P297" s="118"/>
      <c r="Q297" s="118"/>
      <c r="R297" s="118"/>
      <c r="S297" s="118"/>
      <c r="T297" s="118"/>
      <c r="U297" s="118"/>
      <c r="V297" s="118"/>
      <c r="W297" s="118"/>
      <c r="X297" s="118"/>
      <c r="Y297" s="118"/>
      <c r="Z297" s="118"/>
      <c r="AA297" s="118"/>
    </row>
    <row r="298" spans="1:27">
      <c r="A298" s="518"/>
      <c r="B298" s="118"/>
      <c r="N298" s="118"/>
      <c r="O298" s="118"/>
      <c r="P298" s="118"/>
      <c r="Q298" s="118"/>
      <c r="R298" s="118"/>
      <c r="S298" s="118"/>
      <c r="T298" s="118"/>
      <c r="U298" s="118"/>
      <c r="V298" s="118"/>
      <c r="W298" s="118"/>
      <c r="X298" s="118"/>
      <c r="Y298" s="118"/>
      <c r="Z298" s="118"/>
      <c r="AA298" s="118"/>
    </row>
    <row r="299" spans="1:27">
      <c r="A299" s="518"/>
      <c r="B299" s="118"/>
      <c r="N299" s="118"/>
      <c r="O299" s="118"/>
      <c r="P299" s="118"/>
      <c r="Q299" s="118"/>
      <c r="R299" s="118"/>
      <c r="S299" s="118"/>
      <c r="T299" s="118"/>
      <c r="U299" s="118"/>
      <c r="V299" s="118"/>
      <c r="W299" s="118"/>
      <c r="X299" s="118"/>
      <c r="Y299" s="118"/>
      <c r="Z299" s="118"/>
      <c r="AA299" s="118"/>
    </row>
    <row r="300" spans="1:27">
      <c r="A300" s="518"/>
      <c r="B300" s="118"/>
      <c r="N300" s="118"/>
      <c r="O300" s="118"/>
      <c r="P300" s="118"/>
      <c r="Q300" s="118"/>
      <c r="R300" s="118"/>
      <c r="S300" s="118"/>
      <c r="T300" s="118"/>
      <c r="U300" s="118"/>
      <c r="V300" s="118"/>
      <c r="W300" s="118"/>
      <c r="X300" s="118"/>
      <c r="Y300" s="118"/>
      <c r="Z300" s="118"/>
      <c r="AA300" s="118"/>
    </row>
    <row r="301" spans="1:27">
      <c r="A301" s="518"/>
      <c r="B301" s="118"/>
      <c r="N301" s="118"/>
      <c r="O301" s="118"/>
      <c r="P301" s="118"/>
      <c r="Q301" s="118"/>
      <c r="R301" s="118"/>
      <c r="S301" s="118"/>
      <c r="T301" s="118"/>
      <c r="U301" s="118"/>
      <c r="V301" s="118"/>
      <c r="W301" s="118"/>
      <c r="X301" s="118"/>
      <c r="Y301" s="118"/>
      <c r="Z301" s="118"/>
      <c r="AA301" s="118"/>
    </row>
    <row r="302" spans="1:27">
      <c r="A302" s="518"/>
      <c r="B302" s="118"/>
      <c r="N302" s="118"/>
      <c r="O302" s="118"/>
      <c r="P302" s="118"/>
      <c r="Q302" s="118"/>
      <c r="R302" s="118"/>
      <c r="S302" s="118"/>
      <c r="T302" s="118"/>
      <c r="U302" s="118"/>
      <c r="V302" s="118"/>
      <c r="W302" s="118"/>
      <c r="X302" s="118"/>
      <c r="Y302" s="118"/>
      <c r="Z302" s="118"/>
      <c r="AA302" s="118"/>
    </row>
    <row r="303" spans="1:27">
      <c r="A303" s="518"/>
      <c r="B303" s="118"/>
      <c r="N303" s="118"/>
      <c r="O303" s="118"/>
      <c r="P303" s="118"/>
      <c r="Q303" s="118"/>
      <c r="R303" s="118"/>
      <c r="S303" s="118"/>
      <c r="T303" s="118"/>
      <c r="U303" s="118"/>
      <c r="V303" s="118"/>
      <c r="W303" s="118"/>
      <c r="X303" s="118"/>
      <c r="Y303" s="118"/>
      <c r="Z303" s="118"/>
      <c r="AA303" s="118"/>
    </row>
    <row r="304" spans="1:27">
      <c r="A304" s="518"/>
      <c r="B304" s="118"/>
      <c r="N304" s="118"/>
      <c r="O304" s="118"/>
      <c r="P304" s="118"/>
      <c r="Q304" s="118"/>
      <c r="R304" s="118"/>
      <c r="S304" s="118"/>
      <c r="T304" s="118"/>
      <c r="U304" s="118"/>
      <c r="V304" s="118"/>
      <c r="W304" s="118"/>
      <c r="X304" s="118"/>
      <c r="Y304" s="118"/>
      <c r="Z304" s="118"/>
      <c r="AA304" s="118"/>
    </row>
    <row r="305" spans="1:27">
      <c r="A305" s="518"/>
      <c r="B305" s="118"/>
      <c r="N305" s="118"/>
      <c r="O305" s="118"/>
      <c r="P305" s="118"/>
      <c r="Q305" s="118"/>
      <c r="R305" s="118"/>
      <c r="S305" s="118"/>
      <c r="T305" s="118"/>
      <c r="U305" s="118"/>
      <c r="V305" s="118"/>
      <c r="W305" s="118"/>
      <c r="X305" s="118"/>
      <c r="Y305" s="118"/>
      <c r="Z305" s="118"/>
      <c r="AA305" s="118"/>
    </row>
    <row r="306" spans="1:27">
      <c r="A306" s="518"/>
      <c r="B306" s="118"/>
      <c r="N306" s="118"/>
      <c r="O306" s="118"/>
      <c r="P306" s="118"/>
      <c r="Q306" s="118"/>
      <c r="R306" s="118"/>
      <c r="S306" s="118"/>
      <c r="T306" s="118"/>
      <c r="U306" s="118"/>
      <c r="V306" s="118"/>
      <c r="W306" s="118"/>
      <c r="X306" s="118"/>
      <c r="Y306" s="118"/>
      <c r="Z306" s="118"/>
      <c r="AA306" s="118"/>
    </row>
    <row r="307" spans="1:27">
      <c r="A307" s="518"/>
      <c r="B307" s="118"/>
      <c r="N307" s="118"/>
      <c r="O307" s="118"/>
      <c r="P307" s="118"/>
      <c r="Q307" s="118"/>
      <c r="R307" s="118"/>
      <c r="S307" s="118"/>
      <c r="T307" s="118"/>
      <c r="U307" s="118"/>
      <c r="V307" s="118"/>
      <c r="W307" s="118"/>
      <c r="X307" s="118"/>
      <c r="Y307" s="118"/>
      <c r="Z307" s="118"/>
      <c r="AA307" s="118"/>
    </row>
    <row r="308" spans="1:27">
      <c r="A308" s="518"/>
      <c r="B308" s="118"/>
      <c r="N308" s="118"/>
      <c r="O308" s="118"/>
      <c r="P308" s="118"/>
      <c r="Q308" s="118"/>
      <c r="R308" s="118"/>
      <c r="S308" s="118"/>
      <c r="T308" s="118"/>
      <c r="U308" s="118"/>
      <c r="V308" s="118"/>
      <c r="W308" s="118"/>
      <c r="X308" s="118"/>
      <c r="Y308" s="118"/>
      <c r="Z308" s="118"/>
      <c r="AA308" s="118"/>
    </row>
    <row r="309" spans="1:27">
      <c r="A309" s="518"/>
      <c r="B309" s="118"/>
      <c r="N309" s="118"/>
      <c r="O309" s="118"/>
      <c r="P309" s="118"/>
      <c r="Q309" s="118"/>
      <c r="R309" s="118"/>
      <c r="S309" s="118"/>
      <c r="T309" s="118"/>
      <c r="U309" s="118"/>
      <c r="V309" s="118"/>
      <c r="W309" s="118"/>
      <c r="X309" s="118"/>
      <c r="Y309" s="118"/>
      <c r="Z309" s="118"/>
      <c r="AA309" s="118"/>
    </row>
    <row r="310" spans="1:27">
      <c r="A310" s="518"/>
      <c r="B310" s="118"/>
      <c r="N310" s="118"/>
      <c r="O310" s="118"/>
      <c r="P310" s="118"/>
      <c r="Q310" s="118"/>
      <c r="R310" s="118"/>
      <c r="S310" s="118"/>
      <c r="T310" s="118"/>
      <c r="U310" s="118"/>
      <c r="V310" s="118"/>
      <c r="W310" s="118"/>
      <c r="X310" s="118"/>
      <c r="Y310" s="118"/>
      <c r="Z310" s="118"/>
      <c r="AA310" s="118"/>
    </row>
    <row r="311" spans="1:27">
      <c r="A311" s="518"/>
      <c r="B311" s="118"/>
      <c r="N311" s="118"/>
      <c r="O311" s="118"/>
      <c r="P311" s="118"/>
      <c r="Q311" s="118"/>
      <c r="R311" s="118"/>
      <c r="S311" s="118"/>
      <c r="T311" s="118"/>
      <c r="U311" s="118"/>
      <c r="V311" s="118"/>
      <c r="W311" s="118"/>
      <c r="X311" s="118"/>
      <c r="Y311" s="118"/>
      <c r="Z311" s="118"/>
      <c r="AA311" s="118"/>
    </row>
    <row r="312" spans="1:27">
      <c r="A312" s="518"/>
      <c r="B312" s="118"/>
      <c r="N312" s="118"/>
      <c r="O312" s="118"/>
      <c r="P312" s="118"/>
      <c r="Q312" s="118"/>
      <c r="R312" s="118"/>
      <c r="S312" s="118"/>
      <c r="T312" s="118"/>
      <c r="U312" s="118"/>
      <c r="V312" s="118"/>
      <c r="W312" s="118"/>
      <c r="X312" s="118"/>
      <c r="Y312" s="118"/>
      <c r="Z312" s="118"/>
      <c r="AA312" s="118"/>
    </row>
    <row r="313" spans="1:27">
      <c r="A313" s="518"/>
      <c r="B313" s="118"/>
      <c r="N313" s="118"/>
      <c r="O313" s="118"/>
      <c r="P313" s="118"/>
      <c r="Q313" s="118"/>
      <c r="R313" s="118"/>
      <c r="S313" s="118"/>
      <c r="T313" s="118"/>
      <c r="U313" s="118"/>
      <c r="V313" s="118"/>
      <c r="W313" s="118"/>
      <c r="X313" s="118"/>
      <c r="Y313" s="118"/>
      <c r="Z313" s="118"/>
      <c r="AA313" s="118"/>
    </row>
    <row r="314" spans="1:27">
      <c r="A314" s="518"/>
      <c r="B314" s="118"/>
      <c r="N314" s="118"/>
      <c r="O314" s="118"/>
      <c r="P314" s="118"/>
      <c r="Q314" s="118"/>
      <c r="R314" s="118"/>
      <c r="S314" s="118"/>
      <c r="T314" s="118"/>
      <c r="U314" s="118"/>
      <c r="V314" s="118"/>
      <c r="W314" s="118"/>
      <c r="X314" s="118"/>
      <c r="Y314" s="118"/>
      <c r="Z314" s="118"/>
      <c r="AA314" s="118"/>
    </row>
    <row r="315" spans="1:27">
      <c r="A315" s="518"/>
      <c r="B315" s="118"/>
      <c r="N315" s="118"/>
      <c r="O315" s="118"/>
      <c r="P315" s="118"/>
      <c r="Q315" s="118"/>
      <c r="R315" s="118"/>
      <c r="S315" s="118"/>
      <c r="T315" s="118"/>
      <c r="U315" s="118"/>
      <c r="V315" s="118"/>
      <c r="W315" s="118"/>
      <c r="X315" s="118"/>
      <c r="Y315" s="118"/>
      <c r="Z315" s="118"/>
      <c r="AA315" s="118"/>
    </row>
    <row r="316" spans="1:27">
      <c r="A316" s="518"/>
      <c r="B316" s="118"/>
      <c r="N316" s="118"/>
      <c r="O316" s="118"/>
      <c r="P316" s="118"/>
      <c r="Q316" s="118"/>
      <c r="R316" s="118"/>
      <c r="S316" s="118"/>
      <c r="T316" s="118"/>
      <c r="U316" s="118"/>
      <c r="V316" s="118"/>
      <c r="W316" s="118"/>
      <c r="X316" s="118"/>
      <c r="Y316" s="118"/>
      <c r="Z316" s="118"/>
      <c r="AA316" s="118"/>
    </row>
    <row r="317" spans="1:27">
      <c r="A317" s="518"/>
      <c r="B317" s="118"/>
      <c r="N317" s="118"/>
      <c r="O317" s="118"/>
      <c r="P317" s="118"/>
      <c r="Q317" s="118"/>
      <c r="R317" s="118"/>
      <c r="S317" s="118"/>
      <c r="T317" s="118"/>
      <c r="U317" s="118"/>
      <c r="V317" s="118"/>
      <c r="W317" s="118"/>
      <c r="X317" s="118"/>
      <c r="Y317" s="118"/>
      <c r="Z317" s="118"/>
      <c r="AA317" s="118"/>
    </row>
    <row r="318" spans="1:27">
      <c r="A318" s="518"/>
      <c r="B318" s="118"/>
      <c r="N318" s="118"/>
      <c r="O318" s="118"/>
      <c r="P318" s="118"/>
      <c r="Q318" s="118"/>
      <c r="R318" s="118"/>
      <c r="S318" s="118"/>
      <c r="T318" s="118"/>
      <c r="U318" s="118"/>
      <c r="V318" s="118"/>
      <c r="W318" s="118"/>
      <c r="X318" s="118"/>
      <c r="Y318" s="118"/>
      <c r="Z318" s="118"/>
      <c r="AA318" s="118"/>
    </row>
    <row r="319" spans="1:27">
      <c r="A319" s="518"/>
      <c r="B319" s="118"/>
      <c r="N319" s="118"/>
      <c r="O319" s="118"/>
      <c r="P319" s="118"/>
      <c r="Q319" s="118"/>
      <c r="R319" s="118"/>
      <c r="S319" s="118"/>
      <c r="T319" s="118"/>
      <c r="U319" s="118"/>
      <c r="V319" s="118"/>
      <c r="W319" s="118"/>
      <c r="X319" s="118"/>
      <c r="Y319" s="118"/>
      <c r="Z319" s="118"/>
      <c r="AA319" s="118"/>
    </row>
    <row r="320" spans="1:27">
      <c r="A320" s="518"/>
      <c r="B320" s="118"/>
      <c r="N320" s="118"/>
      <c r="O320" s="118"/>
      <c r="P320" s="118"/>
      <c r="Q320" s="118"/>
      <c r="R320" s="118"/>
      <c r="S320" s="118"/>
      <c r="T320" s="118"/>
      <c r="U320" s="118"/>
      <c r="V320" s="118"/>
      <c r="W320" s="118"/>
      <c r="X320" s="118"/>
      <c r="Y320" s="118"/>
      <c r="Z320" s="118"/>
      <c r="AA320" s="118"/>
    </row>
    <row r="321" spans="1:27">
      <c r="A321" s="518"/>
      <c r="B321" s="118"/>
      <c r="N321" s="118"/>
      <c r="O321" s="118"/>
      <c r="P321" s="118"/>
      <c r="Q321" s="118"/>
      <c r="R321" s="118"/>
      <c r="S321" s="118"/>
      <c r="T321" s="118"/>
      <c r="U321" s="118"/>
      <c r="V321" s="118"/>
      <c r="W321" s="118"/>
      <c r="X321" s="118"/>
      <c r="Y321" s="118"/>
      <c r="Z321" s="118"/>
      <c r="AA321" s="118"/>
    </row>
    <row r="322" spans="1:27">
      <c r="A322" s="518"/>
      <c r="B322" s="118"/>
      <c r="N322" s="118"/>
      <c r="O322" s="118"/>
      <c r="P322" s="118"/>
      <c r="Q322" s="118"/>
      <c r="R322" s="118"/>
      <c r="S322" s="118"/>
      <c r="T322" s="118"/>
      <c r="U322" s="118"/>
      <c r="V322" s="118"/>
      <c r="W322" s="118"/>
      <c r="X322" s="118"/>
      <c r="Y322" s="118"/>
      <c r="Z322" s="118"/>
      <c r="AA322" s="118"/>
    </row>
    <row r="323" spans="1:27">
      <c r="A323" s="518"/>
      <c r="B323" s="118"/>
      <c r="N323" s="118"/>
      <c r="O323" s="118"/>
      <c r="P323" s="118"/>
      <c r="Q323" s="118"/>
      <c r="R323" s="118"/>
      <c r="S323" s="118"/>
      <c r="T323" s="118"/>
      <c r="U323" s="118"/>
      <c r="V323" s="118"/>
      <c r="W323" s="118"/>
      <c r="X323" s="118"/>
      <c r="Y323" s="118"/>
      <c r="Z323" s="118"/>
      <c r="AA323" s="118"/>
    </row>
    <row r="324" spans="1:27">
      <c r="A324" s="518"/>
      <c r="B324" s="118"/>
      <c r="N324" s="118"/>
      <c r="O324" s="118"/>
      <c r="P324" s="118"/>
      <c r="Q324" s="118"/>
      <c r="R324" s="118"/>
      <c r="S324" s="118"/>
      <c r="T324" s="118"/>
      <c r="U324" s="118"/>
      <c r="V324" s="118"/>
      <c r="W324" s="118"/>
      <c r="X324" s="118"/>
      <c r="Y324" s="118"/>
      <c r="Z324" s="118"/>
      <c r="AA324" s="118"/>
    </row>
    <row r="325" spans="1:27">
      <c r="A325" s="518"/>
      <c r="B325" s="118"/>
      <c r="N325" s="118"/>
      <c r="O325" s="118"/>
      <c r="P325" s="118"/>
      <c r="Q325" s="118"/>
      <c r="R325" s="118"/>
      <c r="S325" s="118"/>
      <c r="T325" s="118"/>
      <c r="U325" s="118"/>
      <c r="V325" s="118"/>
      <c r="W325" s="118"/>
      <c r="X325" s="118"/>
      <c r="Y325" s="118"/>
      <c r="Z325" s="118"/>
      <c r="AA325" s="118"/>
    </row>
    <row r="326" spans="1:27">
      <c r="A326" s="518"/>
      <c r="B326" s="118"/>
      <c r="N326" s="118"/>
      <c r="O326" s="118"/>
      <c r="P326" s="118"/>
      <c r="Q326" s="118"/>
      <c r="R326" s="118"/>
      <c r="S326" s="118"/>
      <c r="T326" s="118"/>
      <c r="U326" s="118"/>
      <c r="V326" s="118"/>
      <c r="W326" s="118"/>
      <c r="X326" s="118"/>
      <c r="Y326" s="118"/>
      <c r="Z326" s="118"/>
      <c r="AA326" s="118"/>
    </row>
    <row r="327" spans="1:27">
      <c r="A327" s="518"/>
      <c r="B327" s="118"/>
      <c r="N327" s="118"/>
      <c r="O327" s="118"/>
      <c r="P327" s="118"/>
      <c r="Q327" s="118"/>
      <c r="R327" s="118"/>
      <c r="S327" s="118"/>
      <c r="T327" s="118"/>
      <c r="U327" s="118"/>
      <c r="V327" s="118"/>
      <c r="W327" s="118"/>
      <c r="X327" s="118"/>
      <c r="Y327" s="118"/>
      <c r="Z327" s="118"/>
      <c r="AA327" s="118"/>
    </row>
    <row r="328" spans="1:27">
      <c r="A328" s="518"/>
      <c r="B328" s="118"/>
      <c r="N328" s="118"/>
      <c r="O328" s="118"/>
      <c r="P328" s="118"/>
      <c r="Q328" s="118"/>
      <c r="R328" s="118"/>
      <c r="S328" s="118"/>
      <c r="T328" s="118"/>
      <c r="U328" s="118"/>
      <c r="V328" s="118"/>
      <c r="W328" s="118"/>
      <c r="X328" s="118"/>
      <c r="Y328" s="118"/>
      <c r="Z328" s="118"/>
      <c r="AA328" s="118"/>
    </row>
    <row r="329" spans="1:27">
      <c r="A329" s="518"/>
      <c r="B329" s="118"/>
      <c r="N329" s="118"/>
      <c r="O329" s="118"/>
      <c r="P329" s="118"/>
      <c r="Q329" s="118"/>
      <c r="R329" s="118"/>
      <c r="S329" s="118"/>
      <c r="T329" s="118"/>
      <c r="U329" s="118"/>
      <c r="V329" s="118"/>
      <c r="W329" s="118"/>
      <c r="X329" s="118"/>
      <c r="Y329" s="118"/>
      <c r="Z329" s="118"/>
      <c r="AA329" s="118"/>
    </row>
    <row r="330" spans="1:27">
      <c r="A330" s="518"/>
      <c r="B330" s="118"/>
      <c r="N330" s="118"/>
      <c r="O330" s="118"/>
      <c r="P330" s="118"/>
      <c r="Q330" s="118"/>
      <c r="R330" s="118"/>
      <c r="S330" s="118"/>
      <c r="T330" s="118"/>
      <c r="U330" s="118"/>
      <c r="V330" s="118"/>
      <c r="W330" s="118"/>
      <c r="X330" s="118"/>
      <c r="Y330" s="118"/>
      <c r="Z330" s="118"/>
      <c r="AA330" s="118"/>
    </row>
    <row r="331" spans="1:27">
      <c r="A331" s="518"/>
      <c r="B331" s="118"/>
      <c r="N331" s="118"/>
      <c r="O331" s="118"/>
      <c r="P331" s="118"/>
      <c r="Q331" s="118"/>
      <c r="R331" s="118"/>
      <c r="S331" s="118"/>
      <c r="T331" s="118"/>
      <c r="U331" s="118"/>
      <c r="V331" s="118"/>
      <c r="W331" s="118"/>
      <c r="X331" s="118"/>
      <c r="Y331" s="118"/>
      <c r="Z331" s="118"/>
      <c r="AA331" s="118"/>
    </row>
    <row r="332" spans="1:27">
      <c r="A332" s="518"/>
      <c r="B332" s="118"/>
      <c r="N332" s="118"/>
      <c r="O332" s="118"/>
      <c r="P332" s="118"/>
      <c r="Q332" s="118"/>
      <c r="R332" s="118"/>
      <c r="S332" s="118"/>
      <c r="T332" s="118"/>
      <c r="U332" s="118"/>
      <c r="V332" s="118"/>
      <c r="W332" s="118"/>
      <c r="X332" s="118"/>
      <c r="Y332" s="118"/>
      <c r="Z332" s="118"/>
      <c r="AA332" s="118"/>
    </row>
    <row r="333" spans="1:27">
      <c r="A333" s="518"/>
      <c r="B333" s="118"/>
      <c r="N333" s="118"/>
      <c r="O333" s="118"/>
      <c r="P333" s="118"/>
      <c r="Q333" s="118"/>
      <c r="R333" s="118"/>
      <c r="S333" s="118"/>
      <c r="T333" s="118"/>
      <c r="U333" s="118"/>
      <c r="V333" s="118"/>
      <c r="W333" s="118"/>
      <c r="X333" s="118"/>
      <c r="Y333" s="118"/>
      <c r="Z333" s="118"/>
      <c r="AA333" s="118"/>
    </row>
    <row r="334" spans="1:27">
      <c r="A334" s="518"/>
      <c r="B334" s="118"/>
      <c r="N334" s="118"/>
      <c r="O334" s="118"/>
      <c r="P334" s="118"/>
      <c r="Q334" s="118"/>
      <c r="R334" s="118"/>
      <c r="S334" s="118"/>
      <c r="T334" s="118"/>
      <c r="U334" s="118"/>
      <c r="V334" s="118"/>
      <c r="W334" s="118"/>
      <c r="X334" s="118"/>
      <c r="Y334" s="118"/>
      <c r="Z334" s="118"/>
      <c r="AA334" s="118"/>
    </row>
    <row r="335" spans="1:27">
      <c r="A335" s="518"/>
      <c r="B335" s="118"/>
      <c r="N335" s="118"/>
      <c r="O335" s="118"/>
      <c r="P335" s="118"/>
      <c r="Q335" s="118"/>
      <c r="R335" s="118"/>
      <c r="S335" s="118"/>
      <c r="T335" s="118"/>
      <c r="U335" s="118"/>
      <c r="V335" s="118"/>
      <c r="W335" s="118"/>
      <c r="X335" s="118"/>
      <c r="Y335" s="118"/>
      <c r="Z335" s="118"/>
      <c r="AA335" s="118"/>
    </row>
    <row r="336" spans="1:27">
      <c r="A336" s="518"/>
      <c r="B336" s="118"/>
      <c r="N336" s="118"/>
      <c r="O336" s="118"/>
      <c r="P336" s="118"/>
      <c r="Q336" s="118"/>
      <c r="R336" s="118"/>
      <c r="S336" s="118"/>
      <c r="T336" s="118"/>
      <c r="U336" s="118"/>
      <c r="V336" s="118"/>
      <c r="W336" s="118"/>
      <c r="X336" s="118"/>
      <c r="Y336" s="118"/>
      <c r="Z336" s="118"/>
      <c r="AA336" s="118"/>
    </row>
    <row r="337" spans="1:27">
      <c r="A337" s="518"/>
      <c r="B337" s="118"/>
      <c r="N337" s="118"/>
      <c r="O337" s="118"/>
      <c r="P337" s="118"/>
      <c r="Q337" s="118"/>
      <c r="R337" s="118"/>
      <c r="S337" s="118"/>
      <c r="T337" s="118"/>
      <c r="U337" s="118"/>
      <c r="V337" s="118"/>
      <c r="W337" s="118"/>
      <c r="X337" s="118"/>
      <c r="Y337" s="118"/>
      <c r="Z337" s="118"/>
      <c r="AA337" s="118"/>
    </row>
    <row r="338" spans="1:27">
      <c r="A338" s="518"/>
      <c r="B338" s="118"/>
      <c r="N338" s="118"/>
      <c r="O338" s="118"/>
      <c r="P338" s="118"/>
      <c r="Q338" s="118"/>
      <c r="R338" s="118"/>
      <c r="S338" s="118"/>
      <c r="T338" s="118"/>
      <c r="U338" s="118"/>
      <c r="V338" s="118"/>
      <c r="W338" s="118"/>
      <c r="X338" s="118"/>
      <c r="Y338" s="118"/>
      <c r="Z338" s="118"/>
      <c r="AA338" s="118"/>
    </row>
    <row r="339" spans="1:27">
      <c r="A339" s="518"/>
      <c r="B339" s="118"/>
      <c r="N339" s="118"/>
      <c r="O339" s="118"/>
      <c r="P339" s="118"/>
      <c r="Q339" s="118"/>
      <c r="R339" s="118"/>
      <c r="S339" s="118"/>
      <c r="T339" s="118"/>
      <c r="U339" s="118"/>
      <c r="V339" s="118"/>
      <c r="W339" s="118"/>
      <c r="X339" s="118"/>
      <c r="Y339" s="118"/>
      <c r="Z339" s="118"/>
      <c r="AA339" s="118"/>
    </row>
    <row r="340" spans="1:27">
      <c r="A340" s="518"/>
      <c r="B340" s="118"/>
      <c r="N340" s="118"/>
      <c r="O340" s="118"/>
      <c r="P340" s="118"/>
      <c r="Q340" s="118"/>
      <c r="R340" s="118"/>
      <c r="S340" s="118"/>
      <c r="T340" s="118"/>
      <c r="U340" s="118"/>
      <c r="V340" s="118"/>
      <c r="W340" s="118"/>
      <c r="X340" s="118"/>
      <c r="Y340" s="118"/>
      <c r="Z340" s="118"/>
      <c r="AA340" s="118"/>
    </row>
    <row r="341" spans="1:27">
      <c r="A341" s="518"/>
      <c r="B341" s="118"/>
      <c r="N341" s="118"/>
      <c r="O341" s="118"/>
      <c r="P341" s="118"/>
      <c r="Q341" s="118"/>
      <c r="R341" s="118"/>
      <c r="S341" s="118"/>
      <c r="T341" s="118"/>
      <c r="U341" s="118"/>
      <c r="V341" s="118"/>
      <c r="W341" s="118"/>
      <c r="X341" s="118"/>
      <c r="Y341" s="118"/>
      <c r="Z341" s="118"/>
      <c r="AA341" s="118"/>
    </row>
    <row r="342" spans="1:27">
      <c r="A342" s="518"/>
      <c r="B342" s="118"/>
      <c r="N342" s="118"/>
      <c r="O342" s="118"/>
      <c r="P342" s="118"/>
      <c r="Q342" s="118"/>
      <c r="R342" s="118"/>
      <c r="S342" s="118"/>
      <c r="T342" s="118"/>
      <c r="U342" s="118"/>
      <c r="V342" s="118"/>
      <c r="W342" s="118"/>
      <c r="X342" s="118"/>
      <c r="Y342" s="118"/>
      <c r="Z342" s="118"/>
      <c r="AA342" s="118"/>
    </row>
    <row r="343" spans="1:27">
      <c r="A343" s="518"/>
      <c r="B343" s="118"/>
      <c r="N343" s="118"/>
      <c r="O343" s="118"/>
      <c r="P343" s="118"/>
      <c r="Q343" s="118"/>
      <c r="R343" s="118"/>
      <c r="S343" s="118"/>
      <c r="T343" s="118"/>
      <c r="U343" s="118"/>
      <c r="V343" s="118"/>
      <c r="W343" s="118"/>
      <c r="X343" s="118"/>
      <c r="Y343" s="118"/>
      <c r="Z343" s="118"/>
      <c r="AA343" s="118"/>
    </row>
    <row r="344" spans="1:27">
      <c r="A344" s="518"/>
      <c r="B344" s="118"/>
      <c r="N344" s="118"/>
      <c r="O344" s="118"/>
      <c r="P344" s="118"/>
      <c r="Q344" s="118"/>
      <c r="R344" s="118"/>
      <c r="S344" s="118"/>
      <c r="T344" s="118"/>
      <c r="U344" s="118"/>
      <c r="V344" s="118"/>
      <c r="W344" s="118"/>
      <c r="X344" s="118"/>
      <c r="Y344" s="118"/>
      <c r="Z344" s="118"/>
      <c r="AA344" s="118"/>
    </row>
    <row r="345" spans="1:27">
      <c r="A345" s="518"/>
      <c r="B345" s="118"/>
      <c r="N345" s="118"/>
      <c r="O345" s="118"/>
      <c r="P345" s="118"/>
      <c r="Q345" s="118"/>
      <c r="R345" s="118"/>
      <c r="S345" s="118"/>
      <c r="T345" s="118"/>
      <c r="U345" s="118"/>
      <c r="V345" s="118"/>
      <c r="W345" s="118"/>
      <c r="X345" s="118"/>
      <c r="Y345" s="118"/>
      <c r="Z345" s="118"/>
      <c r="AA345" s="118"/>
    </row>
    <row r="346" spans="1:27">
      <c r="A346" s="518"/>
      <c r="B346" s="118"/>
      <c r="N346" s="118"/>
      <c r="O346" s="118"/>
      <c r="P346" s="118"/>
      <c r="Q346" s="118"/>
      <c r="R346" s="118"/>
      <c r="S346" s="118"/>
      <c r="T346" s="118"/>
      <c r="U346" s="118"/>
      <c r="V346" s="118"/>
      <c r="W346" s="118"/>
      <c r="X346" s="118"/>
      <c r="Y346" s="118"/>
      <c r="Z346" s="118"/>
      <c r="AA346" s="118"/>
    </row>
    <row r="347" spans="1:27">
      <c r="A347" s="518"/>
      <c r="B347" s="118"/>
      <c r="N347" s="118"/>
      <c r="O347" s="118"/>
      <c r="P347" s="118"/>
      <c r="Q347" s="118"/>
      <c r="R347" s="118"/>
      <c r="S347" s="118"/>
      <c r="T347" s="118"/>
      <c r="U347" s="118"/>
      <c r="V347" s="118"/>
      <c r="W347" s="118"/>
      <c r="X347" s="118"/>
      <c r="Y347" s="118"/>
      <c r="Z347" s="118"/>
      <c r="AA347" s="118"/>
    </row>
    <row r="348" spans="1:27">
      <c r="A348" s="518"/>
      <c r="B348" s="118"/>
      <c r="N348" s="118"/>
      <c r="O348" s="118"/>
      <c r="P348" s="118"/>
      <c r="Q348" s="118"/>
      <c r="R348" s="118"/>
      <c r="S348" s="118"/>
      <c r="T348" s="118"/>
      <c r="U348" s="118"/>
      <c r="V348" s="118"/>
      <c r="W348" s="118"/>
      <c r="X348" s="118"/>
      <c r="Y348" s="118"/>
      <c r="Z348" s="118"/>
      <c r="AA348" s="118"/>
    </row>
    <row r="349" spans="1:27">
      <c r="A349" s="518"/>
      <c r="B349" s="118"/>
      <c r="N349" s="118"/>
      <c r="O349" s="118"/>
      <c r="P349" s="118"/>
      <c r="Q349" s="118"/>
      <c r="R349" s="118"/>
      <c r="S349" s="118"/>
      <c r="T349" s="118"/>
      <c r="U349" s="118"/>
      <c r="V349" s="118"/>
      <c r="W349" s="118"/>
      <c r="X349" s="118"/>
      <c r="Y349" s="118"/>
      <c r="Z349" s="118"/>
      <c r="AA349" s="118"/>
    </row>
    <row r="350" spans="1:27">
      <c r="A350" s="518"/>
      <c r="B350" s="118"/>
      <c r="N350" s="118"/>
      <c r="O350" s="118"/>
      <c r="P350" s="118"/>
      <c r="Q350" s="118"/>
      <c r="R350" s="118"/>
      <c r="S350" s="118"/>
      <c r="T350" s="118"/>
      <c r="U350" s="118"/>
      <c r="V350" s="118"/>
      <c r="W350" s="118"/>
      <c r="X350" s="118"/>
      <c r="Y350" s="118"/>
      <c r="Z350" s="118"/>
      <c r="AA350" s="118"/>
    </row>
    <row r="351" spans="1:27">
      <c r="A351" s="518"/>
      <c r="B351" s="118"/>
      <c r="N351" s="118"/>
      <c r="O351" s="118"/>
      <c r="P351" s="118"/>
      <c r="Q351" s="118"/>
      <c r="R351" s="118"/>
      <c r="S351" s="118"/>
      <c r="T351" s="118"/>
      <c r="U351" s="118"/>
      <c r="V351" s="118"/>
      <c r="W351" s="118"/>
      <c r="X351" s="118"/>
      <c r="Y351" s="118"/>
      <c r="Z351" s="118"/>
      <c r="AA351" s="118"/>
    </row>
    <row r="352" spans="1:27">
      <c r="A352" s="518"/>
      <c r="B352" s="118"/>
      <c r="N352" s="118"/>
      <c r="O352" s="118"/>
      <c r="P352" s="118"/>
      <c r="Q352" s="118"/>
      <c r="R352" s="118"/>
      <c r="S352" s="118"/>
      <c r="T352" s="118"/>
      <c r="U352" s="118"/>
      <c r="V352" s="118"/>
      <c r="W352" s="118"/>
      <c r="X352" s="118"/>
      <c r="Y352" s="118"/>
      <c r="Z352" s="118"/>
      <c r="AA352" s="118"/>
    </row>
    <row r="353" spans="1:27">
      <c r="A353" s="518"/>
      <c r="B353" s="118"/>
      <c r="N353" s="118"/>
      <c r="O353" s="118"/>
      <c r="P353" s="118"/>
      <c r="Q353" s="118"/>
      <c r="R353" s="118"/>
      <c r="S353" s="118"/>
      <c r="T353" s="118"/>
      <c r="U353" s="118"/>
      <c r="V353" s="118"/>
      <c r="W353" s="118"/>
      <c r="X353" s="118"/>
      <c r="Y353" s="118"/>
      <c r="Z353" s="118"/>
      <c r="AA353" s="118"/>
    </row>
    <row r="354" spans="1:27">
      <c r="A354" s="518"/>
      <c r="B354" s="118"/>
      <c r="N354" s="118"/>
      <c r="O354" s="118"/>
      <c r="P354" s="118"/>
      <c r="Q354" s="118"/>
      <c r="R354" s="118"/>
      <c r="S354" s="118"/>
      <c r="T354" s="118"/>
      <c r="U354" s="118"/>
      <c r="V354" s="118"/>
      <c r="W354" s="118"/>
      <c r="X354" s="118"/>
      <c r="Y354" s="118"/>
      <c r="Z354" s="118"/>
      <c r="AA354" s="118"/>
    </row>
    <row r="355" spans="1:27">
      <c r="A355" s="518"/>
      <c r="B355" s="118"/>
      <c r="N355" s="118"/>
      <c r="O355" s="118"/>
      <c r="P355" s="118"/>
      <c r="Q355" s="118"/>
      <c r="R355" s="118"/>
      <c r="S355" s="118"/>
      <c r="T355" s="118"/>
      <c r="U355" s="118"/>
      <c r="V355" s="118"/>
      <c r="W355" s="118"/>
      <c r="X355" s="118"/>
      <c r="Y355" s="118"/>
      <c r="Z355" s="118"/>
      <c r="AA355" s="118"/>
    </row>
    <row r="356" spans="1:27">
      <c r="A356" s="518"/>
      <c r="B356" s="118"/>
      <c r="N356" s="118"/>
      <c r="O356" s="118"/>
      <c r="P356" s="118"/>
      <c r="Q356" s="118"/>
      <c r="R356" s="118"/>
      <c r="S356" s="118"/>
      <c r="T356" s="118"/>
      <c r="U356" s="118"/>
      <c r="V356" s="118"/>
      <c r="W356" s="118"/>
      <c r="X356" s="118"/>
      <c r="Y356" s="118"/>
      <c r="Z356" s="118"/>
      <c r="AA356" s="118"/>
    </row>
    <row r="357" spans="1:27">
      <c r="A357" s="518"/>
      <c r="B357" s="118"/>
      <c r="N357" s="118"/>
      <c r="O357" s="118"/>
      <c r="P357" s="118"/>
      <c r="Q357" s="118"/>
      <c r="R357" s="118"/>
      <c r="S357" s="118"/>
      <c r="T357" s="118"/>
      <c r="U357" s="118"/>
      <c r="V357" s="118"/>
      <c r="W357" s="118"/>
      <c r="X357" s="118"/>
      <c r="Y357" s="118"/>
      <c r="Z357" s="118"/>
      <c r="AA357" s="118"/>
    </row>
    <row r="358" spans="1:27">
      <c r="A358" s="518"/>
      <c r="B358" s="118"/>
      <c r="N358" s="118"/>
      <c r="O358" s="118"/>
      <c r="P358" s="118"/>
      <c r="Q358" s="118"/>
      <c r="R358" s="118"/>
      <c r="S358" s="118"/>
      <c r="T358" s="118"/>
      <c r="U358" s="118"/>
      <c r="V358" s="118"/>
      <c r="W358" s="118"/>
      <c r="X358" s="118"/>
      <c r="Y358" s="118"/>
      <c r="Z358" s="118"/>
      <c r="AA358" s="118"/>
    </row>
    <row r="359" spans="1:27">
      <c r="A359" s="518"/>
      <c r="B359" s="118"/>
      <c r="N359" s="118"/>
      <c r="O359" s="118"/>
      <c r="P359" s="118"/>
      <c r="Q359" s="118"/>
      <c r="R359" s="118"/>
      <c r="S359" s="118"/>
      <c r="T359" s="118"/>
      <c r="U359" s="118"/>
      <c r="V359" s="118"/>
      <c r="W359" s="118"/>
      <c r="X359" s="118"/>
      <c r="Y359" s="118"/>
      <c r="Z359" s="118"/>
      <c r="AA359" s="118"/>
    </row>
    <row r="360" spans="1:27">
      <c r="A360" s="518"/>
      <c r="B360" s="118"/>
      <c r="N360" s="118"/>
      <c r="O360" s="118"/>
      <c r="P360" s="118"/>
      <c r="Q360" s="118"/>
      <c r="R360" s="118"/>
      <c r="S360" s="118"/>
      <c r="T360" s="118"/>
      <c r="U360" s="118"/>
      <c r="V360" s="118"/>
      <c r="W360" s="118"/>
      <c r="X360" s="118"/>
      <c r="Y360" s="118"/>
      <c r="Z360" s="118"/>
      <c r="AA360" s="118"/>
    </row>
    <row r="361" spans="1:27">
      <c r="A361" s="518"/>
      <c r="B361" s="118"/>
      <c r="N361" s="118"/>
      <c r="O361" s="118"/>
      <c r="P361" s="118"/>
      <c r="Q361" s="118"/>
      <c r="R361" s="118"/>
      <c r="S361" s="118"/>
      <c r="T361" s="118"/>
      <c r="U361" s="118"/>
      <c r="V361" s="118"/>
      <c r="W361" s="118"/>
      <c r="X361" s="118"/>
      <c r="Y361" s="118"/>
      <c r="Z361" s="118"/>
      <c r="AA361" s="118"/>
    </row>
    <row r="362" spans="1:27">
      <c r="A362" s="518"/>
      <c r="B362" s="118"/>
      <c r="N362" s="118"/>
      <c r="O362" s="118"/>
      <c r="P362" s="118"/>
      <c r="Q362" s="118"/>
      <c r="R362" s="118"/>
      <c r="S362" s="118"/>
      <c r="T362" s="118"/>
      <c r="U362" s="118"/>
      <c r="V362" s="118"/>
      <c r="W362" s="118"/>
      <c r="X362" s="118"/>
      <c r="Y362" s="118"/>
      <c r="Z362" s="118"/>
      <c r="AA362" s="118"/>
    </row>
    <row r="363" spans="1:27">
      <c r="A363" s="518"/>
      <c r="B363" s="118"/>
      <c r="N363" s="118"/>
      <c r="O363" s="118"/>
      <c r="P363" s="118"/>
      <c r="Q363" s="118"/>
      <c r="R363" s="118"/>
      <c r="S363" s="118"/>
      <c r="T363" s="118"/>
      <c r="U363" s="118"/>
      <c r="V363" s="118"/>
      <c r="W363" s="118"/>
      <c r="X363" s="118"/>
      <c r="Y363" s="118"/>
      <c r="Z363" s="118"/>
      <c r="AA363" s="118"/>
    </row>
    <row r="364" spans="1:27">
      <c r="A364" s="518"/>
      <c r="B364" s="118"/>
      <c r="N364" s="118"/>
      <c r="O364" s="118"/>
      <c r="P364" s="118"/>
      <c r="Q364" s="118"/>
      <c r="R364" s="118"/>
      <c r="S364" s="118"/>
      <c r="T364" s="118"/>
      <c r="U364" s="118"/>
      <c r="V364" s="118"/>
      <c r="W364" s="118"/>
      <c r="X364" s="118"/>
      <c r="Y364" s="118"/>
      <c r="Z364" s="118"/>
      <c r="AA364" s="118"/>
    </row>
    <row r="365" spans="1:27">
      <c r="A365" s="518"/>
      <c r="B365" s="118"/>
      <c r="N365" s="118"/>
      <c r="O365" s="118"/>
      <c r="P365" s="118"/>
      <c r="Q365" s="118"/>
      <c r="R365" s="118"/>
      <c r="S365" s="118"/>
      <c r="T365" s="118"/>
      <c r="U365" s="118"/>
      <c r="V365" s="118"/>
      <c r="W365" s="118"/>
      <c r="X365" s="118"/>
      <c r="Y365" s="118"/>
      <c r="Z365" s="118"/>
      <c r="AA365" s="118"/>
    </row>
    <row r="366" spans="1:27">
      <c r="A366" s="518"/>
      <c r="B366" s="118"/>
      <c r="N366" s="118"/>
      <c r="O366" s="118"/>
      <c r="P366" s="118"/>
      <c r="Q366" s="118"/>
      <c r="R366" s="118"/>
      <c r="S366" s="118"/>
      <c r="T366" s="118"/>
      <c r="U366" s="118"/>
      <c r="V366" s="118"/>
      <c r="W366" s="118"/>
      <c r="X366" s="118"/>
      <c r="Y366" s="118"/>
      <c r="Z366" s="118"/>
      <c r="AA366" s="118"/>
    </row>
    <row r="367" spans="1:27">
      <c r="A367" s="518"/>
      <c r="B367" s="118"/>
      <c r="N367" s="118"/>
      <c r="O367" s="118"/>
      <c r="P367" s="118"/>
      <c r="Q367" s="118"/>
      <c r="R367" s="118"/>
      <c r="S367" s="118"/>
      <c r="T367" s="118"/>
      <c r="U367" s="118"/>
      <c r="V367" s="118"/>
      <c r="W367" s="118"/>
      <c r="X367" s="118"/>
      <c r="Y367" s="118"/>
      <c r="Z367" s="118"/>
      <c r="AA367" s="118"/>
    </row>
    <row r="368" spans="1:27">
      <c r="A368" s="518"/>
      <c r="B368" s="118"/>
      <c r="N368" s="118"/>
      <c r="O368" s="118"/>
      <c r="P368" s="118"/>
      <c r="Q368" s="118"/>
      <c r="R368" s="118"/>
      <c r="S368" s="118"/>
      <c r="T368" s="118"/>
      <c r="U368" s="118"/>
      <c r="V368" s="118"/>
      <c r="W368" s="118"/>
      <c r="X368" s="118"/>
      <c r="Y368" s="118"/>
      <c r="Z368" s="118"/>
      <c r="AA368" s="118"/>
    </row>
    <row r="369" spans="1:27">
      <c r="A369" s="518"/>
      <c r="B369" s="118"/>
      <c r="N369" s="118"/>
      <c r="O369" s="118"/>
      <c r="P369" s="118"/>
      <c r="Q369" s="118"/>
      <c r="R369" s="118"/>
      <c r="S369" s="118"/>
      <c r="T369" s="118"/>
      <c r="U369" s="118"/>
      <c r="V369" s="118"/>
      <c r="W369" s="118"/>
      <c r="X369" s="118"/>
      <c r="Y369" s="118"/>
      <c r="Z369" s="118"/>
      <c r="AA369" s="118"/>
    </row>
    <row r="370" spans="1:27">
      <c r="A370" s="518"/>
      <c r="B370" s="118"/>
      <c r="N370" s="118"/>
      <c r="O370" s="118"/>
      <c r="P370" s="118"/>
      <c r="Q370" s="118"/>
      <c r="R370" s="118"/>
      <c r="S370" s="118"/>
      <c r="T370" s="118"/>
      <c r="U370" s="118"/>
      <c r="V370" s="118"/>
      <c r="W370" s="118"/>
      <c r="X370" s="118"/>
      <c r="Y370" s="118"/>
      <c r="Z370" s="118"/>
      <c r="AA370" s="118"/>
    </row>
    <row r="371" spans="1:27">
      <c r="A371" s="518"/>
      <c r="B371" s="118"/>
      <c r="N371" s="118"/>
      <c r="O371" s="118"/>
      <c r="P371" s="118"/>
      <c r="Q371" s="118"/>
      <c r="R371" s="118"/>
      <c r="S371" s="118"/>
      <c r="T371" s="118"/>
      <c r="U371" s="118"/>
      <c r="V371" s="118"/>
      <c r="W371" s="118"/>
      <c r="X371" s="118"/>
      <c r="Y371" s="118"/>
      <c r="Z371" s="118"/>
      <c r="AA371" s="118"/>
    </row>
    <row r="372" spans="1:27">
      <c r="A372" s="518"/>
      <c r="B372" s="118"/>
      <c r="N372" s="118"/>
      <c r="O372" s="118"/>
      <c r="P372" s="118"/>
      <c r="Q372" s="118"/>
      <c r="R372" s="118"/>
      <c r="S372" s="118"/>
      <c r="T372" s="118"/>
      <c r="U372" s="118"/>
      <c r="V372" s="118"/>
      <c r="W372" s="118"/>
      <c r="X372" s="118"/>
      <c r="Y372" s="118"/>
      <c r="Z372" s="118"/>
      <c r="AA372" s="118"/>
    </row>
    <row r="373" spans="1:27">
      <c r="A373" s="518"/>
      <c r="B373" s="118"/>
      <c r="N373" s="118"/>
      <c r="O373" s="118"/>
      <c r="P373" s="118"/>
      <c r="Q373" s="118"/>
      <c r="R373" s="118"/>
      <c r="S373" s="118"/>
      <c r="T373" s="118"/>
      <c r="U373" s="118"/>
      <c r="V373" s="118"/>
      <c r="W373" s="118"/>
      <c r="X373" s="118"/>
      <c r="Y373" s="118"/>
      <c r="Z373" s="118"/>
      <c r="AA373" s="118"/>
    </row>
    <row r="374" spans="1:27">
      <c r="A374" s="518"/>
      <c r="B374" s="118"/>
      <c r="N374" s="118"/>
      <c r="O374" s="118"/>
      <c r="P374" s="118"/>
      <c r="Q374" s="118"/>
      <c r="R374" s="118"/>
      <c r="S374" s="118"/>
      <c r="T374" s="118"/>
      <c r="U374" s="118"/>
      <c r="V374" s="118"/>
      <c r="W374" s="118"/>
      <c r="X374" s="118"/>
      <c r="Y374" s="118"/>
      <c r="Z374" s="118"/>
      <c r="AA374" s="118"/>
    </row>
    <row r="375" spans="1:27">
      <c r="A375" s="518"/>
      <c r="B375" s="118"/>
      <c r="N375" s="118"/>
      <c r="O375" s="118"/>
      <c r="P375" s="118"/>
      <c r="Q375" s="118"/>
      <c r="R375" s="118"/>
      <c r="S375" s="118"/>
      <c r="T375" s="118"/>
      <c r="U375" s="118"/>
      <c r="V375" s="118"/>
      <c r="W375" s="118"/>
      <c r="X375" s="118"/>
      <c r="Y375" s="118"/>
      <c r="Z375" s="118"/>
      <c r="AA375" s="118"/>
    </row>
    <row r="376" spans="1:27">
      <c r="A376" s="518"/>
      <c r="B376" s="118"/>
      <c r="N376" s="118"/>
      <c r="O376" s="118"/>
      <c r="P376" s="118"/>
      <c r="Q376" s="118"/>
      <c r="R376" s="118"/>
      <c r="S376" s="118"/>
      <c r="T376" s="118"/>
      <c r="U376" s="118"/>
      <c r="V376" s="118"/>
      <c r="W376" s="118"/>
      <c r="X376" s="118"/>
      <c r="Y376" s="118"/>
      <c r="Z376" s="118"/>
      <c r="AA376" s="118"/>
    </row>
    <row r="377" spans="1:27">
      <c r="A377" s="518"/>
      <c r="B377" s="118"/>
      <c r="N377" s="118"/>
      <c r="O377" s="118"/>
      <c r="P377" s="118"/>
      <c r="Q377" s="118"/>
      <c r="R377" s="118"/>
      <c r="S377" s="118"/>
      <c r="T377" s="118"/>
      <c r="U377" s="118"/>
      <c r="V377" s="118"/>
      <c r="W377" s="118"/>
      <c r="X377" s="118"/>
      <c r="Y377" s="118"/>
      <c r="Z377" s="118"/>
      <c r="AA377" s="118"/>
    </row>
    <row r="378" spans="1:27">
      <c r="A378" s="518"/>
      <c r="B378" s="118"/>
      <c r="N378" s="118"/>
      <c r="O378" s="118"/>
      <c r="P378" s="118"/>
      <c r="Q378" s="118"/>
      <c r="R378" s="118"/>
      <c r="S378" s="118"/>
      <c r="T378" s="118"/>
      <c r="U378" s="118"/>
      <c r="V378" s="118"/>
      <c r="W378" s="118"/>
      <c r="X378" s="118"/>
      <c r="Y378" s="118"/>
      <c r="Z378" s="118"/>
      <c r="AA378" s="118"/>
    </row>
    <row r="379" spans="1:27">
      <c r="A379" s="518"/>
      <c r="B379" s="118"/>
      <c r="N379" s="118"/>
      <c r="O379" s="118"/>
      <c r="P379" s="118"/>
      <c r="Q379" s="118"/>
      <c r="R379" s="118"/>
      <c r="S379" s="118"/>
      <c r="T379" s="118"/>
      <c r="U379" s="118"/>
      <c r="V379" s="118"/>
      <c r="W379" s="118"/>
      <c r="X379" s="118"/>
      <c r="Y379" s="118"/>
      <c r="Z379" s="118"/>
      <c r="AA379" s="118"/>
    </row>
    <row r="380" spans="1:27">
      <c r="A380" s="518"/>
      <c r="B380" s="118"/>
      <c r="N380" s="118"/>
      <c r="O380" s="118"/>
      <c r="P380" s="118"/>
      <c r="Q380" s="118"/>
      <c r="R380" s="118"/>
      <c r="S380" s="118"/>
      <c r="T380" s="118"/>
      <c r="U380" s="118"/>
      <c r="V380" s="118"/>
      <c r="W380" s="118"/>
      <c r="X380" s="118"/>
      <c r="Y380" s="118"/>
      <c r="Z380" s="118"/>
      <c r="AA380" s="118"/>
    </row>
    <row r="381" spans="1:27">
      <c r="A381" s="518"/>
      <c r="B381" s="118"/>
      <c r="N381" s="118"/>
      <c r="O381" s="118"/>
      <c r="P381" s="118"/>
      <c r="Q381" s="118"/>
      <c r="R381" s="118"/>
      <c r="S381" s="118"/>
      <c r="T381" s="118"/>
      <c r="U381" s="118"/>
      <c r="V381" s="118"/>
      <c r="W381" s="118"/>
      <c r="X381" s="118"/>
      <c r="Y381" s="118"/>
      <c r="Z381" s="118"/>
      <c r="AA381" s="118"/>
    </row>
    <row r="382" spans="1:27">
      <c r="A382" s="518"/>
      <c r="B382" s="118"/>
      <c r="N382" s="118"/>
      <c r="O382" s="118"/>
      <c r="P382" s="118"/>
      <c r="Q382" s="118"/>
      <c r="R382" s="118"/>
      <c r="S382" s="118"/>
      <c r="T382" s="118"/>
      <c r="U382" s="118"/>
      <c r="V382" s="118"/>
      <c r="W382" s="118"/>
      <c r="X382" s="118"/>
      <c r="Y382" s="118"/>
      <c r="Z382" s="118"/>
      <c r="AA382" s="118"/>
    </row>
    <row r="383" spans="1:27">
      <c r="A383" s="518"/>
      <c r="B383" s="118"/>
      <c r="N383" s="118"/>
      <c r="O383" s="118"/>
      <c r="P383" s="118"/>
      <c r="Q383" s="118"/>
      <c r="R383" s="118"/>
      <c r="S383" s="118"/>
      <c r="T383" s="118"/>
      <c r="U383" s="118"/>
      <c r="V383" s="118"/>
      <c r="W383" s="118"/>
      <c r="X383" s="118"/>
      <c r="Y383" s="118"/>
      <c r="Z383" s="118"/>
      <c r="AA383" s="118"/>
    </row>
    <row r="384" spans="1:27">
      <c r="A384" s="518"/>
      <c r="B384" s="118"/>
      <c r="N384" s="118"/>
      <c r="O384" s="118"/>
      <c r="P384" s="118"/>
      <c r="Q384" s="118"/>
      <c r="R384" s="118"/>
      <c r="S384" s="118"/>
      <c r="T384" s="118"/>
      <c r="U384" s="118"/>
      <c r="V384" s="118"/>
      <c r="W384" s="118"/>
      <c r="X384" s="118"/>
      <c r="Y384" s="118"/>
      <c r="Z384" s="118"/>
      <c r="AA384" s="118"/>
    </row>
    <row r="385" spans="1:27">
      <c r="A385" s="518"/>
      <c r="B385" s="118"/>
      <c r="N385" s="118"/>
      <c r="O385" s="118"/>
      <c r="P385" s="118"/>
      <c r="Q385" s="118"/>
      <c r="R385" s="118"/>
      <c r="S385" s="118"/>
      <c r="T385" s="118"/>
      <c r="U385" s="118"/>
      <c r="V385" s="118"/>
      <c r="W385" s="118"/>
      <c r="X385" s="118"/>
      <c r="Y385" s="118"/>
      <c r="Z385" s="118"/>
      <c r="AA385" s="118"/>
    </row>
    <row r="386" spans="1:27">
      <c r="A386" s="518"/>
      <c r="B386" s="118"/>
      <c r="N386" s="118"/>
      <c r="O386" s="118"/>
      <c r="P386" s="118"/>
      <c r="Q386" s="118"/>
      <c r="R386" s="118"/>
      <c r="S386" s="118"/>
      <c r="T386" s="118"/>
      <c r="U386" s="118"/>
      <c r="V386" s="118"/>
      <c r="W386" s="118"/>
      <c r="X386" s="118"/>
      <c r="Y386" s="118"/>
      <c r="Z386" s="118"/>
      <c r="AA386" s="118"/>
    </row>
    <row r="387" spans="1:27">
      <c r="A387" s="518"/>
      <c r="B387" s="118"/>
      <c r="N387" s="118"/>
      <c r="O387" s="118"/>
      <c r="P387" s="118"/>
      <c r="Q387" s="118"/>
      <c r="R387" s="118"/>
      <c r="S387" s="118"/>
      <c r="T387" s="118"/>
      <c r="U387" s="118"/>
      <c r="V387" s="118"/>
      <c r="W387" s="118"/>
      <c r="X387" s="118"/>
      <c r="Y387" s="118"/>
      <c r="Z387" s="118"/>
      <c r="AA387" s="118"/>
    </row>
    <row r="388" spans="1:27">
      <c r="A388" s="518"/>
      <c r="B388" s="118"/>
      <c r="N388" s="118"/>
      <c r="O388" s="118"/>
      <c r="P388" s="118"/>
      <c r="Q388" s="118"/>
      <c r="R388" s="118"/>
      <c r="S388" s="118"/>
      <c r="T388" s="118"/>
      <c r="U388" s="118"/>
      <c r="V388" s="118"/>
      <c r="W388" s="118"/>
      <c r="X388" s="118"/>
      <c r="Y388" s="118"/>
      <c r="Z388" s="118"/>
      <c r="AA388" s="118"/>
    </row>
    <row r="389" spans="1:27">
      <c r="A389" s="518"/>
      <c r="B389" s="118"/>
      <c r="N389" s="118"/>
      <c r="O389" s="118"/>
      <c r="P389" s="118"/>
      <c r="Q389" s="118"/>
      <c r="R389" s="118"/>
      <c r="S389" s="118"/>
      <c r="T389" s="118"/>
      <c r="U389" s="118"/>
      <c r="V389" s="118"/>
      <c r="W389" s="118"/>
      <c r="X389" s="118"/>
      <c r="Y389" s="118"/>
      <c r="Z389" s="118"/>
      <c r="AA389" s="118"/>
    </row>
    <row r="390" spans="1:27">
      <c r="A390" s="518"/>
      <c r="B390" s="118"/>
      <c r="N390" s="118"/>
      <c r="O390" s="118"/>
      <c r="P390" s="118"/>
      <c r="Q390" s="118"/>
      <c r="R390" s="118"/>
      <c r="S390" s="118"/>
      <c r="T390" s="118"/>
      <c r="U390" s="118"/>
      <c r="V390" s="118"/>
      <c r="W390" s="118"/>
      <c r="X390" s="118"/>
      <c r="Y390" s="118"/>
      <c r="Z390" s="118"/>
      <c r="AA390" s="118"/>
    </row>
    <row r="391" spans="1:27">
      <c r="A391" s="518"/>
      <c r="B391" s="118"/>
      <c r="N391" s="118"/>
      <c r="O391" s="118"/>
      <c r="P391" s="118"/>
      <c r="Q391" s="118"/>
      <c r="R391" s="118"/>
      <c r="S391" s="118"/>
      <c r="T391" s="118"/>
      <c r="U391" s="118"/>
      <c r="V391" s="118"/>
      <c r="W391" s="118"/>
      <c r="X391" s="118"/>
      <c r="Y391" s="118"/>
      <c r="Z391" s="118"/>
      <c r="AA391" s="118"/>
    </row>
    <row r="392" spans="1:27">
      <c r="A392" s="518"/>
      <c r="B392" s="118"/>
      <c r="N392" s="118"/>
      <c r="O392" s="118"/>
      <c r="P392" s="118"/>
      <c r="Q392" s="118"/>
      <c r="R392" s="118"/>
      <c r="S392" s="118"/>
      <c r="T392" s="118"/>
      <c r="U392" s="118"/>
      <c r="V392" s="118"/>
      <c r="W392" s="118"/>
      <c r="X392" s="118"/>
      <c r="Y392" s="118"/>
      <c r="Z392" s="118"/>
      <c r="AA392" s="118"/>
    </row>
    <row r="393" spans="1:27">
      <c r="A393" s="518"/>
      <c r="B393" s="118"/>
      <c r="N393" s="118"/>
      <c r="O393" s="118"/>
      <c r="P393" s="118"/>
      <c r="Q393" s="118"/>
      <c r="R393" s="118"/>
      <c r="S393" s="118"/>
      <c r="T393" s="118"/>
      <c r="U393" s="118"/>
      <c r="V393" s="118"/>
      <c r="W393" s="118"/>
      <c r="X393" s="118"/>
      <c r="Y393" s="118"/>
      <c r="Z393" s="118"/>
      <c r="AA393" s="118"/>
    </row>
    <row r="394" spans="1:27">
      <c r="A394" s="518"/>
      <c r="B394" s="118"/>
      <c r="N394" s="118"/>
      <c r="O394" s="118"/>
      <c r="P394" s="118"/>
      <c r="Q394" s="118"/>
      <c r="R394" s="118"/>
      <c r="S394" s="118"/>
      <c r="T394" s="118"/>
      <c r="U394" s="118"/>
      <c r="V394" s="118"/>
      <c r="W394" s="118"/>
      <c r="X394" s="118"/>
      <c r="Y394" s="118"/>
      <c r="Z394" s="118"/>
      <c r="AA394" s="118"/>
    </row>
    <row r="395" spans="1:27">
      <c r="A395" s="518"/>
      <c r="B395" s="118"/>
      <c r="N395" s="118"/>
      <c r="O395" s="118"/>
      <c r="P395" s="118"/>
      <c r="Q395" s="118"/>
      <c r="R395" s="118"/>
      <c r="S395" s="118"/>
      <c r="T395" s="118"/>
      <c r="U395" s="118"/>
      <c r="V395" s="118"/>
      <c r="W395" s="118"/>
      <c r="X395" s="118"/>
      <c r="Y395" s="118"/>
      <c r="Z395" s="118"/>
      <c r="AA395" s="118"/>
    </row>
    <row r="396" spans="1:27">
      <c r="A396" s="518"/>
      <c r="B396" s="118"/>
      <c r="N396" s="118"/>
      <c r="O396" s="118"/>
      <c r="P396" s="118"/>
      <c r="Q396" s="118"/>
      <c r="R396" s="118"/>
      <c r="S396" s="118"/>
      <c r="T396" s="118"/>
      <c r="U396" s="118"/>
      <c r="V396" s="118"/>
      <c r="W396" s="118"/>
      <c r="X396" s="118"/>
      <c r="Y396" s="118"/>
      <c r="Z396" s="118"/>
      <c r="AA396" s="118"/>
    </row>
    <row r="397" spans="1:27">
      <c r="A397" s="518"/>
      <c r="B397" s="118"/>
      <c r="N397" s="118"/>
      <c r="O397" s="118"/>
      <c r="P397" s="118"/>
      <c r="Q397" s="118"/>
      <c r="R397" s="118"/>
      <c r="S397" s="118"/>
      <c r="T397" s="118"/>
      <c r="U397" s="118"/>
      <c r="V397" s="118"/>
      <c r="W397" s="118"/>
      <c r="X397" s="118"/>
      <c r="Y397" s="118"/>
      <c r="Z397" s="118"/>
      <c r="AA397" s="118"/>
    </row>
    <row r="398" spans="1:27">
      <c r="A398" s="518"/>
      <c r="B398" s="118"/>
      <c r="N398" s="118"/>
      <c r="O398" s="118"/>
      <c r="P398" s="118"/>
      <c r="Q398" s="118"/>
      <c r="R398" s="118"/>
      <c r="S398" s="118"/>
      <c r="T398" s="118"/>
      <c r="U398" s="118"/>
      <c r="V398" s="118"/>
      <c r="W398" s="118"/>
      <c r="X398" s="118"/>
      <c r="Y398" s="118"/>
      <c r="Z398" s="118"/>
      <c r="AA398" s="118"/>
    </row>
    <row r="399" spans="1:27">
      <c r="A399" s="518"/>
      <c r="B399" s="118"/>
      <c r="N399" s="118"/>
      <c r="O399" s="118"/>
      <c r="P399" s="118"/>
      <c r="Q399" s="118"/>
      <c r="R399" s="118"/>
      <c r="S399" s="118"/>
      <c r="T399" s="118"/>
      <c r="U399" s="118"/>
      <c r="V399" s="118"/>
      <c r="W399" s="118"/>
      <c r="X399" s="118"/>
      <c r="Y399" s="118"/>
      <c r="Z399" s="118"/>
      <c r="AA399" s="118"/>
    </row>
    <row r="400" spans="1:27">
      <c r="A400" s="518"/>
      <c r="B400" s="118"/>
      <c r="N400" s="118"/>
      <c r="O400" s="118"/>
      <c r="P400" s="118"/>
      <c r="Q400" s="118"/>
      <c r="R400" s="118"/>
      <c r="S400" s="118"/>
      <c r="T400" s="118"/>
      <c r="U400" s="118"/>
      <c r="V400" s="118"/>
      <c r="W400" s="118"/>
      <c r="X400" s="118"/>
      <c r="Y400" s="118"/>
      <c r="Z400" s="118"/>
      <c r="AA400" s="118"/>
    </row>
    <row r="401" spans="1:27">
      <c r="A401" s="518"/>
      <c r="B401" s="118"/>
      <c r="N401" s="118"/>
      <c r="O401" s="118"/>
      <c r="P401" s="118"/>
      <c r="Q401" s="118"/>
      <c r="R401" s="118"/>
      <c r="S401" s="118"/>
      <c r="T401" s="118"/>
      <c r="U401" s="118"/>
      <c r="V401" s="118"/>
      <c r="W401" s="118"/>
      <c r="X401" s="118"/>
      <c r="Y401" s="118"/>
      <c r="Z401" s="118"/>
      <c r="AA401" s="118"/>
    </row>
    <row r="402" spans="1:27">
      <c r="A402" s="518"/>
      <c r="B402" s="118"/>
      <c r="N402" s="118"/>
      <c r="O402" s="118"/>
      <c r="P402" s="118"/>
      <c r="Q402" s="118"/>
      <c r="R402" s="118"/>
      <c r="S402" s="118"/>
      <c r="T402" s="118"/>
      <c r="U402" s="118"/>
      <c r="V402" s="118"/>
      <c r="W402" s="118"/>
      <c r="X402" s="118"/>
      <c r="Y402" s="118"/>
      <c r="Z402" s="118"/>
      <c r="AA402" s="118"/>
    </row>
    <row r="403" spans="1:27">
      <c r="A403" s="518"/>
      <c r="B403" s="118"/>
      <c r="N403" s="118"/>
      <c r="O403" s="118"/>
      <c r="P403" s="118"/>
      <c r="Q403" s="118"/>
      <c r="R403" s="118"/>
      <c r="S403" s="118"/>
      <c r="T403" s="118"/>
      <c r="U403" s="118"/>
      <c r="V403" s="118"/>
      <c r="W403" s="118"/>
      <c r="X403" s="118"/>
      <c r="Y403" s="118"/>
      <c r="Z403" s="118"/>
      <c r="AA403" s="118"/>
    </row>
    <row r="404" spans="1:27">
      <c r="A404" s="518"/>
      <c r="B404" s="118"/>
      <c r="N404" s="118"/>
      <c r="O404" s="118"/>
      <c r="P404" s="118"/>
      <c r="Q404" s="118"/>
      <c r="R404" s="118"/>
      <c r="S404" s="118"/>
      <c r="T404" s="118"/>
      <c r="U404" s="118"/>
      <c r="V404" s="118"/>
      <c r="W404" s="118"/>
      <c r="X404" s="118"/>
      <c r="Y404" s="118"/>
      <c r="Z404" s="118"/>
      <c r="AA404" s="118"/>
    </row>
    <row r="405" spans="1:27">
      <c r="A405" s="518"/>
      <c r="B405" s="118"/>
      <c r="N405" s="118"/>
      <c r="O405" s="118"/>
      <c r="P405" s="118"/>
      <c r="Q405" s="118"/>
      <c r="R405" s="118"/>
      <c r="S405" s="118"/>
      <c r="T405" s="118"/>
      <c r="U405" s="118"/>
      <c r="V405" s="118"/>
      <c r="W405" s="118"/>
      <c r="X405" s="118"/>
      <c r="Y405" s="118"/>
      <c r="Z405" s="118"/>
      <c r="AA405" s="118"/>
    </row>
    <row r="406" spans="1:27">
      <c r="A406" s="518"/>
      <c r="B406" s="118"/>
      <c r="N406" s="118"/>
      <c r="O406" s="118"/>
      <c r="P406" s="118"/>
      <c r="Q406" s="118"/>
      <c r="R406" s="118"/>
      <c r="S406" s="118"/>
      <c r="T406" s="118"/>
      <c r="U406" s="118"/>
      <c r="V406" s="118"/>
      <c r="W406" s="118"/>
      <c r="X406" s="118"/>
      <c r="Y406" s="118"/>
      <c r="Z406" s="118"/>
      <c r="AA406" s="118"/>
    </row>
    <row r="407" spans="1:27">
      <c r="A407" s="518"/>
      <c r="B407" s="118"/>
      <c r="N407" s="118"/>
      <c r="O407" s="118"/>
      <c r="P407" s="118"/>
      <c r="Q407" s="118"/>
      <c r="R407" s="118"/>
      <c r="S407" s="118"/>
      <c r="T407" s="118"/>
      <c r="U407" s="118"/>
      <c r="V407" s="118"/>
      <c r="W407" s="118"/>
      <c r="X407" s="118"/>
      <c r="Y407" s="118"/>
      <c r="Z407" s="118"/>
      <c r="AA407" s="118"/>
    </row>
    <row r="408" spans="1:27">
      <c r="A408" s="518"/>
      <c r="B408" s="118"/>
      <c r="N408" s="118"/>
      <c r="O408" s="118"/>
      <c r="P408" s="118"/>
      <c r="Q408" s="118"/>
      <c r="R408" s="118"/>
      <c r="S408" s="118"/>
      <c r="T408" s="118"/>
      <c r="U408" s="118"/>
      <c r="V408" s="118"/>
      <c r="W408" s="118"/>
      <c r="X408" s="118"/>
      <c r="Y408" s="118"/>
      <c r="Z408" s="118"/>
      <c r="AA408" s="118"/>
    </row>
    <row r="409" spans="1:27">
      <c r="A409" s="518"/>
      <c r="B409" s="118"/>
      <c r="N409" s="118"/>
      <c r="O409" s="118"/>
      <c r="P409" s="118"/>
      <c r="Q409" s="118"/>
      <c r="R409" s="118"/>
      <c r="S409" s="118"/>
      <c r="T409" s="118"/>
      <c r="U409" s="118"/>
      <c r="V409" s="118"/>
      <c r="W409" s="118"/>
      <c r="X409" s="118"/>
      <c r="Y409" s="118"/>
      <c r="Z409" s="118"/>
      <c r="AA409" s="118"/>
    </row>
    <row r="410" spans="1:27">
      <c r="A410" s="518"/>
      <c r="B410" s="118"/>
      <c r="N410" s="118"/>
      <c r="O410" s="118"/>
      <c r="P410" s="118"/>
      <c r="Q410" s="118"/>
      <c r="R410" s="118"/>
      <c r="S410" s="118"/>
      <c r="T410" s="118"/>
      <c r="U410" s="118"/>
      <c r="V410" s="118"/>
      <c r="W410" s="118"/>
      <c r="X410" s="118"/>
      <c r="Y410" s="118"/>
      <c r="Z410" s="118"/>
      <c r="AA410" s="118"/>
    </row>
    <row r="411" spans="1:27">
      <c r="A411" s="518"/>
      <c r="B411" s="118"/>
      <c r="N411" s="118"/>
      <c r="O411" s="118"/>
      <c r="P411" s="118"/>
      <c r="Q411" s="118"/>
      <c r="R411" s="118"/>
      <c r="S411" s="118"/>
      <c r="T411" s="118"/>
      <c r="U411" s="118"/>
      <c r="V411" s="118"/>
      <c r="W411" s="118"/>
      <c r="X411" s="118"/>
      <c r="Y411" s="118"/>
      <c r="Z411" s="118"/>
      <c r="AA411" s="118"/>
    </row>
    <row r="412" spans="1:27">
      <c r="A412" s="518"/>
      <c r="B412" s="118"/>
      <c r="N412" s="118"/>
      <c r="O412" s="118"/>
      <c r="P412" s="118"/>
      <c r="Q412" s="118"/>
      <c r="R412" s="118"/>
      <c r="S412" s="118"/>
      <c r="T412" s="118"/>
      <c r="U412" s="118"/>
      <c r="V412" s="118"/>
      <c r="W412" s="118"/>
      <c r="X412" s="118"/>
      <c r="Y412" s="118"/>
      <c r="Z412" s="118"/>
      <c r="AA412" s="118"/>
    </row>
    <row r="413" spans="1:27">
      <c r="A413" s="518"/>
      <c r="B413" s="118"/>
      <c r="N413" s="118"/>
      <c r="O413" s="118"/>
      <c r="P413" s="118"/>
      <c r="Q413" s="118"/>
      <c r="R413" s="118"/>
      <c r="S413" s="118"/>
      <c r="T413" s="118"/>
      <c r="U413" s="118"/>
      <c r="V413" s="118"/>
      <c r="W413" s="118"/>
      <c r="X413" s="118"/>
      <c r="Y413" s="118"/>
      <c r="Z413" s="118"/>
      <c r="AA413" s="118"/>
    </row>
    <row r="414" spans="1:27">
      <c r="A414" s="518"/>
      <c r="B414" s="118"/>
      <c r="N414" s="118"/>
      <c r="O414" s="118"/>
      <c r="P414" s="118"/>
      <c r="Q414" s="118"/>
      <c r="R414" s="118"/>
      <c r="S414" s="118"/>
      <c r="T414" s="118"/>
      <c r="U414" s="118"/>
      <c r="V414" s="118"/>
      <c r="W414" s="118"/>
      <c r="X414" s="118"/>
      <c r="Y414" s="118"/>
      <c r="Z414" s="118"/>
      <c r="AA414" s="118"/>
    </row>
    <row r="415" spans="1:27">
      <c r="A415" s="518"/>
      <c r="B415" s="118"/>
      <c r="N415" s="118"/>
      <c r="O415" s="118"/>
      <c r="P415" s="118"/>
      <c r="Q415" s="118"/>
      <c r="R415" s="118"/>
      <c r="S415" s="118"/>
      <c r="T415" s="118"/>
      <c r="U415" s="118"/>
      <c r="V415" s="118"/>
      <c r="W415" s="118"/>
      <c r="X415" s="118"/>
      <c r="Y415" s="118"/>
      <c r="Z415" s="118"/>
      <c r="AA415" s="118"/>
    </row>
    <row r="416" spans="1:27">
      <c r="A416" s="518"/>
      <c r="B416" s="118"/>
      <c r="N416" s="118"/>
      <c r="O416" s="118"/>
      <c r="P416" s="118"/>
      <c r="Q416" s="118"/>
      <c r="R416" s="118"/>
      <c r="S416" s="118"/>
      <c r="T416" s="118"/>
      <c r="U416" s="118"/>
      <c r="V416" s="118"/>
      <c r="W416" s="118"/>
      <c r="X416" s="118"/>
      <c r="Y416" s="118"/>
      <c r="Z416" s="118"/>
      <c r="AA416" s="118"/>
    </row>
    <row r="417" spans="1:27">
      <c r="A417" s="518"/>
      <c r="B417" s="118"/>
      <c r="N417" s="118"/>
      <c r="O417" s="118"/>
      <c r="P417" s="118"/>
      <c r="Q417" s="118"/>
      <c r="R417" s="118"/>
      <c r="S417" s="118"/>
      <c r="T417" s="118"/>
      <c r="U417" s="118"/>
      <c r="V417" s="118"/>
      <c r="W417" s="118"/>
      <c r="X417" s="118"/>
      <c r="Y417" s="118"/>
      <c r="Z417" s="118"/>
      <c r="AA417" s="118"/>
    </row>
    <row r="418" spans="1:27">
      <c r="A418" s="518"/>
      <c r="B418" s="118"/>
      <c r="N418" s="118"/>
      <c r="O418" s="118"/>
      <c r="P418" s="118"/>
      <c r="Q418" s="118"/>
      <c r="R418" s="118"/>
      <c r="S418" s="118"/>
      <c r="T418" s="118"/>
      <c r="U418" s="118"/>
      <c r="V418" s="118"/>
      <c r="W418" s="118"/>
      <c r="X418" s="118"/>
      <c r="Y418" s="118"/>
      <c r="Z418" s="118"/>
      <c r="AA418" s="118"/>
    </row>
    <row r="419" spans="1:27">
      <c r="A419" s="518"/>
      <c r="B419" s="118"/>
      <c r="N419" s="118"/>
      <c r="O419" s="118"/>
      <c r="P419" s="118"/>
      <c r="Q419" s="118"/>
      <c r="R419" s="118"/>
      <c r="S419" s="118"/>
      <c r="T419" s="118"/>
      <c r="U419" s="118"/>
      <c r="V419" s="118"/>
      <c r="W419" s="118"/>
      <c r="X419" s="118"/>
      <c r="Y419" s="118"/>
      <c r="Z419" s="118"/>
      <c r="AA419" s="118"/>
    </row>
    <row r="420" spans="1:27">
      <c r="A420" s="518"/>
      <c r="B420" s="118"/>
      <c r="N420" s="118"/>
      <c r="O420" s="118"/>
      <c r="P420" s="118"/>
      <c r="Q420" s="118"/>
      <c r="R420" s="118"/>
      <c r="S420" s="118"/>
      <c r="T420" s="118"/>
      <c r="U420" s="118"/>
      <c r="V420" s="118"/>
      <c r="W420" s="118"/>
      <c r="X420" s="118"/>
      <c r="Y420" s="118"/>
      <c r="Z420" s="118"/>
      <c r="AA420" s="118"/>
    </row>
    <row r="421" spans="1:27">
      <c r="A421" s="518"/>
      <c r="B421" s="118"/>
      <c r="N421" s="118"/>
      <c r="O421" s="118"/>
      <c r="P421" s="118"/>
      <c r="Q421" s="118"/>
      <c r="R421" s="118"/>
      <c r="S421" s="118"/>
      <c r="T421" s="118"/>
      <c r="U421" s="118"/>
      <c r="V421" s="118"/>
      <c r="W421" s="118"/>
      <c r="X421" s="118"/>
      <c r="Y421" s="118"/>
      <c r="Z421" s="118"/>
      <c r="AA421" s="118"/>
    </row>
    <row r="422" spans="1:27">
      <c r="A422" s="518"/>
      <c r="B422" s="118"/>
      <c r="N422" s="118"/>
      <c r="O422" s="118"/>
      <c r="P422" s="118"/>
      <c r="Q422" s="118"/>
      <c r="R422" s="118"/>
      <c r="S422" s="118"/>
      <c r="T422" s="118"/>
      <c r="U422" s="118"/>
      <c r="V422" s="118"/>
      <c r="W422" s="118"/>
      <c r="X422" s="118"/>
      <c r="Y422" s="118"/>
      <c r="Z422" s="118"/>
      <c r="AA422" s="118"/>
    </row>
    <row r="423" spans="1:27">
      <c r="A423" s="518"/>
      <c r="B423" s="118"/>
      <c r="N423" s="118"/>
      <c r="O423" s="118"/>
      <c r="P423" s="118"/>
      <c r="Q423" s="118"/>
      <c r="R423" s="118"/>
      <c r="S423" s="118"/>
      <c r="T423" s="118"/>
      <c r="U423" s="118"/>
      <c r="V423" s="118"/>
      <c r="W423" s="118"/>
      <c r="X423" s="118"/>
      <c r="Y423" s="118"/>
      <c r="Z423" s="118"/>
      <c r="AA423" s="118"/>
    </row>
    <row r="424" spans="1:27">
      <c r="A424" s="518"/>
      <c r="B424" s="118"/>
      <c r="N424" s="118"/>
      <c r="O424" s="118"/>
      <c r="P424" s="118"/>
      <c r="Q424" s="118"/>
      <c r="R424" s="118"/>
      <c r="S424" s="118"/>
      <c r="T424" s="118"/>
      <c r="U424" s="118"/>
      <c r="V424" s="118"/>
      <c r="W424" s="118"/>
      <c r="X424" s="118"/>
      <c r="Y424" s="118"/>
      <c r="Z424" s="118"/>
      <c r="AA424" s="118"/>
    </row>
    <row r="425" spans="1:27">
      <c r="A425" s="518"/>
      <c r="B425" s="118"/>
      <c r="N425" s="118"/>
      <c r="O425" s="118"/>
      <c r="P425" s="118"/>
      <c r="Q425" s="118"/>
      <c r="R425" s="118"/>
      <c r="S425" s="118"/>
      <c r="T425" s="118"/>
      <c r="U425" s="118"/>
      <c r="V425" s="118"/>
      <c r="W425" s="118"/>
      <c r="X425" s="118"/>
      <c r="Y425" s="118"/>
      <c r="Z425" s="118"/>
      <c r="AA425" s="118"/>
    </row>
    <row r="426" spans="1:27">
      <c r="A426" s="518"/>
      <c r="B426" s="118"/>
      <c r="N426" s="118"/>
      <c r="O426" s="118"/>
      <c r="P426" s="118"/>
      <c r="Q426" s="118"/>
      <c r="R426" s="118"/>
      <c r="S426" s="118"/>
      <c r="T426" s="118"/>
      <c r="U426" s="118"/>
      <c r="V426" s="118"/>
      <c r="W426" s="118"/>
      <c r="X426" s="118"/>
      <c r="Y426" s="118"/>
      <c r="Z426" s="118"/>
      <c r="AA426" s="118"/>
    </row>
    <row r="427" spans="1:27">
      <c r="A427" s="518"/>
      <c r="B427" s="118"/>
      <c r="N427" s="118"/>
      <c r="O427" s="118"/>
      <c r="P427" s="118"/>
      <c r="Q427" s="118"/>
      <c r="R427" s="118"/>
      <c r="S427" s="118"/>
      <c r="T427" s="118"/>
      <c r="U427" s="118"/>
      <c r="V427" s="118"/>
      <c r="W427" s="118"/>
      <c r="X427" s="118"/>
      <c r="Y427" s="118"/>
      <c r="Z427" s="118"/>
      <c r="AA427" s="118"/>
    </row>
    <row r="428" spans="1:27">
      <c r="A428" s="518"/>
      <c r="B428" s="118"/>
      <c r="N428" s="118"/>
      <c r="O428" s="118"/>
      <c r="P428" s="118"/>
      <c r="Q428" s="118"/>
      <c r="R428" s="118"/>
      <c r="S428" s="118"/>
      <c r="T428" s="118"/>
      <c r="U428" s="118"/>
      <c r="V428" s="118"/>
      <c r="W428" s="118"/>
      <c r="X428" s="118"/>
      <c r="Y428" s="118"/>
      <c r="Z428" s="118"/>
      <c r="AA428" s="118"/>
    </row>
    <row r="429" spans="1:27">
      <c r="A429" s="518"/>
      <c r="B429" s="118"/>
      <c r="N429" s="118"/>
      <c r="O429" s="118"/>
      <c r="P429" s="118"/>
      <c r="Q429" s="118"/>
      <c r="R429" s="118"/>
      <c r="S429" s="118"/>
      <c r="T429" s="118"/>
      <c r="U429" s="118"/>
      <c r="V429" s="118"/>
      <c r="W429" s="118"/>
      <c r="X429" s="118"/>
      <c r="Y429" s="118"/>
      <c r="Z429" s="118"/>
      <c r="AA429" s="118"/>
    </row>
    <row r="430" spans="1:27">
      <c r="A430" s="518"/>
      <c r="B430" s="118"/>
      <c r="N430" s="118"/>
      <c r="O430" s="118"/>
      <c r="P430" s="118"/>
      <c r="Q430" s="118"/>
      <c r="R430" s="118"/>
      <c r="S430" s="118"/>
      <c r="T430" s="118"/>
      <c r="U430" s="118"/>
      <c r="V430" s="118"/>
      <c r="W430" s="118"/>
      <c r="X430" s="118"/>
      <c r="Y430" s="118"/>
      <c r="Z430" s="118"/>
      <c r="AA430" s="118"/>
    </row>
    <row r="431" spans="1:27">
      <c r="A431" s="518"/>
      <c r="B431" s="118"/>
      <c r="N431" s="118"/>
      <c r="O431" s="118"/>
      <c r="P431" s="118"/>
      <c r="Q431" s="118"/>
      <c r="R431" s="118"/>
      <c r="S431" s="118"/>
      <c r="T431" s="118"/>
      <c r="U431" s="118"/>
      <c r="V431" s="118"/>
      <c r="W431" s="118"/>
      <c r="X431" s="118"/>
      <c r="Y431" s="118"/>
      <c r="Z431" s="118"/>
      <c r="AA431" s="118"/>
    </row>
    <row r="432" spans="1:27">
      <c r="A432" s="518"/>
      <c r="B432" s="118"/>
      <c r="N432" s="118"/>
      <c r="O432" s="118"/>
      <c r="P432" s="118"/>
      <c r="Q432" s="118"/>
      <c r="R432" s="118"/>
      <c r="S432" s="118"/>
      <c r="T432" s="118"/>
      <c r="U432" s="118"/>
      <c r="V432" s="118"/>
      <c r="W432" s="118"/>
      <c r="X432" s="118"/>
      <c r="Y432" s="118"/>
      <c r="Z432" s="118"/>
      <c r="AA432" s="118"/>
    </row>
    <row r="433" spans="1:27">
      <c r="A433" s="518"/>
      <c r="B433" s="118"/>
      <c r="N433" s="118"/>
      <c r="O433" s="118"/>
      <c r="P433" s="118"/>
      <c r="Q433" s="118"/>
      <c r="R433" s="118"/>
      <c r="S433" s="118"/>
      <c r="T433" s="118"/>
      <c r="U433" s="118"/>
      <c r="V433" s="118"/>
      <c r="W433" s="118"/>
      <c r="X433" s="118"/>
      <c r="Y433" s="118"/>
      <c r="Z433" s="118"/>
      <c r="AA433" s="118"/>
    </row>
    <row r="434" spans="1:27">
      <c r="A434" s="518"/>
      <c r="B434" s="118"/>
      <c r="N434" s="118"/>
      <c r="O434" s="118"/>
      <c r="P434" s="118"/>
      <c r="Q434" s="118"/>
      <c r="R434" s="118"/>
      <c r="S434" s="118"/>
      <c r="T434" s="118"/>
      <c r="U434" s="118"/>
      <c r="V434" s="118"/>
      <c r="W434" s="118"/>
      <c r="X434" s="118"/>
      <c r="Y434" s="118"/>
      <c r="Z434" s="118"/>
      <c r="AA434" s="118"/>
    </row>
    <row r="435" spans="1:27">
      <c r="A435" s="518"/>
      <c r="B435" s="118"/>
      <c r="N435" s="118"/>
      <c r="O435" s="118"/>
      <c r="P435" s="118"/>
      <c r="Q435" s="118"/>
      <c r="R435" s="118"/>
      <c r="S435" s="118"/>
      <c r="T435" s="118"/>
      <c r="U435" s="118"/>
      <c r="V435" s="118"/>
      <c r="W435" s="118"/>
      <c r="X435" s="118"/>
      <c r="Y435" s="118"/>
      <c r="Z435" s="118"/>
      <c r="AA435" s="118"/>
    </row>
    <row r="436" spans="1:27">
      <c r="A436" s="518"/>
      <c r="B436" s="118"/>
      <c r="N436" s="118"/>
      <c r="O436" s="118"/>
      <c r="P436" s="118"/>
      <c r="Q436" s="118"/>
      <c r="R436" s="118"/>
      <c r="S436" s="118"/>
      <c r="T436" s="118"/>
      <c r="U436" s="118"/>
      <c r="V436" s="118"/>
      <c r="W436" s="118"/>
      <c r="X436" s="118"/>
      <c r="Y436" s="118"/>
      <c r="Z436" s="118"/>
      <c r="AA436" s="118"/>
    </row>
    <row r="437" spans="1:27">
      <c r="A437" s="518"/>
      <c r="B437" s="118"/>
      <c r="N437" s="118"/>
      <c r="O437" s="118"/>
      <c r="P437" s="118"/>
      <c r="Q437" s="118"/>
      <c r="R437" s="118"/>
      <c r="S437" s="118"/>
      <c r="T437" s="118"/>
      <c r="U437" s="118"/>
      <c r="V437" s="118"/>
      <c r="W437" s="118"/>
      <c r="X437" s="118"/>
      <c r="Y437" s="118"/>
      <c r="Z437" s="118"/>
      <c r="AA437" s="118"/>
    </row>
    <row r="438" spans="1:27">
      <c r="A438" s="518"/>
      <c r="B438" s="118"/>
      <c r="N438" s="118"/>
      <c r="O438" s="118"/>
      <c r="P438" s="118"/>
      <c r="Q438" s="118"/>
      <c r="R438" s="118"/>
      <c r="S438" s="118"/>
      <c r="T438" s="118"/>
      <c r="U438" s="118"/>
      <c r="V438" s="118"/>
      <c r="W438" s="118"/>
      <c r="X438" s="118"/>
      <c r="Y438" s="118"/>
      <c r="Z438" s="118"/>
      <c r="AA438" s="118"/>
    </row>
    <row r="439" spans="1:27">
      <c r="A439" s="518"/>
      <c r="B439" s="118"/>
      <c r="N439" s="118"/>
      <c r="O439" s="118"/>
      <c r="P439" s="118"/>
      <c r="Q439" s="118"/>
      <c r="R439" s="118"/>
      <c r="S439" s="118"/>
      <c r="T439" s="118"/>
      <c r="U439" s="118"/>
      <c r="V439" s="118"/>
      <c r="W439" s="118"/>
      <c r="X439" s="118"/>
      <c r="Y439" s="118"/>
      <c r="Z439" s="118"/>
      <c r="AA439" s="118"/>
    </row>
    <row r="440" spans="1:27">
      <c r="A440" s="518"/>
      <c r="B440" s="118"/>
      <c r="N440" s="118"/>
      <c r="O440" s="118"/>
      <c r="P440" s="118"/>
      <c r="Q440" s="118"/>
      <c r="R440" s="118"/>
      <c r="S440" s="118"/>
      <c r="T440" s="118"/>
      <c r="U440" s="118"/>
      <c r="V440" s="118"/>
      <c r="W440" s="118"/>
      <c r="X440" s="118"/>
      <c r="Y440" s="118"/>
      <c r="Z440" s="118"/>
      <c r="AA440" s="118"/>
    </row>
    <row r="441" spans="1:27">
      <c r="A441" s="518"/>
      <c r="B441" s="118"/>
      <c r="N441" s="118"/>
      <c r="O441" s="118"/>
      <c r="P441" s="118"/>
      <c r="Q441" s="118"/>
      <c r="R441" s="118"/>
      <c r="S441" s="118"/>
      <c r="T441" s="118"/>
      <c r="U441" s="118"/>
      <c r="V441" s="118"/>
      <c r="W441" s="118"/>
      <c r="X441" s="118"/>
      <c r="Y441" s="118"/>
      <c r="Z441" s="118"/>
      <c r="AA441" s="118"/>
    </row>
    <row r="442" spans="1:27">
      <c r="A442" s="518"/>
      <c r="B442" s="118"/>
      <c r="N442" s="118"/>
      <c r="O442" s="118"/>
      <c r="P442" s="118"/>
      <c r="Q442" s="118"/>
      <c r="R442" s="118"/>
      <c r="S442" s="118"/>
      <c r="T442" s="118"/>
      <c r="U442" s="118"/>
      <c r="V442" s="118"/>
      <c r="W442" s="118"/>
      <c r="X442" s="118"/>
      <c r="Y442" s="118"/>
      <c r="Z442" s="118"/>
      <c r="AA442" s="118"/>
    </row>
    <row r="443" spans="1:27">
      <c r="A443" s="518"/>
      <c r="B443" s="118"/>
      <c r="N443" s="118"/>
      <c r="O443" s="118"/>
      <c r="P443" s="118"/>
      <c r="Q443" s="118"/>
      <c r="R443" s="118"/>
      <c r="S443" s="118"/>
      <c r="T443" s="118"/>
      <c r="U443" s="118"/>
      <c r="V443" s="118"/>
      <c r="W443" s="118"/>
      <c r="X443" s="118"/>
      <c r="Y443" s="118"/>
      <c r="Z443" s="118"/>
      <c r="AA443" s="118"/>
    </row>
    <row r="444" spans="1:27">
      <c r="A444" s="518"/>
      <c r="B444" s="118"/>
      <c r="N444" s="118"/>
      <c r="O444" s="118"/>
      <c r="P444" s="118"/>
      <c r="Q444" s="118"/>
      <c r="R444" s="118"/>
      <c r="S444" s="118"/>
      <c r="T444" s="118"/>
      <c r="U444" s="118"/>
      <c r="V444" s="118"/>
      <c r="W444" s="118"/>
      <c r="X444" s="118"/>
      <c r="Y444" s="118"/>
      <c r="Z444" s="118"/>
      <c r="AA444" s="118"/>
    </row>
    <row r="445" spans="1:27">
      <c r="A445" s="518"/>
      <c r="B445" s="118"/>
      <c r="N445" s="118"/>
      <c r="O445" s="118"/>
      <c r="P445" s="118"/>
      <c r="Q445" s="118"/>
      <c r="R445" s="118"/>
      <c r="S445" s="118"/>
      <c r="T445" s="118"/>
      <c r="U445" s="118"/>
      <c r="V445" s="118"/>
      <c r="W445" s="118"/>
      <c r="X445" s="118"/>
      <c r="Y445" s="118"/>
      <c r="Z445" s="118"/>
      <c r="AA445" s="118"/>
    </row>
    <row r="446" spans="1:27">
      <c r="A446" s="518"/>
      <c r="B446" s="118"/>
      <c r="N446" s="118"/>
      <c r="O446" s="118"/>
      <c r="P446" s="118"/>
      <c r="Q446" s="118"/>
      <c r="R446" s="118"/>
      <c r="S446" s="118"/>
      <c r="T446" s="118"/>
      <c r="U446" s="118"/>
      <c r="V446" s="118"/>
      <c r="W446" s="118"/>
      <c r="X446" s="118"/>
      <c r="Y446" s="118"/>
      <c r="Z446" s="118"/>
      <c r="AA446" s="118"/>
    </row>
    <row r="447" spans="1:27">
      <c r="A447" s="518"/>
      <c r="B447" s="118"/>
      <c r="N447" s="118"/>
      <c r="O447" s="118"/>
      <c r="P447" s="118"/>
      <c r="Q447" s="118"/>
      <c r="R447" s="118"/>
      <c r="S447" s="118"/>
      <c r="T447" s="118"/>
      <c r="U447" s="118"/>
      <c r="V447" s="118"/>
      <c r="W447" s="118"/>
      <c r="X447" s="118"/>
      <c r="Y447" s="118"/>
      <c r="Z447" s="118"/>
      <c r="AA447" s="118"/>
    </row>
    <row r="448" spans="1:27">
      <c r="A448" s="518"/>
      <c r="B448" s="118"/>
      <c r="N448" s="118"/>
      <c r="O448" s="118"/>
      <c r="P448" s="118"/>
      <c r="Q448" s="118"/>
      <c r="R448" s="118"/>
      <c r="S448" s="118"/>
      <c r="T448" s="118"/>
      <c r="U448" s="118"/>
      <c r="V448" s="118"/>
      <c r="W448" s="118"/>
      <c r="X448" s="118"/>
      <c r="Y448" s="118"/>
      <c r="Z448" s="118"/>
      <c r="AA448" s="118"/>
    </row>
    <row r="449" spans="1:27">
      <c r="A449" s="518"/>
      <c r="B449" s="118"/>
      <c r="N449" s="118"/>
      <c r="O449" s="118"/>
      <c r="P449" s="118"/>
      <c r="Q449" s="118"/>
      <c r="R449" s="118"/>
      <c r="S449" s="118"/>
      <c r="T449" s="118"/>
      <c r="U449" s="118"/>
      <c r="V449" s="118"/>
      <c r="W449" s="118"/>
      <c r="X449" s="118"/>
      <c r="Y449" s="118"/>
      <c r="Z449" s="118"/>
      <c r="AA449" s="118"/>
    </row>
    <row r="450" spans="1:27">
      <c r="A450" s="518"/>
      <c r="B450" s="118"/>
      <c r="N450" s="118"/>
      <c r="O450" s="118"/>
      <c r="P450" s="118"/>
      <c r="Q450" s="118"/>
      <c r="R450" s="118"/>
      <c r="S450" s="118"/>
      <c r="T450" s="118"/>
      <c r="U450" s="118"/>
      <c r="V450" s="118"/>
      <c r="W450" s="118"/>
      <c r="X450" s="118"/>
      <c r="Y450" s="118"/>
      <c r="Z450" s="118"/>
      <c r="AA450" s="118"/>
    </row>
    <row r="451" spans="1:27">
      <c r="A451" s="518"/>
      <c r="B451" s="118"/>
      <c r="N451" s="118"/>
      <c r="O451" s="118"/>
      <c r="P451" s="118"/>
      <c r="Q451" s="118"/>
      <c r="R451" s="118"/>
      <c r="S451" s="118"/>
      <c r="T451" s="118"/>
      <c r="U451" s="118"/>
      <c r="V451" s="118"/>
      <c r="W451" s="118"/>
      <c r="X451" s="118"/>
      <c r="Y451" s="118"/>
      <c r="Z451" s="118"/>
      <c r="AA451" s="118"/>
    </row>
    <row r="452" spans="1:27">
      <c r="A452" s="518"/>
      <c r="B452" s="118"/>
      <c r="N452" s="118"/>
      <c r="O452" s="118"/>
      <c r="P452" s="118"/>
      <c r="Q452" s="118"/>
      <c r="R452" s="118"/>
      <c r="S452" s="118"/>
      <c r="T452" s="118"/>
      <c r="U452" s="118"/>
      <c r="V452" s="118"/>
      <c r="W452" s="118"/>
      <c r="X452" s="118"/>
      <c r="Y452" s="118"/>
      <c r="Z452" s="118"/>
      <c r="AA452" s="118"/>
    </row>
    <row r="453" spans="1:27">
      <c r="A453" s="518"/>
      <c r="B453" s="118"/>
      <c r="N453" s="118"/>
      <c r="O453" s="118"/>
      <c r="P453" s="118"/>
      <c r="Q453" s="118"/>
      <c r="R453" s="118"/>
      <c r="S453" s="118"/>
      <c r="T453" s="118"/>
      <c r="U453" s="118"/>
      <c r="V453" s="118"/>
      <c r="W453" s="118"/>
      <c r="X453" s="118"/>
      <c r="Y453" s="118"/>
      <c r="Z453" s="118"/>
      <c r="AA453" s="118"/>
    </row>
    <row r="454" spans="1:27">
      <c r="A454" s="518"/>
      <c r="B454" s="118"/>
      <c r="N454" s="118"/>
      <c r="O454" s="118"/>
      <c r="P454" s="118"/>
      <c r="Q454" s="118"/>
      <c r="R454" s="118"/>
      <c r="S454" s="118"/>
      <c r="T454" s="118"/>
      <c r="U454" s="118"/>
      <c r="V454" s="118"/>
      <c r="W454" s="118"/>
      <c r="X454" s="118"/>
      <c r="Y454" s="118"/>
      <c r="Z454" s="118"/>
      <c r="AA454" s="118"/>
    </row>
    <row r="455" spans="1:27">
      <c r="A455" s="518"/>
      <c r="B455" s="118"/>
      <c r="N455" s="118"/>
      <c r="O455" s="118"/>
      <c r="P455" s="118"/>
      <c r="Q455" s="118"/>
      <c r="R455" s="118"/>
      <c r="S455" s="118"/>
      <c r="T455" s="118"/>
      <c r="U455" s="118"/>
      <c r="V455" s="118"/>
      <c r="W455" s="118"/>
      <c r="X455" s="118"/>
      <c r="Y455" s="118"/>
      <c r="Z455" s="118"/>
      <c r="AA455" s="118"/>
    </row>
    <row r="456" spans="1:27">
      <c r="A456" s="518"/>
      <c r="B456" s="118"/>
      <c r="N456" s="118"/>
      <c r="O456" s="118"/>
      <c r="P456" s="118"/>
      <c r="Q456" s="118"/>
      <c r="R456" s="118"/>
      <c r="S456" s="118"/>
      <c r="T456" s="118"/>
      <c r="U456" s="118"/>
      <c r="V456" s="118"/>
      <c r="W456" s="118"/>
      <c r="X456" s="118"/>
      <c r="Y456" s="118"/>
      <c r="Z456" s="118"/>
      <c r="AA456" s="118"/>
    </row>
    <row r="457" spans="1:27">
      <c r="A457" s="518"/>
      <c r="B457" s="118"/>
      <c r="N457" s="118"/>
      <c r="O457" s="118"/>
      <c r="P457" s="118"/>
      <c r="Q457" s="118"/>
      <c r="R457" s="118"/>
      <c r="S457" s="118"/>
      <c r="T457" s="118"/>
      <c r="U457" s="118"/>
      <c r="V457" s="118"/>
      <c r="W457" s="118"/>
      <c r="X457" s="118"/>
      <c r="Y457" s="118"/>
      <c r="Z457" s="118"/>
      <c r="AA457" s="118"/>
    </row>
    <row r="458" spans="1:27">
      <c r="A458" s="518"/>
      <c r="B458" s="118"/>
      <c r="N458" s="118"/>
      <c r="O458" s="118"/>
      <c r="P458" s="118"/>
      <c r="Q458" s="118"/>
      <c r="R458" s="118"/>
      <c r="S458" s="118"/>
      <c r="T458" s="118"/>
      <c r="U458" s="118"/>
      <c r="V458" s="118"/>
      <c r="W458" s="118"/>
      <c r="X458" s="118"/>
      <c r="Y458" s="118"/>
      <c r="Z458" s="118"/>
      <c r="AA458" s="118"/>
    </row>
    <row r="459" spans="1:27">
      <c r="A459" s="518"/>
      <c r="B459" s="118"/>
      <c r="N459" s="118"/>
      <c r="O459" s="118"/>
      <c r="P459" s="118"/>
      <c r="Q459" s="118"/>
      <c r="R459" s="118"/>
      <c r="S459" s="118"/>
      <c r="T459" s="118"/>
      <c r="U459" s="118"/>
      <c r="V459" s="118"/>
      <c r="W459" s="118"/>
      <c r="X459" s="118"/>
      <c r="Y459" s="118"/>
      <c r="Z459" s="118"/>
      <c r="AA459" s="118"/>
    </row>
    <row r="460" spans="1:27">
      <c r="A460" s="518"/>
      <c r="B460" s="118"/>
      <c r="N460" s="118"/>
      <c r="O460" s="118"/>
      <c r="P460" s="118"/>
      <c r="Q460" s="118"/>
      <c r="R460" s="118"/>
      <c r="S460" s="118"/>
      <c r="T460" s="118"/>
      <c r="U460" s="118"/>
      <c r="V460" s="118"/>
      <c r="W460" s="118"/>
      <c r="X460" s="118"/>
      <c r="Y460" s="118"/>
      <c r="Z460" s="118"/>
      <c r="AA460" s="118"/>
    </row>
    <row r="461" spans="1:27">
      <c r="A461" s="518"/>
      <c r="B461" s="118"/>
      <c r="N461" s="118"/>
      <c r="O461" s="118"/>
      <c r="P461" s="118"/>
      <c r="Q461" s="118"/>
      <c r="R461" s="118"/>
      <c r="S461" s="118"/>
      <c r="T461" s="118"/>
      <c r="U461" s="118"/>
      <c r="V461" s="118"/>
      <c r="W461" s="118"/>
      <c r="X461" s="118"/>
      <c r="Y461" s="118"/>
      <c r="Z461" s="118"/>
      <c r="AA461" s="118"/>
    </row>
    <row r="462" spans="1:27">
      <c r="A462" s="518"/>
      <c r="B462" s="118"/>
      <c r="N462" s="118"/>
      <c r="O462" s="118"/>
      <c r="P462" s="118"/>
      <c r="Q462" s="118"/>
      <c r="R462" s="118"/>
      <c r="S462" s="118"/>
      <c r="T462" s="118"/>
      <c r="U462" s="118"/>
      <c r="V462" s="118"/>
      <c r="W462" s="118"/>
      <c r="X462" s="118"/>
      <c r="Y462" s="118"/>
      <c r="Z462" s="118"/>
      <c r="AA462" s="118"/>
    </row>
    <row r="463" spans="1:27">
      <c r="A463" s="518"/>
      <c r="B463" s="118"/>
      <c r="N463" s="118"/>
      <c r="O463" s="118"/>
      <c r="P463" s="118"/>
      <c r="Q463" s="118"/>
      <c r="R463" s="118"/>
      <c r="S463" s="118"/>
      <c r="T463" s="118"/>
      <c r="U463" s="118"/>
      <c r="V463" s="118"/>
      <c r="W463" s="118"/>
      <c r="X463" s="118"/>
      <c r="Y463" s="118"/>
      <c r="Z463" s="118"/>
      <c r="AA463" s="118"/>
    </row>
    <row r="464" spans="1:27">
      <c r="A464" s="518"/>
      <c r="B464" s="118"/>
      <c r="N464" s="118"/>
      <c r="O464" s="118"/>
      <c r="P464" s="118"/>
      <c r="Q464" s="118"/>
      <c r="R464" s="118"/>
      <c r="S464" s="118"/>
      <c r="T464" s="118"/>
      <c r="U464" s="118"/>
      <c r="V464" s="118"/>
      <c r="W464" s="118"/>
      <c r="X464" s="118"/>
      <c r="Y464" s="118"/>
      <c r="Z464" s="118"/>
      <c r="AA464" s="118"/>
    </row>
    <row r="465" spans="1:27">
      <c r="A465" s="518"/>
      <c r="B465" s="118"/>
      <c r="N465" s="118"/>
      <c r="O465" s="118"/>
      <c r="P465" s="118"/>
      <c r="Q465" s="118"/>
      <c r="R465" s="118"/>
      <c r="S465" s="118"/>
      <c r="T465" s="118"/>
      <c r="U465" s="118"/>
      <c r="V465" s="118"/>
      <c r="W465" s="118"/>
      <c r="X465" s="118"/>
      <c r="Y465" s="118"/>
      <c r="Z465" s="118"/>
      <c r="AA465" s="118"/>
    </row>
    <row r="466" spans="1:27">
      <c r="A466" s="518"/>
      <c r="B466" s="118"/>
      <c r="N466" s="118"/>
      <c r="O466" s="118"/>
      <c r="P466" s="118"/>
      <c r="Q466" s="118"/>
      <c r="R466" s="118"/>
      <c r="S466" s="118"/>
      <c r="T466" s="118"/>
      <c r="U466" s="118"/>
      <c r="V466" s="118"/>
      <c r="W466" s="118"/>
      <c r="X466" s="118"/>
      <c r="Y466" s="118"/>
      <c r="Z466" s="118"/>
      <c r="AA466" s="118"/>
    </row>
    <row r="467" spans="1:27">
      <c r="A467" s="518"/>
      <c r="B467" s="118"/>
      <c r="N467" s="118"/>
      <c r="O467" s="118"/>
      <c r="P467" s="118"/>
      <c r="Q467" s="118"/>
      <c r="R467" s="118"/>
      <c r="S467" s="118"/>
      <c r="T467" s="118"/>
      <c r="U467" s="118"/>
      <c r="V467" s="118"/>
      <c r="W467" s="118"/>
      <c r="X467" s="118"/>
      <c r="Y467" s="118"/>
      <c r="Z467" s="118"/>
      <c r="AA467" s="118"/>
    </row>
    <row r="468" spans="1:27">
      <c r="A468" s="518"/>
      <c r="B468" s="118"/>
      <c r="N468" s="118"/>
      <c r="O468" s="118"/>
      <c r="P468" s="118"/>
      <c r="Q468" s="118"/>
      <c r="R468" s="118"/>
      <c r="S468" s="118"/>
      <c r="T468" s="118"/>
      <c r="U468" s="118"/>
      <c r="V468" s="118"/>
      <c r="W468" s="118"/>
      <c r="X468" s="118"/>
      <c r="Y468" s="118"/>
      <c r="Z468" s="118"/>
      <c r="AA468" s="118"/>
    </row>
    <row r="469" spans="1:27">
      <c r="A469" s="518"/>
      <c r="B469" s="118"/>
      <c r="N469" s="118"/>
      <c r="O469" s="118"/>
      <c r="P469" s="118"/>
      <c r="Q469" s="118"/>
      <c r="R469" s="118"/>
      <c r="S469" s="118"/>
      <c r="T469" s="118"/>
      <c r="U469" s="118"/>
      <c r="V469" s="118"/>
      <c r="W469" s="118"/>
      <c r="X469" s="118"/>
      <c r="Y469" s="118"/>
      <c r="Z469" s="118"/>
      <c r="AA469" s="118"/>
    </row>
    <row r="470" spans="1:27">
      <c r="A470" s="518"/>
      <c r="B470" s="118"/>
      <c r="N470" s="118"/>
      <c r="O470" s="118"/>
      <c r="P470" s="118"/>
      <c r="Q470" s="118"/>
      <c r="R470" s="118"/>
      <c r="S470" s="118"/>
      <c r="T470" s="118"/>
      <c r="U470" s="118"/>
      <c r="V470" s="118"/>
      <c r="W470" s="118"/>
      <c r="X470" s="118"/>
      <c r="Y470" s="118"/>
      <c r="Z470" s="118"/>
      <c r="AA470" s="118"/>
    </row>
    <row r="471" spans="1:27">
      <c r="A471" s="518"/>
      <c r="B471" s="118"/>
      <c r="N471" s="118"/>
      <c r="O471" s="118"/>
      <c r="P471" s="118"/>
      <c r="Q471" s="118"/>
      <c r="R471" s="118"/>
      <c r="S471" s="118"/>
      <c r="T471" s="118"/>
      <c r="U471" s="118"/>
      <c r="V471" s="118"/>
      <c r="W471" s="118"/>
      <c r="X471" s="118"/>
      <c r="Y471" s="118"/>
      <c r="Z471" s="118"/>
      <c r="AA471" s="118"/>
    </row>
    <row r="472" spans="1:27">
      <c r="A472" s="518"/>
      <c r="B472" s="118"/>
      <c r="N472" s="118"/>
      <c r="O472" s="118"/>
      <c r="P472" s="118"/>
      <c r="Q472" s="118"/>
      <c r="R472" s="118"/>
      <c r="S472" s="118"/>
      <c r="T472" s="118"/>
      <c r="U472" s="118"/>
      <c r="V472" s="118"/>
      <c r="W472" s="118"/>
      <c r="X472" s="118"/>
      <c r="Y472" s="118"/>
      <c r="Z472" s="118"/>
      <c r="AA472" s="118"/>
    </row>
    <row r="473" spans="1:27">
      <c r="A473" s="518"/>
      <c r="B473" s="118"/>
      <c r="N473" s="118"/>
      <c r="O473" s="118"/>
      <c r="P473" s="118"/>
      <c r="Q473" s="118"/>
      <c r="R473" s="118"/>
      <c r="S473" s="118"/>
      <c r="T473" s="118"/>
      <c r="U473" s="118"/>
      <c r="V473" s="118"/>
      <c r="W473" s="118"/>
      <c r="X473" s="118"/>
      <c r="Y473" s="118"/>
      <c r="Z473" s="118"/>
      <c r="AA473" s="118"/>
    </row>
    <row r="474" spans="1:27">
      <c r="A474" s="518"/>
      <c r="B474" s="118"/>
      <c r="N474" s="118"/>
      <c r="O474" s="118"/>
      <c r="P474" s="118"/>
      <c r="Q474" s="118"/>
      <c r="R474" s="118"/>
      <c r="S474" s="118"/>
      <c r="T474" s="118"/>
      <c r="U474" s="118"/>
      <c r="V474" s="118"/>
      <c r="W474" s="118"/>
      <c r="X474" s="118"/>
      <c r="Y474" s="118"/>
      <c r="Z474" s="118"/>
      <c r="AA474" s="118"/>
    </row>
    <row r="475" spans="1:27">
      <c r="A475" s="518"/>
      <c r="B475" s="118"/>
      <c r="N475" s="118"/>
      <c r="O475" s="118"/>
      <c r="P475" s="118"/>
      <c r="Q475" s="118"/>
      <c r="R475" s="118"/>
      <c r="S475" s="118"/>
      <c r="T475" s="118"/>
      <c r="U475" s="118"/>
      <c r="V475" s="118"/>
      <c r="W475" s="118"/>
      <c r="X475" s="118"/>
      <c r="Y475" s="118"/>
      <c r="Z475" s="118"/>
      <c r="AA475" s="118"/>
    </row>
    <row r="476" spans="1:27">
      <c r="A476" s="518"/>
      <c r="B476" s="118"/>
      <c r="N476" s="118"/>
      <c r="O476" s="118"/>
      <c r="P476" s="118"/>
      <c r="Q476" s="118"/>
      <c r="R476" s="118"/>
      <c r="S476" s="118"/>
      <c r="T476" s="118"/>
      <c r="U476" s="118"/>
      <c r="V476" s="118"/>
      <c r="W476" s="118"/>
      <c r="X476" s="118"/>
      <c r="Y476" s="118"/>
      <c r="Z476" s="118"/>
      <c r="AA476" s="118"/>
    </row>
    <row r="477" spans="1:27">
      <c r="A477" s="518"/>
      <c r="B477" s="118"/>
      <c r="N477" s="118"/>
      <c r="O477" s="118"/>
      <c r="P477" s="118"/>
      <c r="Q477" s="118"/>
      <c r="R477" s="118"/>
      <c r="S477" s="118"/>
      <c r="T477" s="118"/>
      <c r="U477" s="118"/>
      <c r="V477" s="118"/>
      <c r="W477" s="118"/>
      <c r="X477" s="118"/>
      <c r="Y477" s="118"/>
      <c r="Z477" s="118"/>
      <c r="AA477" s="118"/>
    </row>
    <row r="478" spans="1:27">
      <c r="A478" s="518"/>
      <c r="B478" s="118"/>
      <c r="N478" s="118"/>
      <c r="O478" s="118"/>
      <c r="P478" s="118"/>
      <c r="Q478" s="118"/>
      <c r="R478" s="118"/>
      <c r="S478" s="118"/>
      <c r="T478" s="118"/>
      <c r="U478" s="118"/>
      <c r="V478" s="118"/>
      <c r="W478" s="118"/>
      <c r="X478" s="118"/>
      <c r="Y478" s="118"/>
      <c r="Z478" s="118"/>
      <c r="AA478" s="118"/>
    </row>
    <row r="479" spans="1:27">
      <c r="A479" s="518"/>
      <c r="B479" s="118"/>
      <c r="N479" s="118"/>
      <c r="O479" s="118"/>
      <c r="P479" s="118"/>
      <c r="Q479" s="118"/>
      <c r="R479" s="118"/>
      <c r="S479" s="118"/>
      <c r="T479" s="118"/>
      <c r="U479" s="118"/>
      <c r="V479" s="118"/>
      <c r="W479" s="118"/>
      <c r="X479" s="118"/>
      <c r="Y479" s="118"/>
      <c r="Z479" s="118"/>
      <c r="AA479" s="118"/>
    </row>
    <row r="480" spans="1:27">
      <c r="A480" s="518"/>
      <c r="B480" s="118"/>
      <c r="N480" s="118"/>
      <c r="O480" s="118"/>
      <c r="P480" s="118"/>
      <c r="Q480" s="118"/>
      <c r="R480" s="118"/>
      <c r="S480" s="118"/>
      <c r="T480" s="118"/>
      <c r="U480" s="118"/>
      <c r="V480" s="118"/>
      <c r="W480" s="118"/>
      <c r="X480" s="118"/>
      <c r="Y480" s="118"/>
      <c r="Z480" s="118"/>
      <c r="AA480" s="118"/>
    </row>
    <row r="481" spans="1:27">
      <c r="A481" s="518"/>
      <c r="B481" s="118"/>
      <c r="N481" s="118"/>
      <c r="O481" s="118"/>
      <c r="P481" s="118"/>
      <c r="Q481" s="118"/>
      <c r="R481" s="118"/>
      <c r="S481" s="118"/>
      <c r="T481" s="118"/>
      <c r="U481" s="118"/>
      <c r="V481" s="118"/>
      <c r="W481" s="118"/>
      <c r="X481" s="118"/>
      <c r="Y481" s="118"/>
      <c r="Z481" s="118"/>
      <c r="AA481" s="118"/>
    </row>
    <row r="482" spans="1:27">
      <c r="A482" s="518"/>
      <c r="B482" s="118"/>
      <c r="N482" s="118"/>
      <c r="O482" s="118"/>
      <c r="P482" s="118"/>
      <c r="Q482" s="118"/>
      <c r="R482" s="118"/>
      <c r="S482" s="118"/>
      <c r="T482" s="118"/>
      <c r="U482" s="118"/>
      <c r="V482" s="118"/>
      <c r="W482" s="118"/>
      <c r="X482" s="118"/>
      <c r="Y482" s="118"/>
      <c r="Z482" s="118"/>
      <c r="AA482" s="118"/>
    </row>
    <row r="483" spans="1:27">
      <c r="A483" s="518"/>
      <c r="B483" s="118"/>
      <c r="N483" s="118"/>
      <c r="O483" s="118"/>
      <c r="P483" s="118"/>
      <c r="Q483" s="118"/>
      <c r="R483" s="118"/>
      <c r="S483" s="118"/>
      <c r="T483" s="118"/>
      <c r="U483" s="118"/>
      <c r="V483" s="118"/>
      <c r="W483" s="118"/>
      <c r="X483" s="118"/>
      <c r="Y483" s="118"/>
      <c r="Z483" s="118"/>
      <c r="AA483" s="118"/>
    </row>
    <row r="484" spans="1:27">
      <c r="A484" s="518"/>
      <c r="B484" s="118"/>
      <c r="N484" s="118"/>
      <c r="O484" s="118"/>
      <c r="P484" s="118"/>
      <c r="Q484" s="118"/>
      <c r="R484" s="118"/>
      <c r="S484" s="118"/>
      <c r="T484" s="118"/>
      <c r="U484" s="118"/>
      <c r="V484" s="118"/>
      <c r="W484" s="118"/>
      <c r="X484" s="118"/>
      <c r="Y484" s="118"/>
      <c r="Z484" s="118"/>
      <c r="AA484" s="118"/>
    </row>
    <row r="485" spans="1:27">
      <c r="A485" s="518"/>
      <c r="B485" s="118"/>
      <c r="N485" s="118"/>
      <c r="O485" s="118"/>
      <c r="P485" s="118"/>
      <c r="Q485" s="118"/>
      <c r="R485" s="118"/>
      <c r="S485" s="118"/>
      <c r="T485" s="118"/>
      <c r="U485" s="118"/>
      <c r="V485" s="118"/>
      <c r="W485" s="118"/>
      <c r="X485" s="118"/>
      <c r="Y485" s="118"/>
      <c r="Z485" s="118"/>
      <c r="AA485" s="118"/>
    </row>
    <row r="486" spans="1:27">
      <c r="A486" s="518"/>
      <c r="B486" s="118"/>
      <c r="N486" s="118"/>
      <c r="O486" s="118"/>
      <c r="P486" s="118"/>
      <c r="Q486" s="118"/>
      <c r="R486" s="118"/>
      <c r="S486" s="118"/>
      <c r="T486" s="118"/>
      <c r="U486" s="118"/>
      <c r="V486" s="118"/>
      <c r="W486" s="118"/>
      <c r="X486" s="118"/>
      <c r="Y486" s="118"/>
      <c r="Z486" s="118"/>
      <c r="AA486" s="118"/>
    </row>
    <row r="487" spans="1:27">
      <c r="A487" s="518"/>
      <c r="B487" s="118"/>
      <c r="N487" s="118"/>
      <c r="O487" s="118"/>
      <c r="P487" s="118"/>
      <c r="Q487" s="118"/>
      <c r="R487" s="118"/>
      <c r="S487" s="118"/>
      <c r="T487" s="118"/>
      <c r="U487" s="118"/>
      <c r="V487" s="118"/>
      <c r="W487" s="118"/>
      <c r="X487" s="118"/>
      <c r="Y487" s="118"/>
      <c r="Z487" s="118"/>
      <c r="AA487" s="118"/>
    </row>
    <row r="488" spans="1:27">
      <c r="A488" s="518"/>
      <c r="B488" s="118"/>
      <c r="N488" s="118"/>
      <c r="O488" s="118"/>
      <c r="P488" s="118"/>
      <c r="Q488" s="118"/>
      <c r="R488" s="118"/>
      <c r="S488" s="118"/>
      <c r="T488" s="118"/>
      <c r="U488" s="118"/>
      <c r="V488" s="118"/>
      <c r="W488" s="118"/>
      <c r="X488" s="118"/>
      <c r="Y488" s="118"/>
      <c r="Z488" s="118"/>
      <c r="AA488" s="118"/>
    </row>
    <row r="489" spans="1:27">
      <c r="A489" s="518"/>
      <c r="B489" s="118"/>
      <c r="N489" s="118"/>
      <c r="O489" s="118"/>
      <c r="P489" s="118"/>
      <c r="Q489" s="118"/>
      <c r="R489" s="118"/>
      <c r="S489" s="118"/>
      <c r="T489" s="118"/>
      <c r="U489" s="118"/>
      <c r="V489" s="118"/>
      <c r="W489" s="118"/>
      <c r="X489" s="118"/>
      <c r="Y489" s="118"/>
      <c r="Z489" s="118"/>
      <c r="AA489" s="118"/>
    </row>
    <row r="490" spans="1:27">
      <c r="A490" s="518"/>
      <c r="B490" s="118"/>
      <c r="N490" s="118"/>
      <c r="O490" s="118"/>
      <c r="P490" s="118"/>
      <c r="Q490" s="118"/>
      <c r="R490" s="118"/>
      <c r="S490" s="118"/>
      <c r="T490" s="118"/>
      <c r="U490" s="118"/>
      <c r="V490" s="118"/>
      <c r="W490" s="118"/>
      <c r="X490" s="118"/>
      <c r="Y490" s="118"/>
      <c r="Z490" s="118"/>
      <c r="AA490" s="118"/>
    </row>
    <row r="491" spans="1:27">
      <c r="A491" s="518"/>
      <c r="B491" s="118"/>
      <c r="N491" s="118"/>
      <c r="O491" s="118"/>
      <c r="P491" s="118"/>
      <c r="Q491" s="118"/>
      <c r="R491" s="118"/>
      <c r="S491" s="118"/>
      <c r="T491" s="118"/>
      <c r="U491" s="118"/>
      <c r="V491" s="118"/>
      <c r="W491" s="118"/>
      <c r="X491" s="118"/>
      <c r="Y491" s="118"/>
      <c r="Z491" s="118"/>
      <c r="AA491" s="118"/>
    </row>
    <row r="492" spans="1:27">
      <c r="A492" s="518"/>
      <c r="B492" s="118"/>
      <c r="N492" s="118"/>
      <c r="O492" s="118"/>
      <c r="P492" s="118"/>
      <c r="Q492" s="118"/>
      <c r="R492" s="118"/>
      <c r="S492" s="118"/>
      <c r="T492" s="118"/>
      <c r="U492" s="118"/>
      <c r="V492" s="118"/>
      <c r="W492" s="118"/>
      <c r="X492" s="118"/>
      <c r="Y492" s="118"/>
      <c r="Z492" s="118"/>
      <c r="AA492" s="118"/>
    </row>
    <row r="493" spans="1:27">
      <c r="A493" s="518"/>
      <c r="B493" s="118"/>
      <c r="N493" s="118"/>
      <c r="O493" s="118"/>
      <c r="P493" s="118"/>
      <c r="Q493" s="118"/>
      <c r="R493" s="118"/>
      <c r="S493" s="118"/>
      <c r="T493" s="118"/>
      <c r="U493" s="118"/>
      <c r="V493" s="118"/>
      <c r="W493" s="118"/>
      <c r="X493" s="118"/>
      <c r="Y493" s="118"/>
      <c r="Z493" s="118"/>
      <c r="AA493" s="118"/>
    </row>
    <row r="494" spans="1:27">
      <c r="A494" s="518"/>
      <c r="B494" s="118"/>
      <c r="N494" s="118"/>
      <c r="O494" s="118"/>
      <c r="P494" s="118"/>
      <c r="Q494" s="118"/>
      <c r="R494" s="118"/>
      <c r="S494" s="118"/>
      <c r="T494" s="118"/>
      <c r="U494" s="118"/>
      <c r="V494" s="118"/>
      <c r="W494" s="118"/>
      <c r="X494" s="118"/>
      <c r="Y494" s="118"/>
      <c r="Z494" s="118"/>
      <c r="AA494" s="118"/>
    </row>
    <row r="495" spans="1:27">
      <c r="A495" s="518"/>
      <c r="B495" s="118"/>
      <c r="N495" s="118"/>
      <c r="O495" s="118"/>
      <c r="P495" s="118"/>
      <c r="Q495" s="118"/>
      <c r="R495" s="118"/>
      <c r="S495" s="118"/>
      <c r="T495" s="118"/>
      <c r="U495" s="118"/>
      <c r="V495" s="118"/>
      <c r="W495" s="118"/>
      <c r="X495" s="118"/>
      <c r="Y495" s="118"/>
      <c r="Z495" s="118"/>
      <c r="AA495" s="118"/>
    </row>
    <row r="496" spans="1:27">
      <c r="A496" s="518"/>
      <c r="B496" s="118"/>
      <c r="N496" s="118"/>
      <c r="O496" s="118"/>
      <c r="P496" s="118"/>
      <c r="Q496" s="118"/>
      <c r="R496" s="118"/>
      <c r="S496" s="118"/>
      <c r="T496" s="118"/>
      <c r="U496" s="118"/>
      <c r="V496" s="118"/>
      <c r="W496" s="118"/>
      <c r="X496" s="118"/>
      <c r="Y496" s="118"/>
      <c r="Z496" s="118"/>
      <c r="AA496" s="118"/>
    </row>
    <row r="497" spans="1:27">
      <c r="A497" s="518"/>
      <c r="B497" s="118"/>
      <c r="N497" s="118"/>
      <c r="O497" s="118"/>
      <c r="P497" s="118"/>
      <c r="Q497" s="118"/>
      <c r="R497" s="118"/>
      <c r="S497" s="118"/>
      <c r="T497" s="118"/>
      <c r="U497" s="118"/>
      <c r="V497" s="118"/>
      <c r="W497" s="118"/>
      <c r="X497" s="118"/>
      <c r="Y497" s="118"/>
      <c r="Z497" s="118"/>
      <c r="AA497" s="118"/>
    </row>
    <row r="498" spans="1:27">
      <c r="A498" s="518"/>
      <c r="B498" s="118"/>
      <c r="N498" s="118"/>
      <c r="O498" s="118"/>
      <c r="P498" s="118"/>
      <c r="Q498" s="118"/>
      <c r="R498" s="118"/>
      <c r="S498" s="118"/>
      <c r="T498" s="118"/>
      <c r="U498" s="118"/>
      <c r="V498" s="118"/>
      <c r="W498" s="118"/>
      <c r="X498" s="118"/>
      <c r="Y498" s="118"/>
      <c r="Z498" s="118"/>
      <c r="AA498" s="118"/>
    </row>
    <row r="499" spans="1:27">
      <c r="A499" s="518"/>
      <c r="B499" s="118"/>
      <c r="N499" s="118"/>
      <c r="O499" s="118"/>
      <c r="P499" s="118"/>
      <c r="Q499" s="118"/>
      <c r="R499" s="118"/>
      <c r="S499" s="118"/>
      <c r="T499" s="118"/>
      <c r="U499" s="118"/>
      <c r="V499" s="118"/>
      <c r="W499" s="118"/>
      <c r="X499" s="118"/>
      <c r="Y499" s="118"/>
      <c r="Z499" s="118"/>
      <c r="AA499" s="118"/>
    </row>
    <row r="500" spans="1:27">
      <c r="A500" s="518"/>
      <c r="B500" s="118"/>
      <c r="N500" s="118"/>
      <c r="O500" s="118"/>
      <c r="P500" s="118"/>
      <c r="Q500" s="118"/>
      <c r="R500" s="118"/>
      <c r="S500" s="118"/>
      <c r="T500" s="118"/>
      <c r="U500" s="118"/>
      <c r="V500" s="118"/>
      <c r="W500" s="118"/>
      <c r="X500" s="118"/>
      <c r="Y500" s="118"/>
      <c r="Z500" s="118"/>
      <c r="AA500" s="118"/>
    </row>
    <row r="501" spans="1:27">
      <c r="A501" s="518"/>
      <c r="B501" s="118"/>
      <c r="N501" s="118"/>
      <c r="O501" s="118"/>
      <c r="P501" s="118"/>
      <c r="Q501" s="118"/>
      <c r="R501" s="118"/>
      <c r="S501" s="118"/>
      <c r="T501" s="118"/>
      <c r="U501" s="118"/>
      <c r="V501" s="118"/>
      <c r="W501" s="118"/>
      <c r="X501" s="118"/>
      <c r="Y501" s="118"/>
      <c r="Z501" s="118"/>
      <c r="AA501" s="118"/>
    </row>
    <row r="502" spans="1:27">
      <c r="A502" s="518"/>
      <c r="B502" s="118"/>
      <c r="N502" s="118"/>
      <c r="O502" s="118"/>
      <c r="P502" s="118"/>
      <c r="Q502" s="118"/>
      <c r="R502" s="118"/>
      <c r="S502" s="118"/>
      <c r="T502" s="118"/>
      <c r="U502" s="118"/>
      <c r="V502" s="118"/>
      <c r="W502" s="118"/>
      <c r="X502" s="118"/>
      <c r="Y502" s="118"/>
      <c r="Z502" s="118"/>
      <c r="AA502" s="118"/>
    </row>
    <row r="503" spans="1:27">
      <c r="A503" s="518"/>
      <c r="B503" s="118"/>
      <c r="N503" s="118"/>
      <c r="O503" s="118"/>
      <c r="P503" s="118"/>
      <c r="Q503" s="118"/>
      <c r="R503" s="118"/>
      <c r="S503" s="118"/>
      <c r="T503" s="118"/>
      <c r="U503" s="118"/>
      <c r="V503" s="118"/>
      <c r="W503" s="118"/>
      <c r="X503" s="118"/>
      <c r="Y503" s="118"/>
      <c r="Z503" s="118"/>
      <c r="AA503" s="118"/>
    </row>
    <row r="504" spans="1:27">
      <c r="A504" s="518"/>
      <c r="B504" s="118"/>
      <c r="N504" s="118"/>
      <c r="O504" s="118"/>
      <c r="P504" s="118"/>
      <c r="Q504" s="118"/>
      <c r="R504" s="118"/>
      <c r="S504" s="118"/>
      <c r="T504" s="118"/>
      <c r="U504" s="118"/>
      <c r="V504" s="118"/>
      <c r="W504" s="118"/>
      <c r="X504" s="118"/>
      <c r="Y504" s="118"/>
      <c r="Z504" s="118"/>
      <c r="AA504" s="118"/>
    </row>
    <row r="505" spans="1:27">
      <c r="A505" s="518"/>
      <c r="B505" s="118"/>
      <c r="N505" s="118"/>
      <c r="O505" s="118"/>
      <c r="P505" s="118"/>
      <c r="Q505" s="118"/>
      <c r="R505" s="118"/>
      <c r="S505" s="118"/>
      <c r="T505" s="118"/>
      <c r="U505" s="118"/>
      <c r="V505" s="118"/>
      <c r="W505" s="118"/>
      <c r="X505" s="118"/>
      <c r="Y505" s="118"/>
      <c r="Z505" s="118"/>
      <c r="AA505" s="118"/>
    </row>
    <row r="506" spans="1:27">
      <c r="A506" s="518"/>
      <c r="B506" s="118"/>
      <c r="N506" s="118"/>
      <c r="O506" s="118"/>
      <c r="P506" s="118"/>
      <c r="Q506" s="118"/>
      <c r="R506" s="118"/>
      <c r="S506" s="118"/>
      <c r="T506" s="118"/>
      <c r="U506" s="118"/>
      <c r="V506" s="118"/>
      <c r="W506" s="118"/>
      <c r="X506" s="118"/>
      <c r="Y506" s="118"/>
      <c r="Z506" s="118"/>
      <c r="AA506" s="118"/>
    </row>
    <row r="507" spans="1:27">
      <c r="A507" s="518"/>
      <c r="B507" s="118"/>
      <c r="N507" s="118"/>
      <c r="O507" s="118"/>
      <c r="P507" s="118"/>
      <c r="Q507" s="118"/>
      <c r="R507" s="118"/>
      <c r="S507" s="118"/>
      <c r="T507" s="118"/>
      <c r="U507" s="118"/>
      <c r="V507" s="118"/>
      <c r="W507" s="118"/>
      <c r="X507" s="118"/>
      <c r="Y507" s="118"/>
      <c r="Z507" s="118"/>
      <c r="AA507" s="118"/>
    </row>
    <row r="508" spans="1:27">
      <c r="A508" s="518"/>
      <c r="B508" s="118"/>
      <c r="N508" s="118"/>
      <c r="O508" s="118"/>
      <c r="P508" s="118"/>
      <c r="Q508" s="118"/>
      <c r="R508" s="118"/>
      <c r="S508" s="118"/>
      <c r="T508" s="118"/>
      <c r="U508" s="118"/>
      <c r="V508" s="118"/>
      <c r="W508" s="118"/>
      <c r="X508" s="118"/>
      <c r="Y508" s="118"/>
      <c r="Z508" s="118"/>
      <c r="AA508" s="118"/>
    </row>
    <row r="509" spans="1:27">
      <c r="A509" s="518"/>
      <c r="B509" s="118"/>
      <c r="N509" s="118"/>
      <c r="O509" s="118"/>
      <c r="P509" s="118"/>
      <c r="Q509" s="118"/>
      <c r="R509" s="118"/>
      <c r="S509" s="118"/>
      <c r="T509" s="118"/>
      <c r="U509" s="118"/>
      <c r="V509" s="118"/>
      <c r="W509" s="118"/>
      <c r="X509" s="118"/>
      <c r="Y509" s="118"/>
      <c r="Z509" s="118"/>
      <c r="AA509" s="118"/>
    </row>
    <row r="510" spans="1:27">
      <c r="A510" s="518"/>
      <c r="B510" s="118"/>
      <c r="N510" s="118"/>
      <c r="O510" s="118"/>
      <c r="P510" s="118"/>
      <c r="Q510" s="118"/>
      <c r="R510" s="118"/>
      <c r="S510" s="118"/>
      <c r="T510" s="118"/>
      <c r="U510" s="118"/>
      <c r="V510" s="118"/>
      <c r="W510" s="118"/>
      <c r="X510" s="118"/>
      <c r="Y510" s="118"/>
      <c r="Z510" s="118"/>
      <c r="AA510" s="118"/>
    </row>
    <row r="511" spans="1:27">
      <c r="A511" s="518"/>
      <c r="B511" s="118"/>
      <c r="N511" s="118"/>
      <c r="O511" s="118"/>
      <c r="P511" s="118"/>
      <c r="Q511" s="118"/>
      <c r="R511" s="118"/>
      <c r="S511" s="118"/>
      <c r="T511" s="118"/>
      <c r="U511" s="118"/>
      <c r="V511" s="118"/>
      <c r="W511" s="118"/>
      <c r="X511" s="118"/>
      <c r="Y511" s="118"/>
      <c r="Z511" s="118"/>
      <c r="AA511" s="118"/>
    </row>
    <row r="512" spans="1:27">
      <c r="A512" s="518"/>
      <c r="B512" s="118"/>
      <c r="N512" s="118"/>
      <c r="O512" s="118"/>
      <c r="P512" s="118"/>
      <c r="Q512" s="118"/>
      <c r="R512" s="118"/>
      <c r="S512" s="118"/>
      <c r="T512" s="118"/>
      <c r="U512" s="118"/>
      <c r="V512" s="118"/>
      <c r="W512" s="118"/>
      <c r="X512" s="118"/>
      <c r="Y512" s="118"/>
      <c r="Z512" s="118"/>
      <c r="AA512" s="118"/>
    </row>
    <row r="513" spans="1:27">
      <c r="A513" s="518"/>
      <c r="B513" s="118"/>
      <c r="N513" s="118"/>
      <c r="O513" s="118"/>
      <c r="P513" s="118"/>
      <c r="Q513" s="118"/>
      <c r="R513" s="118"/>
      <c r="S513" s="118"/>
      <c r="T513" s="118"/>
      <c r="U513" s="118"/>
      <c r="V513" s="118"/>
      <c r="W513" s="118"/>
      <c r="X513" s="118"/>
      <c r="Y513" s="118"/>
      <c r="Z513" s="118"/>
      <c r="AA513" s="118"/>
    </row>
    <row r="514" spans="1:27">
      <c r="A514" s="518"/>
      <c r="B514" s="118"/>
      <c r="N514" s="118"/>
      <c r="O514" s="118"/>
      <c r="P514" s="118"/>
      <c r="Q514" s="118"/>
      <c r="R514" s="118"/>
      <c r="S514" s="118"/>
      <c r="T514" s="118"/>
      <c r="U514" s="118"/>
      <c r="V514" s="118"/>
      <c r="W514" s="118"/>
      <c r="X514" s="118"/>
      <c r="Y514" s="118"/>
      <c r="Z514" s="118"/>
      <c r="AA514" s="118"/>
    </row>
    <row r="515" spans="1:27">
      <c r="A515" s="518"/>
      <c r="B515" s="118"/>
      <c r="N515" s="118"/>
      <c r="O515" s="118"/>
      <c r="P515" s="118"/>
      <c r="Q515" s="118"/>
      <c r="R515" s="118"/>
      <c r="S515" s="118"/>
      <c r="T515" s="118"/>
      <c r="U515" s="118"/>
      <c r="V515" s="118"/>
      <c r="W515" s="118"/>
      <c r="X515" s="118"/>
      <c r="Y515" s="118"/>
      <c r="Z515" s="118"/>
      <c r="AA515" s="118"/>
    </row>
    <row r="516" spans="1:27">
      <c r="A516" s="518"/>
      <c r="B516" s="118"/>
      <c r="N516" s="118"/>
      <c r="O516" s="118"/>
      <c r="P516" s="118"/>
      <c r="Q516" s="118"/>
      <c r="R516" s="118"/>
      <c r="S516" s="118"/>
      <c r="T516" s="118"/>
      <c r="U516" s="118"/>
      <c r="V516" s="118"/>
      <c r="W516" s="118"/>
      <c r="X516" s="118"/>
      <c r="Y516" s="118"/>
      <c r="Z516" s="118"/>
      <c r="AA516" s="118"/>
    </row>
    <row r="517" spans="1:27">
      <c r="A517" s="518"/>
      <c r="B517" s="118"/>
      <c r="N517" s="118"/>
      <c r="O517" s="118"/>
      <c r="P517" s="118"/>
      <c r="Q517" s="118"/>
      <c r="R517" s="118"/>
      <c r="S517" s="118"/>
      <c r="T517" s="118"/>
      <c r="U517" s="118"/>
      <c r="V517" s="118"/>
      <c r="W517" s="118"/>
      <c r="X517" s="118"/>
      <c r="Y517" s="118"/>
      <c r="Z517" s="118"/>
      <c r="AA517" s="118"/>
    </row>
    <row r="518" spans="1:27">
      <c r="A518" s="518"/>
      <c r="B518" s="118"/>
      <c r="N518" s="118"/>
      <c r="O518" s="118"/>
      <c r="P518" s="118"/>
      <c r="Q518" s="118"/>
      <c r="R518" s="118"/>
      <c r="S518" s="118"/>
      <c r="T518" s="118"/>
      <c r="U518" s="118"/>
      <c r="V518" s="118"/>
      <c r="W518" s="118"/>
      <c r="X518" s="118"/>
      <c r="Y518" s="118"/>
      <c r="Z518" s="118"/>
      <c r="AA518" s="118"/>
    </row>
    <row r="519" spans="1:27">
      <c r="A519" s="518"/>
      <c r="B519" s="118"/>
      <c r="N519" s="118"/>
      <c r="O519" s="118"/>
      <c r="P519" s="118"/>
      <c r="Q519" s="118"/>
      <c r="R519" s="118"/>
      <c r="S519" s="118"/>
      <c r="T519" s="118"/>
      <c r="U519" s="118"/>
      <c r="V519" s="118"/>
      <c r="W519" s="118"/>
      <c r="X519" s="118"/>
      <c r="Y519" s="118"/>
      <c r="Z519" s="118"/>
      <c r="AA519" s="118"/>
    </row>
    <row r="520" spans="1:27">
      <c r="A520" s="518"/>
      <c r="B520" s="118"/>
      <c r="N520" s="118"/>
      <c r="O520" s="118"/>
      <c r="P520" s="118"/>
      <c r="Q520" s="118"/>
      <c r="R520" s="118"/>
      <c r="S520" s="118"/>
      <c r="T520" s="118"/>
      <c r="U520" s="118"/>
      <c r="V520" s="118"/>
      <c r="W520" s="118"/>
      <c r="X520" s="118"/>
      <c r="Y520" s="118"/>
      <c r="Z520" s="118"/>
      <c r="AA520" s="118"/>
    </row>
    <row r="521" spans="1:27">
      <c r="A521" s="518"/>
      <c r="B521" s="118"/>
      <c r="N521" s="118"/>
      <c r="O521" s="118"/>
      <c r="P521" s="118"/>
      <c r="Q521" s="118"/>
      <c r="R521" s="118"/>
      <c r="S521" s="118"/>
      <c r="T521" s="118"/>
      <c r="U521" s="118"/>
      <c r="V521" s="118"/>
      <c r="W521" s="118"/>
      <c r="X521" s="118"/>
      <c r="Y521" s="118"/>
      <c r="Z521" s="118"/>
      <c r="AA521" s="118"/>
    </row>
    <row r="522" spans="1:27">
      <c r="A522" s="518"/>
      <c r="B522" s="118"/>
      <c r="N522" s="118"/>
      <c r="O522" s="118"/>
      <c r="P522" s="118"/>
      <c r="Q522" s="118"/>
      <c r="R522" s="118"/>
      <c r="S522" s="118"/>
      <c r="T522" s="118"/>
      <c r="U522" s="118"/>
      <c r="V522" s="118"/>
      <c r="W522" s="118"/>
      <c r="X522" s="118"/>
      <c r="Y522" s="118"/>
      <c r="Z522" s="118"/>
      <c r="AA522" s="118"/>
    </row>
    <row r="523" spans="1:27">
      <c r="A523" s="518"/>
      <c r="B523" s="118"/>
      <c r="N523" s="118"/>
      <c r="O523" s="118"/>
      <c r="P523" s="118"/>
      <c r="Q523" s="118"/>
      <c r="R523" s="118"/>
      <c r="S523" s="118"/>
      <c r="T523" s="118"/>
      <c r="U523" s="118"/>
      <c r="V523" s="118"/>
      <c r="W523" s="118"/>
      <c r="X523" s="118"/>
      <c r="Y523" s="118"/>
      <c r="Z523" s="118"/>
      <c r="AA523" s="118"/>
    </row>
    <row r="524" spans="1:27">
      <c r="A524" s="518"/>
      <c r="B524" s="118"/>
      <c r="N524" s="118"/>
      <c r="O524" s="118"/>
      <c r="P524" s="118"/>
      <c r="Q524" s="118"/>
      <c r="R524" s="118"/>
      <c r="S524" s="118"/>
      <c r="T524" s="118"/>
      <c r="U524" s="118"/>
      <c r="V524" s="118"/>
      <c r="W524" s="118"/>
      <c r="X524" s="118"/>
      <c r="Y524" s="118"/>
      <c r="Z524" s="118"/>
      <c r="AA524" s="118"/>
    </row>
    <row r="525" spans="1:27">
      <c r="A525" s="518"/>
      <c r="B525" s="118"/>
      <c r="N525" s="118"/>
      <c r="O525" s="118"/>
      <c r="P525" s="118"/>
      <c r="Q525" s="118"/>
      <c r="R525" s="118"/>
      <c r="S525" s="118"/>
      <c r="T525" s="118"/>
      <c r="U525" s="118"/>
      <c r="V525" s="118"/>
      <c r="W525" s="118"/>
      <c r="X525" s="118"/>
      <c r="Y525" s="118"/>
      <c r="Z525" s="118"/>
      <c r="AA525" s="118"/>
    </row>
    <row r="526" spans="1:27">
      <c r="A526" s="518"/>
      <c r="B526" s="118"/>
      <c r="N526" s="118"/>
      <c r="O526" s="118"/>
      <c r="P526" s="118"/>
      <c r="Q526" s="118"/>
      <c r="R526" s="118"/>
      <c r="S526" s="118"/>
      <c r="T526" s="118"/>
      <c r="U526" s="118"/>
      <c r="V526" s="118"/>
      <c r="W526" s="118"/>
      <c r="X526" s="118"/>
      <c r="Y526" s="118"/>
      <c r="Z526" s="118"/>
      <c r="AA526" s="118"/>
    </row>
    <row r="527" spans="1:27">
      <c r="A527" s="518"/>
      <c r="B527" s="118"/>
      <c r="N527" s="118"/>
      <c r="O527" s="118"/>
      <c r="P527" s="118"/>
      <c r="Q527" s="118"/>
      <c r="R527" s="118"/>
      <c r="S527" s="118"/>
      <c r="T527" s="118"/>
      <c r="U527" s="118"/>
      <c r="V527" s="118"/>
      <c r="W527" s="118"/>
      <c r="X527" s="118"/>
      <c r="Y527" s="118"/>
      <c r="Z527" s="118"/>
      <c r="AA527" s="118"/>
    </row>
    <row r="528" spans="1:27">
      <c r="A528" s="518"/>
      <c r="B528" s="118"/>
      <c r="N528" s="118"/>
      <c r="O528" s="118"/>
      <c r="P528" s="118"/>
      <c r="Q528" s="118"/>
      <c r="R528" s="118"/>
      <c r="S528" s="118"/>
      <c r="T528" s="118"/>
      <c r="U528" s="118"/>
      <c r="V528" s="118"/>
      <c r="W528" s="118"/>
      <c r="X528" s="118"/>
      <c r="Y528" s="118"/>
      <c r="Z528" s="118"/>
      <c r="AA528" s="118"/>
    </row>
    <row r="529" spans="1:27">
      <c r="A529" s="518"/>
      <c r="B529" s="118"/>
      <c r="N529" s="118"/>
      <c r="O529" s="118"/>
      <c r="P529" s="118"/>
      <c r="Q529" s="118"/>
      <c r="R529" s="118"/>
      <c r="S529" s="118"/>
      <c r="T529" s="118"/>
      <c r="U529" s="118"/>
      <c r="V529" s="118"/>
      <c r="W529" s="118"/>
      <c r="X529" s="118"/>
      <c r="Y529" s="118"/>
      <c r="Z529" s="118"/>
      <c r="AA529" s="118"/>
    </row>
    <row r="530" spans="1:27">
      <c r="A530" s="518"/>
      <c r="B530" s="118"/>
      <c r="N530" s="118"/>
      <c r="O530" s="118"/>
      <c r="P530" s="118"/>
      <c r="Q530" s="118"/>
      <c r="R530" s="118"/>
      <c r="S530" s="118"/>
      <c r="T530" s="118"/>
      <c r="U530" s="118"/>
      <c r="V530" s="118"/>
      <c r="W530" s="118"/>
      <c r="X530" s="118"/>
      <c r="Y530" s="118"/>
      <c r="Z530" s="118"/>
      <c r="AA530" s="118"/>
    </row>
    <row r="531" spans="1:27">
      <c r="A531" s="518"/>
      <c r="B531" s="118"/>
      <c r="N531" s="118"/>
      <c r="O531" s="118"/>
      <c r="P531" s="118"/>
      <c r="Q531" s="118"/>
      <c r="R531" s="118"/>
      <c r="S531" s="118"/>
      <c r="T531" s="118"/>
      <c r="U531" s="118"/>
      <c r="V531" s="118"/>
      <c r="W531" s="118"/>
      <c r="X531" s="118"/>
      <c r="Y531" s="118"/>
      <c r="Z531" s="118"/>
      <c r="AA531" s="118"/>
    </row>
    <row r="532" spans="1:27">
      <c r="A532" s="518"/>
      <c r="B532" s="118"/>
      <c r="N532" s="118"/>
      <c r="O532" s="118"/>
      <c r="P532" s="118"/>
      <c r="Q532" s="118"/>
      <c r="R532" s="118"/>
      <c r="S532" s="118"/>
      <c r="T532" s="118"/>
      <c r="U532" s="118"/>
      <c r="V532" s="118"/>
      <c r="W532" s="118"/>
      <c r="X532" s="118"/>
      <c r="Y532" s="118"/>
      <c r="Z532" s="118"/>
      <c r="AA532" s="118"/>
    </row>
    <row r="533" spans="1:27">
      <c r="A533" s="518"/>
      <c r="B533" s="118"/>
      <c r="N533" s="118"/>
      <c r="O533" s="118"/>
      <c r="P533" s="118"/>
      <c r="Q533" s="118"/>
      <c r="R533" s="118"/>
      <c r="S533" s="118"/>
      <c r="T533" s="118"/>
      <c r="U533" s="118"/>
      <c r="V533" s="118"/>
      <c r="W533" s="118"/>
      <c r="X533" s="118"/>
      <c r="Y533" s="118"/>
      <c r="Z533" s="118"/>
      <c r="AA533" s="118"/>
    </row>
    <row r="534" spans="1:27">
      <c r="A534" s="518"/>
      <c r="B534" s="118"/>
      <c r="N534" s="118"/>
      <c r="O534" s="118"/>
      <c r="P534" s="118"/>
      <c r="Q534" s="118"/>
      <c r="R534" s="118"/>
      <c r="S534" s="118"/>
      <c r="T534" s="118"/>
      <c r="U534" s="118"/>
      <c r="V534" s="118"/>
      <c r="W534" s="118"/>
      <c r="X534" s="118"/>
      <c r="Y534" s="118"/>
      <c r="Z534" s="118"/>
      <c r="AA534" s="118"/>
    </row>
    <row r="535" spans="1:27">
      <c r="A535" s="518"/>
      <c r="B535" s="118"/>
      <c r="N535" s="118"/>
      <c r="O535" s="118"/>
      <c r="P535" s="118"/>
      <c r="Q535" s="118"/>
      <c r="R535" s="118"/>
      <c r="S535" s="118"/>
      <c r="T535" s="118"/>
      <c r="U535" s="118"/>
      <c r="V535" s="118"/>
      <c r="W535" s="118"/>
      <c r="X535" s="118"/>
      <c r="Y535" s="118"/>
      <c r="Z535" s="118"/>
      <c r="AA535" s="118"/>
    </row>
    <row r="536" spans="1:27">
      <c r="A536" s="518"/>
      <c r="B536" s="118"/>
      <c r="N536" s="118"/>
      <c r="O536" s="118"/>
      <c r="P536" s="118"/>
      <c r="Q536" s="118"/>
      <c r="R536" s="118"/>
      <c r="S536" s="118"/>
      <c r="T536" s="118"/>
      <c r="U536" s="118"/>
      <c r="V536" s="118"/>
      <c r="W536" s="118"/>
      <c r="X536" s="118"/>
      <c r="Y536" s="118"/>
      <c r="Z536" s="118"/>
      <c r="AA536" s="118"/>
    </row>
    <row r="537" spans="1:27">
      <c r="A537" s="518"/>
      <c r="B537" s="118"/>
      <c r="N537" s="118"/>
      <c r="O537" s="118"/>
      <c r="P537" s="118"/>
      <c r="Q537" s="118"/>
      <c r="R537" s="118"/>
      <c r="S537" s="118"/>
      <c r="T537" s="118"/>
      <c r="U537" s="118"/>
      <c r="V537" s="118"/>
      <c r="W537" s="118"/>
      <c r="X537" s="118"/>
      <c r="Y537" s="118"/>
      <c r="Z537" s="118"/>
      <c r="AA537" s="118"/>
    </row>
    <row r="538" spans="1:27">
      <c r="A538" s="518"/>
      <c r="B538" s="118"/>
      <c r="N538" s="118"/>
      <c r="O538" s="118"/>
      <c r="P538" s="118"/>
      <c r="Q538" s="118"/>
      <c r="R538" s="118"/>
      <c r="S538" s="118"/>
      <c r="T538" s="118"/>
      <c r="U538" s="118"/>
      <c r="V538" s="118"/>
      <c r="W538" s="118"/>
      <c r="X538" s="118"/>
      <c r="Y538" s="118"/>
      <c r="Z538" s="118"/>
      <c r="AA538" s="118"/>
    </row>
    <row r="539" spans="1:27">
      <c r="A539" s="518"/>
      <c r="B539" s="118"/>
      <c r="N539" s="118"/>
      <c r="O539" s="118"/>
      <c r="P539" s="118"/>
      <c r="Q539" s="118"/>
      <c r="R539" s="118"/>
      <c r="S539" s="118"/>
      <c r="T539" s="118"/>
      <c r="U539" s="118"/>
      <c r="V539" s="118"/>
      <c r="W539" s="118"/>
      <c r="X539" s="118"/>
      <c r="Y539" s="118"/>
      <c r="Z539" s="118"/>
      <c r="AA539" s="118"/>
    </row>
    <row r="540" spans="1:27">
      <c r="A540" s="518"/>
      <c r="B540" s="118"/>
      <c r="N540" s="118"/>
      <c r="O540" s="118"/>
      <c r="P540" s="118"/>
      <c r="Q540" s="118"/>
      <c r="R540" s="118"/>
      <c r="S540" s="118"/>
      <c r="T540" s="118"/>
      <c r="U540" s="118"/>
      <c r="V540" s="118"/>
      <c r="W540" s="118"/>
      <c r="X540" s="118"/>
      <c r="Y540" s="118"/>
      <c r="Z540" s="118"/>
      <c r="AA540" s="118"/>
    </row>
    <row r="541" spans="1:27">
      <c r="A541" s="518"/>
      <c r="B541" s="118"/>
      <c r="N541" s="118"/>
      <c r="O541" s="118"/>
      <c r="P541" s="118"/>
      <c r="Q541" s="118"/>
      <c r="R541" s="118"/>
      <c r="S541" s="118"/>
      <c r="T541" s="118"/>
      <c r="U541" s="118"/>
      <c r="V541" s="118"/>
      <c r="W541" s="118"/>
      <c r="X541" s="118"/>
      <c r="Y541" s="118"/>
      <c r="Z541" s="118"/>
      <c r="AA541" s="118"/>
    </row>
    <row r="542" spans="1:27">
      <c r="A542" s="518"/>
      <c r="B542" s="118"/>
      <c r="N542" s="118"/>
      <c r="O542" s="118"/>
      <c r="P542" s="118"/>
      <c r="Q542" s="118"/>
      <c r="R542" s="118"/>
      <c r="S542" s="118"/>
      <c r="T542" s="118"/>
      <c r="U542" s="118"/>
      <c r="V542" s="118"/>
      <c r="W542" s="118"/>
      <c r="X542" s="118"/>
      <c r="Y542" s="118"/>
      <c r="Z542" s="118"/>
      <c r="AA542" s="118"/>
    </row>
    <row r="543" spans="1:27">
      <c r="A543" s="518"/>
      <c r="B543" s="118"/>
      <c r="N543" s="118"/>
      <c r="O543" s="118"/>
      <c r="P543" s="118"/>
      <c r="Q543" s="118"/>
      <c r="R543" s="118"/>
      <c r="S543" s="118"/>
      <c r="T543" s="118"/>
      <c r="U543" s="118"/>
      <c r="V543" s="118"/>
      <c r="W543" s="118"/>
      <c r="X543" s="118"/>
      <c r="Y543" s="118"/>
      <c r="Z543" s="118"/>
      <c r="AA543" s="118"/>
    </row>
    <row r="544" spans="1:27">
      <c r="A544" s="518"/>
      <c r="B544" s="118"/>
      <c r="N544" s="118"/>
      <c r="O544" s="118"/>
      <c r="P544" s="118"/>
      <c r="Q544" s="118"/>
      <c r="R544" s="118"/>
      <c r="S544" s="118"/>
      <c r="T544" s="118"/>
      <c r="U544" s="118"/>
      <c r="V544" s="118"/>
      <c r="W544" s="118"/>
      <c r="X544" s="118"/>
      <c r="Y544" s="118"/>
      <c r="Z544" s="118"/>
      <c r="AA544" s="118"/>
    </row>
    <row r="545" spans="1:27">
      <c r="A545" s="518"/>
      <c r="B545" s="118"/>
      <c r="N545" s="118"/>
      <c r="O545" s="118"/>
      <c r="P545" s="118"/>
      <c r="Q545" s="118"/>
      <c r="R545" s="118"/>
      <c r="S545" s="118"/>
      <c r="T545" s="118"/>
      <c r="U545" s="118"/>
      <c r="V545" s="118"/>
      <c r="W545" s="118"/>
      <c r="X545" s="118"/>
      <c r="Y545" s="118"/>
      <c r="Z545" s="118"/>
      <c r="AA545" s="118"/>
    </row>
    <row r="546" spans="1:27">
      <c r="A546" s="518"/>
      <c r="B546" s="118"/>
      <c r="N546" s="118"/>
      <c r="O546" s="118"/>
      <c r="P546" s="118"/>
      <c r="Q546" s="118"/>
      <c r="R546" s="118"/>
      <c r="S546" s="118"/>
      <c r="T546" s="118"/>
      <c r="U546" s="118"/>
      <c r="V546" s="118"/>
      <c r="W546" s="118"/>
      <c r="X546" s="118"/>
      <c r="Y546" s="118"/>
      <c r="Z546" s="118"/>
      <c r="AA546" s="118"/>
    </row>
    <row r="547" spans="1:27">
      <c r="A547" s="518"/>
      <c r="B547" s="118"/>
      <c r="N547" s="118"/>
      <c r="O547" s="118"/>
      <c r="P547" s="118"/>
      <c r="Q547" s="118"/>
      <c r="R547" s="118"/>
      <c r="S547" s="118"/>
      <c r="T547" s="118"/>
      <c r="U547" s="118"/>
      <c r="V547" s="118"/>
      <c r="W547" s="118"/>
      <c r="X547" s="118"/>
      <c r="Y547" s="118"/>
      <c r="Z547" s="118"/>
      <c r="AA547" s="118"/>
    </row>
    <row r="548" spans="1:27">
      <c r="A548" s="518"/>
      <c r="B548" s="118"/>
      <c r="N548" s="118"/>
      <c r="O548" s="118"/>
      <c r="P548" s="118"/>
      <c r="Q548" s="118"/>
      <c r="R548" s="118"/>
      <c r="S548" s="118"/>
      <c r="T548" s="118"/>
      <c r="U548" s="118"/>
      <c r="V548" s="118"/>
      <c r="W548" s="118"/>
      <c r="X548" s="118"/>
      <c r="Y548" s="118"/>
      <c r="Z548" s="118"/>
      <c r="AA548" s="118"/>
    </row>
    <row r="549" spans="1:27">
      <c r="A549" s="518"/>
      <c r="B549" s="118"/>
      <c r="N549" s="118"/>
      <c r="O549" s="118"/>
      <c r="P549" s="118"/>
      <c r="Q549" s="118"/>
      <c r="R549" s="118"/>
      <c r="S549" s="118"/>
      <c r="T549" s="118"/>
      <c r="U549" s="118"/>
      <c r="V549" s="118"/>
      <c r="W549" s="118"/>
      <c r="X549" s="118"/>
      <c r="Y549" s="118"/>
      <c r="Z549" s="118"/>
      <c r="AA549" s="118"/>
    </row>
    <row r="550" spans="1:27">
      <c r="A550" s="518"/>
      <c r="B550" s="118"/>
      <c r="N550" s="118"/>
      <c r="O550" s="118"/>
      <c r="P550" s="118"/>
      <c r="Q550" s="118"/>
      <c r="R550" s="118"/>
      <c r="S550" s="118"/>
      <c r="T550" s="118"/>
      <c r="U550" s="118"/>
      <c r="V550" s="118"/>
      <c r="W550" s="118"/>
      <c r="X550" s="118"/>
      <c r="Y550" s="118"/>
      <c r="Z550" s="118"/>
      <c r="AA550" s="118"/>
    </row>
    <row r="551" spans="1:27">
      <c r="A551" s="518"/>
      <c r="B551" s="118"/>
      <c r="N551" s="118"/>
      <c r="O551" s="118"/>
      <c r="P551" s="118"/>
      <c r="Q551" s="118"/>
      <c r="R551" s="118"/>
      <c r="S551" s="118"/>
      <c r="T551" s="118"/>
      <c r="U551" s="118"/>
      <c r="V551" s="118"/>
      <c r="W551" s="118"/>
      <c r="X551" s="118"/>
      <c r="Y551" s="118"/>
      <c r="Z551" s="118"/>
      <c r="AA551" s="118"/>
    </row>
    <row r="552" spans="1:27">
      <c r="A552" s="518"/>
      <c r="B552" s="118"/>
      <c r="N552" s="118"/>
      <c r="O552" s="118"/>
      <c r="P552" s="118"/>
      <c r="Q552" s="118"/>
      <c r="R552" s="118"/>
      <c r="S552" s="118"/>
      <c r="T552" s="118"/>
      <c r="U552" s="118"/>
      <c r="V552" s="118"/>
      <c r="W552" s="118"/>
      <c r="X552" s="118"/>
      <c r="Y552" s="118"/>
      <c r="Z552" s="118"/>
      <c r="AA552" s="118"/>
    </row>
    <row r="553" spans="1:27">
      <c r="A553" s="518"/>
      <c r="B553" s="118"/>
      <c r="N553" s="118"/>
      <c r="O553" s="118"/>
      <c r="P553" s="118"/>
      <c r="Q553" s="118"/>
      <c r="R553" s="118"/>
      <c r="S553" s="118"/>
      <c r="T553" s="118"/>
      <c r="U553" s="118"/>
      <c r="V553" s="118"/>
      <c r="W553" s="118"/>
      <c r="X553" s="118"/>
      <c r="Y553" s="118"/>
      <c r="Z553" s="118"/>
      <c r="AA553" s="118"/>
    </row>
    <row r="554" spans="1:27">
      <c r="A554" s="518"/>
      <c r="B554" s="118"/>
      <c r="N554" s="118"/>
      <c r="O554" s="118"/>
      <c r="P554" s="118"/>
      <c r="Q554" s="118"/>
      <c r="R554" s="118"/>
      <c r="S554" s="118"/>
      <c r="T554" s="118"/>
      <c r="U554" s="118"/>
      <c r="V554" s="118"/>
      <c r="W554" s="118"/>
      <c r="X554" s="118"/>
      <c r="Y554" s="118"/>
      <c r="Z554" s="118"/>
      <c r="AA554" s="118"/>
    </row>
    <row r="555" spans="1:27">
      <c r="A555" s="518"/>
      <c r="B555" s="118"/>
      <c r="N555" s="118"/>
      <c r="O555" s="118"/>
      <c r="P555" s="118"/>
      <c r="Q555" s="118"/>
      <c r="R555" s="118"/>
      <c r="S555" s="118"/>
      <c r="T555" s="118"/>
      <c r="U555" s="118"/>
      <c r="V555" s="118"/>
      <c r="W555" s="118"/>
      <c r="X555" s="118"/>
      <c r="Y555" s="118"/>
      <c r="Z555" s="118"/>
      <c r="AA555" s="118"/>
    </row>
    <row r="556" spans="1:27">
      <c r="A556" s="518"/>
      <c r="B556" s="118"/>
      <c r="N556" s="118"/>
      <c r="O556" s="118"/>
      <c r="P556" s="118"/>
      <c r="Q556" s="118"/>
      <c r="R556" s="118"/>
      <c r="S556" s="118"/>
      <c r="T556" s="118"/>
      <c r="U556" s="118"/>
      <c r="V556" s="118"/>
      <c r="W556" s="118"/>
      <c r="X556" s="118"/>
      <c r="Y556" s="118"/>
      <c r="Z556" s="118"/>
      <c r="AA556" s="118"/>
    </row>
    <row r="557" spans="1:27">
      <c r="A557" s="518"/>
      <c r="B557" s="118"/>
      <c r="N557" s="118"/>
      <c r="O557" s="118"/>
      <c r="P557" s="118"/>
      <c r="Q557" s="118"/>
      <c r="R557" s="118"/>
      <c r="S557" s="118"/>
      <c r="T557" s="118"/>
      <c r="U557" s="118"/>
      <c r="V557" s="118"/>
      <c r="W557" s="118"/>
      <c r="X557" s="118"/>
      <c r="Y557" s="118"/>
      <c r="Z557" s="118"/>
      <c r="AA557" s="118"/>
    </row>
    <row r="558" spans="1:27">
      <c r="A558" s="518"/>
      <c r="B558" s="118"/>
      <c r="N558" s="118"/>
      <c r="O558" s="118"/>
      <c r="P558" s="118"/>
      <c r="Q558" s="118"/>
      <c r="R558" s="118"/>
      <c r="S558" s="118"/>
      <c r="T558" s="118"/>
      <c r="U558" s="118"/>
      <c r="V558" s="118"/>
      <c r="W558" s="118"/>
      <c r="X558" s="118"/>
      <c r="Y558" s="118"/>
      <c r="Z558" s="118"/>
      <c r="AA558" s="118"/>
    </row>
    <row r="559" spans="1:27">
      <c r="A559" s="518"/>
      <c r="B559" s="118"/>
      <c r="N559" s="118"/>
      <c r="O559" s="118"/>
      <c r="P559" s="118"/>
      <c r="Q559" s="118"/>
      <c r="R559" s="118"/>
      <c r="S559" s="118"/>
      <c r="T559" s="118"/>
      <c r="U559" s="118"/>
      <c r="V559" s="118"/>
      <c r="W559" s="118"/>
      <c r="X559" s="118"/>
      <c r="Y559" s="118"/>
      <c r="Z559" s="118"/>
      <c r="AA559" s="118"/>
    </row>
    <row r="560" spans="1:27">
      <c r="A560" s="518"/>
      <c r="B560" s="118"/>
      <c r="N560" s="118"/>
      <c r="O560" s="118"/>
      <c r="P560" s="118"/>
      <c r="Q560" s="118"/>
      <c r="R560" s="118"/>
      <c r="S560" s="118"/>
      <c r="T560" s="118"/>
      <c r="U560" s="118"/>
      <c r="V560" s="118"/>
      <c r="W560" s="118"/>
      <c r="X560" s="118"/>
      <c r="Y560" s="118"/>
      <c r="Z560" s="118"/>
      <c r="AA560" s="118"/>
    </row>
    <row r="561" spans="1:27">
      <c r="A561" s="518"/>
      <c r="B561" s="118"/>
      <c r="N561" s="118"/>
      <c r="O561" s="118"/>
      <c r="P561" s="118"/>
      <c r="Q561" s="118"/>
      <c r="R561" s="118"/>
      <c r="S561" s="118"/>
      <c r="T561" s="118"/>
      <c r="U561" s="118"/>
      <c r="V561" s="118"/>
      <c r="W561" s="118"/>
      <c r="X561" s="118"/>
      <c r="Y561" s="118"/>
      <c r="Z561" s="118"/>
      <c r="AA561" s="118"/>
    </row>
    <row r="562" spans="1:27">
      <c r="A562" s="518"/>
      <c r="B562" s="118"/>
      <c r="N562" s="118"/>
      <c r="O562" s="118"/>
      <c r="P562" s="118"/>
      <c r="Q562" s="118"/>
      <c r="R562" s="118"/>
      <c r="S562" s="118"/>
      <c r="T562" s="118"/>
      <c r="U562" s="118"/>
      <c r="V562" s="118"/>
      <c r="W562" s="118"/>
      <c r="X562" s="118"/>
      <c r="Y562" s="118"/>
      <c r="Z562" s="118"/>
      <c r="AA562" s="118"/>
    </row>
    <row r="563" spans="1:27">
      <c r="A563" s="518"/>
      <c r="B563" s="118"/>
      <c r="N563" s="118"/>
      <c r="O563" s="118"/>
      <c r="P563" s="118"/>
      <c r="Q563" s="118"/>
      <c r="R563" s="118"/>
      <c r="S563" s="118"/>
      <c r="T563" s="118"/>
      <c r="U563" s="118"/>
      <c r="V563" s="118"/>
      <c r="W563" s="118"/>
      <c r="X563" s="118"/>
      <c r="Y563" s="118"/>
      <c r="Z563" s="118"/>
      <c r="AA563" s="118"/>
    </row>
    <row r="564" spans="1:27">
      <c r="A564" s="518"/>
      <c r="B564" s="118"/>
      <c r="N564" s="118"/>
      <c r="O564" s="118"/>
      <c r="P564" s="118"/>
      <c r="Q564" s="118"/>
      <c r="R564" s="118"/>
      <c r="S564" s="118"/>
      <c r="T564" s="118"/>
      <c r="U564" s="118"/>
      <c r="V564" s="118"/>
      <c r="W564" s="118"/>
      <c r="X564" s="118"/>
      <c r="Y564" s="118"/>
      <c r="Z564" s="118"/>
      <c r="AA564" s="118"/>
    </row>
    <row r="565" spans="1:27">
      <c r="A565" s="518"/>
      <c r="B565" s="118"/>
      <c r="N565" s="118"/>
      <c r="O565" s="118"/>
      <c r="P565" s="118"/>
      <c r="Q565" s="118"/>
      <c r="R565" s="118"/>
      <c r="S565" s="118"/>
      <c r="T565" s="118"/>
      <c r="U565" s="118"/>
      <c r="V565" s="118"/>
      <c r="W565" s="118"/>
      <c r="X565" s="118"/>
      <c r="Y565" s="118"/>
      <c r="Z565" s="118"/>
      <c r="AA565" s="118"/>
    </row>
    <row r="566" spans="1:27">
      <c r="A566" s="518"/>
      <c r="N566" s="118"/>
      <c r="O566" s="118"/>
      <c r="P566" s="118"/>
      <c r="Q566" s="118"/>
      <c r="R566" s="118"/>
      <c r="S566" s="118"/>
      <c r="T566" s="118"/>
      <c r="U566" s="118"/>
      <c r="V566" s="118"/>
      <c r="W566" s="118"/>
      <c r="X566" s="118"/>
      <c r="Y566" s="118"/>
      <c r="Z566" s="118"/>
      <c r="AA566" s="118"/>
    </row>
    <row r="567" spans="1:27">
      <c r="A567" s="518"/>
      <c r="N567" s="118"/>
      <c r="O567" s="118"/>
      <c r="P567" s="118"/>
      <c r="Q567" s="118"/>
      <c r="R567" s="118"/>
      <c r="S567" s="118"/>
      <c r="T567" s="118"/>
      <c r="U567" s="118"/>
      <c r="V567" s="118"/>
      <c r="W567" s="118"/>
      <c r="X567" s="118"/>
      <c r="Y567" s="118"/>
      <c r="Z567" s="118"/>
      <c r="AA567" s="118"/>
    </row>
    <row r="568" spans="1:27">
      <c r="A568" s="518"/>
      <c r="N568" s="118"/>
      <c r="O568" s="118"/>
      <c r="P568" s="118"/>
      <c r="Q568" s="118"/>
      <c r="R568" s="118"/>
      <c r="S568" s="118"/>
      <c r="T568" s="118"/>
      <c r="U568" s="118"/>
      <c r="V568" s="118"/>
      <c r="W568" s="118"/>
      <c r="X568" s="118"/>
      <c r="Y568" s="118"/>
      <c r="Z568" s="118"/>
      <c r="AA568" s="118"/>
    </row>
    <row r="569" spans="1:27">
      <c r="A569" s="518"/>
      <c r="N569" s="118"/>
      <c r="O569" s="118"/>
      <c r="P569" s="118"/>
      <c r="Q569" s="118"/>
      <c r="R569" s="118"/>
      <c r="S569" s="118"/>
      <c r="T569" s="118"/>
      <c r="U569" s="118"/>
      <c r="V569" s="118"/>
      <c r="W569" s="118"/>
      <c r="X569" s="118"/>
      <c r="Y569" s="118"/>
      <c r="Z569" s="118"/>
      <c r="AA569" s="118"/>
    </row>
    <row r="570" spans="1:27">
      <c r="A570" s="518"/>
      <c r="N570" s="118"/>
      <c r="O570" s="118"/>
      <c r="P570" s="118"/>
      <c r="Q570" s="118"/>
      <c r="R570" s="118"/>
      <c r="S570" s="118"/>
      <c r="T570" s="118"/>
      <c r="U570" s="118"/>
      <c r="V570" s="118"/>
      <c r="W570" s="118"/>
      <c r="X570" s="118"/>
      <c r="Y570" s="118"/>
      <c r="Z570" s="118"/>
      <c r="AA570" s="118"/>
    </row>
    <row r="571" spans="1:27">
      <c r="A571" s="518"/>
      <c r="N571" s="118"/>
      <c r="O571" s="118"/>
      <c r="P571" s="118"/>
      <c r="Q571" s="118"/>
      <c r="R571" s="118"/>
      <c r="S571" s="118"/>
      <c r="T571" s="118"/>
      <c r="U571" s="118"/>
      <c r="V571" s="118"/>
      <c r="W571" s="118"/>
      <c r="X571" s="118"/>
      <c r="Y571" s="118"/>
      <c r="Z571" s="118"/>
      <c r="AA571" s="118"/>
    </row>
    <row r="572" spans="1:27">
      <c r="A572" s="518"/>
      <c r="N572" s="118"/>
      <c r="O572" s="118"/>
      <c r="P572" s="118"/>
      <c r="Q572" s="118"/>
      <c r="R572" s="118"/>
      <c r="S572" s="118"/>
      <c r="T572" s="118"/>
      <c r="U572" s="118"/>
      <c r="V572" s="118"/>
      <c r="W572" s="118"/>
      <c r="X572" s="118"/>
      <c r="Y572" s="118"/>
      <c r="Z572" s="118"/>
      <c r="AA572" s="118"/>
    </row>
    <row r="573" spans="1:27">
      <c r="A573" s="518"/>
      <c r="N573" s="118"/>
      <c r="O573" s="118"/>
      <c r="P573" s="118"/>
      <c r="Q573" s="118"/>
      <c r="R573" s="118"/>
      <c r="S573" s="118"/>
      <c r="T573" s="118"/>
      <c r="U573" s="118"/>
      <c r="V573" s="118"/>
      <c r="W573" s="118"/>
      <c r="X573" s="118"/>
      <c r="Y573" s="118"/>
      <c r="Z573" s="118"/>
      <c r="AA573" s="118"/>
    </row>
    <row r="574" spans="1:27">
      <c r="A574" s="518"/>
      <c r="N574" s="118"/>
      <c r="O574" s="118"/>
      <c r="P574" s="118"/>
      <c r="Q574" s="118"/>
      <c r="R574" s="118"/>
      <c r="S574" s="118"/>
      <c r="T574" s="118"/>
      <c r="U574" s="118"/>
      <c r="V574" s="118"/>
      <c r="W574" s="118"/>
      <c r="X574" s="118"/>
      <c r="Y574" s="118"/>
      <c r="Z574" s="118"/>
      <c r="AA574" s="118"/>
    </row>
    <row r="575" spans="1:27">
      <c r="A575" s="518"/>
      <c r="N575" s="118"/>
      <c r="O575" s="118"/>
      <c r="P575" s="118"/>
      <c r="Q575" s="118"/>
      <c r="R575" s="118"/>
      <c r="S575" s="118"/>
      <c r="T575" s="118"/>
      <c r="U575" s="118"/>
      <c r="V575" s="118"/>
      <c r="W575" s="118"/>
      <c r="X575" s="118"/>
      <c r="Y575" s="118"/>
      <c r="Z575" s="118"/>
      <c r="AA575" s="118"/>
    </row>
  </sheetData>
  <mergeCells count="2">
    <mergeCell ref="B6:L6"/>
    <mergeCell ref="B11:L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94"/>
  <sheetViews>
    <sheetView showGridLines="0" showRuler="0" view="pageBreakPreview" zoomScale="70" zoomScaleNormal="75" zoomScaleSheetLayoutView="70" workbookViewId="0"/>
  </sheetViews>
  <sheetFormatPr baseColWidth="10" defaultColWidth="11.42578125" defaultRowHeight="12.75"/>
  <cols>
    <col min="1" max="1" width="6.28515625" style="188" bestFit="1" customWidth="1"/>
    <col min="2" max="2" width="100.42578125" style="188" customWidth="1"/>
    <col min="3" max="4" width="22.140625" style="188" customWidth="1"/>
    <col min="5" max="16384" width="11.42578125" style="188"/>
  </cols>
  <sheetData>
    <row r="1" spans="1:4">
      <c r="A1" s="129" t="s">
        <v>271</v>
      </c>
      <c r="B1" s="187"/>
    </row>
    <row r="2" spans="1:4" ht="14.25">
      <c r="A2" s="130"/>
      <c r="B2" s="327" t="s">
        <v>724</v>
      </c>
      <c r="C2" s="132"/>
      <c r="D2" s="133"/>
    </row>
    <row r="3" spans="1:4" ht="14.25">
      <c r="B3" s="131" t="s">
        <v>178</v>
      </c>
      <c r="C3" s="133"/>
      <c r="D3" s="134"/>
    </row>
    <row r="4" spans="1:4">
      <c r="B4" s="135"/>
      <c r="C4" s="134"/>
      <c r="D4" s="134"/>
    </row>
    <row r="5" spans="1:4">
      <c r="B5" s="133"/>
      <c r="C5" s="133"/>
      <c r="D5" s="138"/>
    </row>
    <row r="6" spans="1:4" ht="16.5">
      <c r="B6" s="1247" t="s">
        <v>767</v>
      </c>
      <c r="C6" s="1247"/>
      <c r="D6" s="1247"/>
    </row>
    <row r="7" spans="1:4" ht="15.75">
      <c r="B7" s="1248" t="s">
        <v>337</v>
      </c>
      <c r="C7" s="1248"/>
      <c r="D7" s="1248"/>
    </row>
    <row r="8" spans="1:4">
      <c r="B8" s="134"/>
      <c r="C8" s="134"/>
      <c r="D8" s="134"/>
    </row>
    <row r="9" spans="1:4" ht="15.75" thickBot="1">
      <c r="B9" s="139" t="s">
        <v>750</v>
      </c>
      <c r="C9" s="133"/>
      <c r="D9" s="133"/>
    </row>
    <row r="10" spans="1:4" ht="14.25" thickTop="1" thickBot="1">
      <c r="B10" s="81"/>
      <c r="C10" s="14" t="s">
        <v>334</v>
      </c>
      <c r="D10" s="14" t="s">
        <v>335</v>
      </c>
    </row>
    <row r="11" spans="1:4" ht="13.5" thickTop="1">
      <c r="B11" s="140"/>
      <c r="C11" s="141"/>
      <c r="D11" s="141"/>
    </row>
    <row r="12" spans="1:4" ht="17.25">
      <c r="B12" s="175" t="s">
        <v>584</v>
      </c>
      <c r="C12" s="43">
        <f>+C15+C81</f>
        <v>297982890.42831355</v>
      </c>
      <c r="D12" s="43">
        <f>+D15+D81</f>
        <v>4583513223.998023</v>
      </c>
    </row>
    <row r="13" spans="1:4" ht="13.5" thickBot="1">
      <c r="B13" s="142"/>
      <c r="C13" s="143"/>
      <c r="D13" s="143"/>
    </row>
    <row r="14" spans="1:4" ht="13.5" thickTop="1">
      <c r="B14" s="140"/>
      <c r="C14" s="141"/>
      <c r="D14" s="141"/>
    </row>
    <row r="15" spans="1:4" ht="17.25">
      <c r="B15" s="175" t="s">
        <v>553</v>
      </c>
      <c r="C15" s="43">
        <f>+C18+C58+C63</f>
        <v>284880782.5236522</v>
      </c>
      <c r="D15" s="43">
        <f>+D18+D58+D63</f>
        <v>4381979220.6301031</v>
      </c>
    </row>
    <row r="16" spans="1:4" ht="13.5" thickBot="1">
      <c r="B16" s="142"/>
      <c r="C16" s="143"/>
      <c r="D16" s="143"/>
    </row>
    <row r="17" spans="2:5" s="189" customFormat="1" ht="12.75" customHeight="1" thickTop="1">
      <c r="B17" s="173"/>
      <c r="C17" s="174"/>
      <c r="D17" s="174"/>
      <c r="E17" s="188"/>
    </row>
    <row r="18" spans="2:5" ht="15.75">
      <c r="B18" s="175" t="s">
        <v>555</v>
      </c>
      <c r="C18" s="145">
        <f>+C20+C52</f>
        <v>281776493.71629655</v>
      </c>
      <c r="D18" s="145">
        <f>+D20+D52</f>
        <v>4334229671.0474234</v>
      </c>
    </row>
    <row r="19" spans="2:5">
      <c r="B19" s="144"/>
      <c r="C19" s="146"/>
      <c r="D19" s="146"/>
    </row>
    <row r="20" spans="2:5" ht="15">
      <c r="B20" s="1234" t="s">
        <v>278</v>
      </c>
      <c r="C20" s="147">
        <f>+C22+C26+C28+C50</f>
        <v>242953590.45096898</v>
      </c>
      <c r="D20" s="147">
        <f>+D22+D26+D28+D50</f>
        <v>3737063537.5974236</v>
      </c>
    </row>
    <row r="21" spans="2:5">
      <c r="B21" s="148"/>
      <c r="C21" s="149"/>
      <c r="D21" s="149"/>
    </row>
    <row r="22" spans="2:5" ht="14.25">
      <c r="B22" s="150" t="s">
        <v>375</v>
      </c>
      <c r="C22" s="151">
        <f>+C23+C24</f>
        <v>198753864.69582283</v>
      </c>
      <c r="D22" s="151">
        <f>+D23+D24</f>
        <v>3057192195.9782071</v>
      </c>
    </row>
    <row r="23" spans="2:5">
      <c r="B23" s="144" t="s">
        <v>332</v>
      </c>
      <c r="C23" s="154">
        <v>50523382.864712849</v>
      </c>
      <c r="D23" s="154">
        <v>777140570.5484401</v>
      </c>
    </row>
    <row r="24" spans="2:5">
      <c r="B24" s="155" t="s">
        <v>127</v>
      </c>
      <c r="C24" s="154">
        <v>148230481.83110997</v>
      </c>
      <c r="D24" s="154">
        <v>2280051625.4297671</v>
      </c>
    </row>
    <row r="25" spans="2:5">
      <c r="B25" s="153"/>
      <c r="C25" s="149"/>
      <c r="D25" s="149"/>
    </row>
    <row r="26" spans="2:5">
      <c r="B26" s="150" t="s">
        <v>609</v>
      </c>
      <c r="C26" s="149">
        <v>1883799.6555580576</v>
      </c>
      <c r="D26" s="149">
        <v>28976229.539999999</v>
      </c>
    </row>
    <row r="27" spans="2:5">
      <c r="B27" s="153"/>
      <c r="C27" s="149"/>
      <c r="D27" s="149"/>
    </row>
    <row r="28" spans="2:5" ht="14.25">
      <c r="B28" s="150" t="s">
        <v>59</v>
      </c>
      <c r="C28" s="152">
        <f>+C30+C32+C40+C42+C44+C46+C48</f>
        <v>32833940.896295905</v>
      </c>
      <c r="D28" s="152">
        <f>+D30+D32+D40+D42+D44+D46+D48</f>
        <v>505045112.07921624</v>
      </c>
    </row>
    <row r="29" spans="2:5">
      <c r="B29" s="153"/>
      <c r="C29" s="149"/>
      <c r="D29" s="149"/>
    </row>
    <row r="30" spans="2:5">
      <c r="B30" s="153" t="s">
        <v>319</v>
      </c>
      <c r="C30" s="156">
        <v>1593137.0494972817</v>
      </c>
      <c r="D30" s="156">
        <v>24505315.467957288</v>
      </c>
    </row>
    <row r="31" spans="2:5">
      <c r="B31" s="153"/>
      <c r="C31" s="149"/>
      <c r="D31" s="149"/>
    </row>
    <row r="32" spans="2:5">
      <c r="B32" s="153" t="s">
        <v>329</v>
      </c>
      <c r="C32" s="149">
        <f>SUM(C33:C38)</f>
        <v>20013599.008250207</v>
      </c>
      <c r="D32" s="149">
        <f>SUM(D33:D38)</f>
        <v>307845177.23000002</v>
      </c>
      <c r="E32" s="228"/>
    </row>
    <row r="33" spans="2:5">
      <c r="B33" s="144" t="s">
        <v>325</v>
      </c>
      <c r="C33" s="154">
        <v>6000806.93605005</v>
      </c>
      <c r="D33" s="154">
        <v>92303212.129999995</v>
      </c>
      <c r="E33" s="228"/>
    </row>
    <row r="34" spans="2:5">
      <c r="B34" s="144" t="s">
        <v>324</v>
      </c>
      <c r="C34" s="154">
        <v>11278282.324167999</v>
      </c>
      <c r="D34" s="154">
        <v>173480283.05000001</v>
      </c>
      <c r="E34" s="228"/>
    </row>
    <row r="35" spans="2:5">
      <c r="B35" s="144" t="s">
        <v>326</v>
      </c>
      <c r="C35" s="154">
        <v>78931.392670000001</v>
      </c>
      <c r="D35" s="154">
        <v>1214106.8999999999</v>
      </c>
      <c r="E35" s="228"/>
    </row>
    <row r="36" spans="2:5">
      <c r="B36" s="144" t="s">
        <v>327</v>
      </c>
      <c r="C36" s="154">
        <v>40542.2178621571</v>
      </c>
      <c r="D36" s="154">
        <v>623612.29</v>
      </c>
      <c r="E36" s="228"/>
    </row>
    <row r="37" spans="2:5">
      <c r="B37" s="144" t="s">
        <v>341</v>
      </c>
      <c r="C37" s="154">
        <v>2612291.2703499999</v>
      </c>
      <c r="D37" s="154">
        <v>40181741.859999999</v>
      </c>
      <c r="E37" s="228"/>
    </row>
    <row r="38" spans="2:5">
      <c r="B38" s="144" t="s">
        <v>768</v>
      </c>
      <c r="C38" s="154">
        <v>2744.86715</v>
      </c>
      <c r="D38" s="154">
        <v>42221</v>
      </c>
      <c r="E38" s="228"/>
    </row>
    <row r="39" spans="2:5" ht="13.5">
      <c r="B39" s="157"/>
      <c r="C39" s="158"/>
      <c r="D39" s="158"/>
    </row>
    <row r="40" spans="2:5">
      <c r="B40" s="153" t="s">
        <v>328</v>
      </c>
      <c r="C40" s="149">
        <v>8071240.4337923806</v>
      </c>
      <c r="D40" s="149">
        <v>124150206.09999999</v>
      </c>
      <c r="E40" s="228"/>
    </row>
    <row r="41" spans="2:5">
      <c r="B41" s="157"/>
      <c r="C41" s="159"/>
      <c r="D41" s="159"/>
    </row>
    <row r="42" spans="2:5">
      <c r="B42" s="153" t="s">
        <v>330</v>
      </c>
      <c r="C42" s="149">
        <v>837147.57571449887</v>
      </c>
      <c r="D42" s="149">
        <v>12876836.58012528</v>
      </c>
      <c r="E42" s="228"/>
    </row>
    <row r="43" spans="2:5">
      <c r="B43" s="157"/>
      <c r="C43" s="159"/>
      <c r="D43" s="159"/>
    </row>
    <row r="44" spans="2:5">
      <c r="B44" s="153" t="s">
        <v>449</v>
      </c>
      <c r="C44" s="149">
        <v>1415610.5124119101</v>
      </c>
      <c r="D44" s="149">
        <v>21774637.780000001</v>
      </c>
      <c r="E44" s="228"/>
    </row>
    <row r="45" spans="2:5">
      <c r="B45" s="157"/>
      <c r="C45" s="154"/>
      <c r="D45" s="154"/>
    </row>
    <row r="46" spans="2:5">
      <c r="B46" s="153" t="s">
        <v>507</v>
      </c>
      <c r="C46" s="149">
        <v>903206.31662963028</v>
      </c>
      <c r="D46" s="149">
        <v>13892938.921133647</v>
      </c>
      <c r="E46" s="228"/>
    </row>
    <row r="47" spans="2:5" ht="13.15" customHeight="1">
      <c r="B47" s="153"/>
      <c r="C47" s="149"/>
      <c r="D47" s="149"/>
    </row>
    <row r="48" spans="2:5">
      <c r="B48" s="153" t="s">
        <v>331</v>
      </c>
      <c r="C48" s="204">
        <v>0</v>
      </c>
      <c r="D48" s="204">
        <v>0</v>
      </c>
      <c r="E48" s="228"/>
    </row>
    <row r="49" spans="2:5">
      <c r="B49" s="153"/>
      <c r="C49" s="149"/>
      <c r="D49" s="149"/>
    </row>
    <row r="50" spans="2:5">
      <c r="B50" s="150" t="s">
        <v>293</v>
      </c>
      <c r="C50" s="149">
        <v>9481985.2032922003</v>
      </c>
      <c r="D50" s="149">
        <v>145850000</v>
      </c>
      <c r="E50" s="228"/>
    </row>
    <row r="51" spans="2:5" ht="14.25">
      <c r="B51" s="160"/>
      <c r="C51" s="161"/>
      <c r="D51" s="161"/>
    </row>
    <row r="52" spans="2:5" ht="15">
      <c r="B52" s="1232" t="s">
        <v>430</v>
      </c>
      <c r="C52" s="1233">
        <f>+C54+C55+C56</f>
        <v>38822903.265327603</v>
      </c>
      <c r="D52" s="1233">
        <f>+D54+D55+D56</f>
        <v>597166133.45000005</v>
      </c>
      <c r="E52" s="228"/>
    </row>
    <row r="53" spans="2:5">
      <c r="B53" s="153"/>
      <c r="C53" s="162"/>
      <c r="D53" s="149"/>
    </row>
    <row r="54" spans="2:5">
      <c r="B54" s="153" t="s">
        <v>338</v>
      </c>
      <c r="C54" s="162">
        <v>17805458.398887001</v>
      </c>
      <c r="D54" s="149">
        <v>273880000</v>
      </c>
      <c r="E54" s="228"/>
    </row>
    <row r="55" spans="2:5">
      <c r="B55" s="184" t="s">
        <v>419</v>
      </c>
      <c r="C55" s="185">
        <v>21017444.866440598</v>
      </c>
      <c r="D55" s="156">
        <v>323286133.44999999</v>
      </c>
      <c r="E55" s="228"/>
    </row>
    <row r="56" spans="2:5">
      <c r="B56" s="184" t="s">
        <v>507</v>
      </c>
      <c r="C56" s="185">
        <v>0</v>
      </c>
      <c r="D56" s="156">
        <v>0</v>
      </c>
      <c r="E56" s="228"/>
    </row>
    <row r="57" spans="2:5" ht="15.75">
      <c r="B57" s="285"/>
      <c r="C57" s="370"/>
      <c r="D57" s="372"/>
    </row>
    <row r="58" spans="2:5" ht="15.75">
      <c r="B58" s="1231" t="s">
        <v>556</v>
      </c>
      <c r="C58" s="145">
        <f>+C60+C61</f>
        <v>103920.45365530862</v>
      </c>
      <c r="D58" s="145">
        <f>+D60+D61</f>
        <v>1598483.63</v>
      </c>
      <c r="E58" s="228"/>
    </row>
    <row r="59" spans="2:5">
      <c r="B59" s="153"/>
      <c r="C59" s="149"/>
      <c r="D59" s="149"/>
      <c r="E59" s="228"/>
    </row>
    <row r="60" spans="2:5">
      <c r="B60" s="153" t="s">
        <v>336</v>
      </c>
      <c r="C60" s="149">
        <v>95893.987020326997</v>
      </c>
      <c r="D60" s="149">
        <v>1475022.13</v>
      </c>
      <c r="E60" s="228"/>
    </row>
    <row r="61" spans="2:5">
      <c r="B61" s="153" t="s">
        <v>376</v>
      </c>
      <c r="C61" s="149">
        <v>8026.4666349816307</v>
      </c>
      <c r="D61" s="149">
        <v>123461.5</v>
      </c>
      <c r="E61" s="228"/>
    </row>
    <row r="62" spans="2:5">
      <c r="B62" s="153"/>
      <c r="C62" s="149"/>
      <c r="D62" s="149"/>
    </row>
    <row r="63" spans="2:5" ht="15.75">
      <c r="B63" s="1231" t="s">
        <v>557</v>
      </c>
      <c r="C63" s="145">
        <f>+C65+C70+C75</f>
        <v>3000368.3537003519</v>
      </c>
      <c r="D63" s="145">
        <f>+D65+D70+D75</f>
        <v>46151065.952679545</v>
      </c>
      <c r="E63" s="228"/>
    </row>
    <row r="64" spans="2:5" s="189" customFormat="1" ht="12.75" customHeight="1">
      <c r="B64" s="1079"/>
      <c r="C64" s="163"/>
      <c r="D64" s="163"/>
      <c r="E64" s="188"/>
    </row>
    <row r="65" spans="2:5" s="189" customFormat="1" ht="15">
      <c r="B65" s="1232" t="s">
        <v>566</v>
      </c>
      <c r="C65" s="1088">
        <f>+C67+C68</f>
        <v>1308450.7724748675</v>
      </c>
      <c r="D65" s="1088">
        <f>+D67+D68</f>
        <v>20126328.092679549</v>
      </c>
      <c r="E65" s="228"/>
    </row>
    <row r="66" spans="2:5" s="189" customFormat="1" ht="12.75" customHeight="1">
      <c r="B66" s="1080"/>
      <c r="C66" s="1081"/>
      <c r="D66" s="1082"/>
      <c r="E66" s="188"/>
    </row>
    <row r="67" spans="2:5" s="189" customFormat="1" ht="14.25">
      <c r="B67" s="1083" t="s">
        <v>332</v>
      </c>
      <c r="C67" s="1084">
        <v>78124.841655357144</v>
      </c>
      <c r="D67" s="1085">
        <v>1201700.69</v>
      </c>
      <c r="E67" s="228"/>
    </row>
    <row r="68" spans="2:5" s="189" customFormat="1" ht="14.25">
      <c r="B68" s="1083" t="s">
        <v>567</v>
      </c>
      <c r="C68" s="1084">
        <v>1230325.9308195105</v>
      </c>
      <c r="D68" s="1085">
        <v>18924627.402679548</v>
      </c>
      <c r="E68" s="228"/>
    </row>
    <row r="69" spans="2:5" s="189" customFormat="1" ht="12.75" customHeight="1">
      <c r="B69" s="1086"/>
      <c r="C69" s="1084"/>
      <c r="D69" s="1085"/>
      <c r="E69" s="188"/>
    </row>
    <row r="70" spans="2:5" s="189" customFormat="1" ht="14.25">
      <c r="B70" s="176" t="s">
        <v>919</v>
      </c>
      <c r="C70" s="1088">
        <f>+C72+C73</f>
        <v>1094447.6735897243</v>
      </c>
      <c r="D70" s="1088">
        <f>+D72+D73</f>
        <v>16834575.23</v>
      </c>
      <c r="E70" s="228"/>
    </row>
    <row r="71" spans="2:5" s="189" customFormat="1" ht="12.75" customHeight="1">
      <c r="B71" s="1080"/>
      <c r="C71" s="1081"/>
      <c r="D71" s="1082"/>
      <c r="E71" s="188"/>
    </row>
    <row r="72" spans="2:5" s="189" customFormat="1">
      <c r="B72" s="1080" t="s">
        <v>332</v>
      </c>
      <c r="C72" s="1084">
        <v>2963.4541678039113</v>
      </c>
      <c r="D72" s="1085">
        <v>45583.26</v>
      </c>
      <c r="E72" s="228"/>
    </row>
    <row r="73" spans="2:5" s="189" customFormat="1">
      <c r="B73" s="1080" t="s">
        <v>567</v>
      </c>
      <c r="C73" s="1084">
        <v>1091484.2194219204</v>
      </c>
      <c r="D73" s="1085">
        <v>16788991.969999999</v>
      </c>
      <c r="E73" s="228"/>
    </row>
    <row r="74" spans="2:5" s="189" customFormat="1">
      <c r="B74" s="144"/>
      <c r="C74" s="149"/>
      <c r="D74" s="149"/>
      <c r="E74" s="188"/>
    </row>
    <row r="75" spans="2:5" s="189" customFormat="1" ht="14.25">
      <c r="B75" s="176" t="s">
        <v>826</v>
      </c>
      <c r="C75" s="1088">
        <f>+C77+C78</f>
        <v>597469.90763576026</v>
      </c>
      <c r="D75" s="1088">
        <f>+D77+D78</f>
        <v>9190162.629999999</v>
      </c>
      <c r="E75" s="228"/>
    </row>
    <row r="76" spans="2:5" s="189" customFormat="1">
      <c r="B76" s="144"/>
      <c r="C76" s="149"/>
      <c r="D76" s="149"/>
      <c r="E76" s="188"/>
    </row>
    <row r="77" spans="2:5" s="189" customFormat="1">
      <c r="B77" s="1080" t="s">
        <v>332</v>
      </c>
      <c r="C77" s="1087">
        <v>14735.635315616104</v>
      </c>
      <c r="D77" s="804">
        <v>226660.6</v>
      </c>
      <c r="E77" s="228"/>
    </row>
    <row r="78" spans="2:5" s="189" customFormat="1">
      <c r="B78" s="1080" t="s">
        <v>567</v>
      </c>
      <c r="C78" s="1087">
        <v>582734.27232014411</v>
      </c>
      <c r="D78" s="804">
        <v>8963502.0299999993</v>
      </c>
      <c r="E78" s="228"/>
    </row>
    <row r="79" spans="2:5" ht="12.75" customHeight="1" thickBot="1">
      <c r="B79" s="142"/>
      <c r="C79" s="164"/>
      <c r="D79" s="164"/>
      <c r="E79" s="228"/>
    </row>
    <row r="80" spans="2:5" ht="12.75" customHeight="1" thickTop="1">
      <c r="B80" s="144"/>
      <c r="C80" s="149"/>
      <c r="D80" s="149"/>
    </row>
    <row r="81" spans="2:5" ht="17.25">
      <c r="B81" s="175" t="s">
        <v>568</v>
      </c>
      <c r="C81" s="43">
        <v>13102107.904661357</v>
      </c>
      <c r="D81" s="43">
        <v>201534003.36792007</v>
      </c>
      <c r="E81" s="228"/>
    </row>
    <row r="82" spans="2:5" ht="13.5" thickBot="1">
      <c r="B82" s="142"/>
      <c r="C82" s="164"/>
      <c r="D82" s="164"/>
    </row>
    <row r="83" spans="2:5" ht="12.75" customHeight="1" thickTop="1">
      <c r="B83" s="144"/>
      <c r="C83" s="149"/>
      <c r="D83" s="149"/>
    </row>
    <row r="84" spans="2:5" ht="15.75">
      <c r="B84" s="1044" t="s">
        <v>569</v>
      </c>
      <c r="C84" s="145">
        <v>1813360.1055825436</v>
      </c>
      <c r="D84" s="145">
        <v>27892742.472049572</v>
      </c>
      <c r="E84" s="228"/>
    </row>
    <row r="85" spans="2:5" ht="12.75" customHeight="1">
      <c r="B85" s="170"/>
      <c r="C85" s="166"/>
      <c r="D85" s="166"/>
    </row>
    <row r="86" spans="2:5" ht="15.75">
      <c r="B86" s="1044" t="s">
        <v>723</v>
      </c>
      <c r="C86" s="145">
        <f>+C15-C84</f>
        <v>283067422.41806966</v>
      </c>
      <c r="D86" s="145">
        <f>+D15-D84</f>
        <v>4354086478.1580534</v>
      </c>
      <c r="E86" s="228"/>
    </row>
    <row r="87" spans="2:5" s="190" customFormat="1" ht="12.75" customHeight="1" thickBot="1">
      <c r="B87" s="171"/>
      <c r="C87" s="172"/>
      <c r="D87" s="172"/>
      <c r="E87" s="188"/>
    </row>
    <row r="88" spans="2:5" ht="15.75" thickTop="1">
      <c r="B88" s="167"/>
      <c r="C88" s="168"/>
      <c r="D88" s="215"/>
    </row>
    <row r="89" spans="2:5">
      <c r="B89" s="169" t="s">
        <v>906</v>
      </c>
      <c r="C89" s="229"/>
      <c r="D89" s="169"/>
    </row>
    <row r="90" spans="2:5" ht="12.75" customHeight="1">
      <c r="B90" s="1246" t="s">
        <v>769</v>
      </c>
      <c r="C90" s="1246"/>
      <c r="D90" s="1246"/>
    </row>
    <row r="91" spans="2:5">
      <c r="B91" s="1246" t="s">
        <v>610</v>
      </c>
      <c r="C91" s="1246"/>
      <c r="D91" s="1246"/>
    </row>
    <row r="92" spans="2:5" ht="24.75" customHeight="1">
      <c r="B92" s="1246" t="s">
        <v>570</v>
      </c>
      <c r="C92" s="1246"/>
      <c r="D92" s="1246"/>
    </row>
    <row r="93" spans="2:5" ht="12.75" customHeight="1">
      <c r="B93" s="1246" t="s">
        <v>615</v>
      </c>
      <c r="C93" s="1246"/>
      <c r="D93" s="1246"/>
    </row>
    <row r="94" spans="2:5">
      <c r="B94" s="1246"/>
      <c r="C94" s="1246"/>
      <c r="D94" s="1246"/>
    </row>
  </sheetData>
  <mergeCells count="7">
    <mergeCell ref="B93:D93"/>
    <mergeCell ref="B94:D94"/>
    <mergeCell ref="B6:D6"/>
    <mergeCell ref="B7:D7"/>
    <mergeCell ref="B90:D90"/>
    <mergeCell ref="B91:D91"/>
    <mergeCell ref="B92:D92"/>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6" orientation="portrait" horizontalDpi="300" verticalDpi="300" r:id="rId1"/>
  <headerFooter scaleWithDoc="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AC164"/>
  <sheetViews>
    <sheetView showGridLines="0" view="pageBreakPreview" zoomScale="70" zoomScaleNormal="85" zoomScaleSheetLayoutView="70" workbookViewId="0">
      <pane ySplit="9" topLeftCell="A10" activePane="bottomLeft" state="frozen"/>
      <selection pane="bottomLeft"/>
    </sheetView>
  </sheetViews>
  <sheetFormatPr baseColWidth="10" defaultColWidth="11.42578125" defaultRowHeight="12.75"/>
  <cols>
    <col min="1" max="1" width="7.140625" style="524" customWidth="1"/>
    <col min="2" max="2" width="58.85546875" style="503" bestFit="1" customWidth="1"/>
    <col min="3" max="15" width="10.140625" style="503" customWidth="1"/>
    <col min="16" max="16" width="13" style="503" bestFit="1" customWidth="1"/>
    <col min="17" max="17" width="13.140625" style="503" bestFit="1" customWidth="1"/>
    <col min="18" max="18" width="13" style="503" bestFit="1" customWidth="1"/>
    <col min="19" max="19" width="13.140625" style="503" bestFit="1" customWidth="1"/>
    <col min="20" max="20" width="11.7109375" style="503" bestFit="1" customWidth="1"/>
    <col min="21" max="21" width="12.7109375" style="503" bestFit="1" customWidth="1"/>
    <col min="22" max="22" width="12.85546875" style="503" bestFit="1" customWidth="1"/>
    <col min="23" max="23" width="12.7109375" style="503" bestFit="1" customWidth="1"/>
    <col min="24" max="24" width="12.85546875" style="503" bestFit="1" customWidth="1"/>
    <col min="25" max="25" width="13.85546875" style="503" bestFit="1" customWidth="1"/>
    <col min="26" max="16384" width="11.42578125" style="503"/>
  </cols>
  <sheetData>
    <row r="1" spans="1:25" s="118" customFormat="1">
      <c r="A1" s="517" t="s">
        <v>271</v>
      </c>
    </row>
    <row r="2" spans="1:25" s="518" customFormat="1" ht="14.25">
      <c r="B2" s="327" t="s">
        <v>724</v>
      </c>
      <c r="C2" s="519"/>
      <c r="D2" s="519"/>
      <c r="E2" s="519"/>
      <c r="F2" s="519"/>
      <c r="G2" s="519"/>
      <c r="H2" s="519"/>
      <c r="I2" s="519"/>
      <c r="J2" s="519"/>
      <c r="K2" s="519"/>
      <c r="L2" s="118"/>
      <c r="M2" s="118"/>
      <c r="N2" s="118"/>
      <c r="O2" s="118"/>
    </row>
    <row r="3" spans="1:25" s="518" customFormat="1" ht="14.25">
      <c r="B3" s="519" t="s">
        <v>178</v>
      </c>
      <c r="C3" s="519"/>
      <c r="D3" s="519"/>
      <c r="E3" s="519"/>
      <c r="F3" s="519"/>
      <c r="G3" s="519"/>
      <c r="H3" s="519"/>
      <c r="I3" s="519"/>
      <c r="J3" s="519"/>
      <c r="K3" s="519"/>
      <c r="L3" s="118"/>
      <c r="M3" s="520"/>
      <c r="N3" s="118"/>
      <c r="O3" s="118"/>
    </row>
    <row r="4" spans="1:25" s="518" customFormat="1">
      <c r="B4" s="133"/>
      <c r="C4" s="133"/>
      <c r="D4" s="133"/>
      <c r="E4" s="133"/>
      <c r="F4" s="133"/>
      <c r="G4" s="133"/>
      <c r="H4" s="133"/>
      <c r="I4" s="133"/>
      <c r="J4" s="133"/>
      <c r="K4" s="133"/>
      <c r="L4" s="133"/>
      <c r="M4" s="133"/>
      <c r="N4" s="133"/>
      <c r="O4" s="133"/>
    </row>
    <row r="5" spans="1:25" s="518" customFormat="1" ht="13.5" thickBot="1">
      <c r="B5" s="133"/>
      <c r="C5" s="133"/>
      <c r="D5" s="133"/>
      <c r="E5" s="133"/>
      <c r="F5" s="133"/>
      <c r="G5" s="133"/>
      <c r="H5" s="133"/>
      <c r="I5" s="133"/>
      <c r="J5" s="133"/>
      <c r="K5" s="133"/>
      <c r="L5" s="133"/>
      <c r="M5" s="133"/>
      <c r="N5" s="133"/>
      <c r="O5" s="133"/>
    </row>
    <row r="6" spans="1:25" s="518" customFormat="1" ht="23.25" customHeight="1" thickBot="1">
      <c r="B6" s="1368" t="s">
        <v>821</v>
      </c>
      <c r="C6" s="1369"/>
      <c r="D6" s="1369"/>
      <c r="E6" s="1369"/>
      <c r="F6" s="1369"/>
      <c r="G6" s="1369"/>
      <c r="H6" s="1369"/>
      <c r="I6" s="1369"/>
      <c r="J6" s="1369"/>
      <c r="K6" s="1369"/>
      <c r="L6" s="1369"/>
      <c r="M6" s="1369"/>
      <c r="N6" s="1369"/>
      <c r="O6" s="1369"/>
    </row>
    <row r="7" spans="1:25" s="518" customFormat="1">
      <c r="B7" s="133"/>
      <c r="C7" s="133"/>
      <c r="D7" s="133"/>
      <c r="E7" s="133"/>
      <c r="F7" s="133"/>
      <c r="G7" s="133"/>
      <c r="H7" s="133"/>
      <c r="I7" s="133"/>
      <c r="J7" s="133"/>
      <c r="K7" s="133"/>
      <c r="L7" s="133"/>
      <c r="M7" s="133"/>
      <c r="N7" s="133"/>
      <c r="O7" s="133"/>
    </row>
    <row r="8" spans="1:25" s="518" customFormat="1" ht="13.5" thickBot="1">
      <c r="B8" s="133" t="s">
        <v>799</v>
      </c>
      <c r="C8" s="133"/>
      <c r="D8" s="133"/>
      <c r="E8" s="133"/>
      <c r="F8" s="133"/>
      <c r="G8" s="133"/>
      <c r="H8" s="133"/>
      <c r="I8" s="133"/>
      <c r="J8" s="133"/>
      <c r="K8" s="133"/>
      <c r="L8" s="466"/>
      <c r="M8" s="466"/>
      <c r="N8" s="466"/>
      <c r="O8" s="521"/>
    </row>
    <row r="9" spans="1:25" s="518" customFormat="1" ht="14.25" thickTop="1" thickBot="1">
      <c r="B9" s="467"/>
      <c r="C9" s="467">
        <v>43101</v>
      </c>
      <c r="D9" s="467">
        <v>43132</v>
      </c>
      <c r="E9" s="467">
        <v>43160</v>
      </c>
      <c r="F9" s="467">
        <v>43191</v>
      </c>
      <c r="G9" s="467">
        <v>43221</v>
      </c>
      <c r="H9" s="467">
        <v>43252</v>
      </c>
      <c r="I9" s="467">
        <v>43282</v>
      </c>
      <c r="J9" s="467">
        <v>43313</v>
      </c>
      <c r="K9" s="467">
        <v>43344</v>
      </c>
      <c r="L9" s="467">
        <v>43374</v>
      </c>
      <c r="M9" s="467">
        <v>43405</v>
      </c>
      <c r="N9" s="467">
        <v>43435</v>
      </c>
      <c r="O9" s="468">
        <v>2018</v>
      </c>
    </row>
    <row r="10" spans="1:25" s="518" customFormat="1" ht="14.25" thickTop="1" thickBot="1">
      <c r="B10" s="133"/>
      <c r="C10" s="522"/>
      <c r="D10" s="522"/>
      <c r="E10" s="522"/>
      <c r="F10" s="522"/>
      <c r="G10" s="522"/>
      <c r="H10" s="522"/>
      <c r="I10" s="522"/>
      <c r="J10" s="522"/>
      <c r="K10" s="522"/>
      <c r="L10" s="522"/>
      <c r="M10" s="522"/>
      <c r="N10" s="522"/>
      <c r="O10" s="522"/>
    </row>
    <row r="11" spans="1:25" s="518" customFormat="1" ht="13.5" thickBot="1">
      <c r="B11" s="1370" t="s">
        <v>602</v>
      </c>
      <c r="C11" s="1371"/>
      <c r="D11" s="1371"/>
      <c r="E11" s="1371"/>
      <c r="F11" s="1372"/>
      <c r="G11" s="1373"/>
      <c r="H11" s="1373"/>
      <c r="I11" s="1373"/>
      <c r="J11" s="1373"/>
      <c r="K11" s="1373"/>
      <c r="L11" s="1373"/>
      <c r="M11" s="1373"/>
      <c r="N11" s="1373"/>
      <c r="O11" s="1374"/>
    </row>
    <row r="12" spans="1:25" s="518" customFormat="1" ht="13.5" thickBot="1">
      <c r="B12" s="133"/>
      <c r="C12" s="523"/>
      <c r="D12" s="523"/>
      <c r="E12" s="523"/>
      <c r="F12" s="523"/>
      <c r="G12" s="523"/>
      <c r="H12" s="523"/>
      <c r="I12" s="523"/>
      <c r="J12" s="523"/>
      <c r="K12" s="523"/>
      <c r="L12" s="523"/>
      <c r="M12" s="523"/>
      <c r="N12" s="523"/>
      <c r="O12" s="523"/>
    </row>
    <row r="13" spans="1:25" s="524" customFormat="1" ht="15" thickBot="1">
      <c r="B13" s="22" t="s">
        <v>69</v>
      </c>
      <c r="C13" s="23">
        <v>3036.93718759188</v>
      </c>
      <c r="D13" s="23">
        <v>646.03288370389805</v>
      </c>
      <c r="E13" s="23">
        <v>5988.863801527531</v>
      </c>
      <c r="F13" s="23">
        <v>467.009248662841</v>
      </c>
      <c r="G13" s="23">
        <v>2105.4240657028849</v>
      </c>
      <c r="H13" s="23">
        <v>1914.5048577141442</v>
      </c>
      <c r="I13" s="23">
        <v>135.52712107127252</v>
      </c>
      <c r="J13" s="23">
        <v>2404.9630678454955</v>
      </c>
      <c r="K13" s="23">
        <v>3123.9529087683213</v>
      </c>
      <c r="L13" s="23">
        <v>339.11502310986634</v>
      </c>
      <c r="M13" s="23">
        <v>4529.3482378491062</v>
      </c>
      <c r="N13" s="23">
        <v>214.78434122785364</v>
      </c>
      <c r="O13" s="23">
        <v>24906.462744775097</v>
      </c>
      <c r="P13" s="525"/>
      <c r="Q13" s="525"/>
      <c r="R13" s="525"/>
      <c r="S13" s="525"/>
      <c r="T13" s="525"/>
      <c r="U13" s="525"/>
      <c r="V13" s="525"/>
      <c r="W13" s="525"/>
      <c r="X13" s="525"/>
      <c r="Y13" s="525"/>
    </row>
    <row r="14" spans="1:25" s="518" customFormat="1" ht="13.5">
      <c r="B14" s="526" t="s">
        <v>70</v>
      </c>
      <c r="C14" s="24">
        <v>2145.3926068470532</v>
      </c>
      <c r="D14" s="24">
        <v>0</v>
      </c>
      <c r="E14" s="24">
        <v>2632.9818356759292</v>
      </c>
      <c r="F14" s="24">
        <v>0</v>
      </c>
      <c r="G14" s="24">
        <v>0</v>
      </c>
      <c r="H14" s="24">
        <v>0</v>
      </c>
      <c r="I14" s="24">
        <v>0</v>
      </c>
      <c r="J14" s="24">
        <v>0</v>
      </c>
      <c r="K14" s="24">
        <v>0</v>
      </c>
      <c r="L14" s="24">
        <v>0</v>
      </c>
      <c r="M14" s="24">
        <v>0</v>
      </c>
      <c r="N14" s="24">
        <v>0</v>
      </c>
      <c r="O14" s="24">
        <v>4778.3744425229825</v>
      </c>
      <c r="P14" s="525"/>
      <c r="Q14" s="525"/>
      <c r="R14" s="525"/>
      <c r="S14" s="525"/>
      <c r="T14" s="525"/>
      <c r="U14" s="525"/>
      <c r="V14" s="525"/>
      <c r="W14" s="525"/>
      <c r="X14" s="525"/>
      <c r="Y14" s="525"/>
    </row>
    <row r="15" spans="1:25" s="518" customFormat="1" ht="13.5">
      <c r="B15" s="526" t="s">
        <v>71</v>
      </c>
      <c r="C15" s="24">
        <v>891.54458074482682</v>
      </c>
      <c r="D15" s="24">
        <v>646.03288370389805</v>
      </c>
      <c r="E15" s="24">
        <v>3355.8819658516018</v>
      </c>
      <c r="F15" s="24">
        <v>467.009248662841</v>
      </c>
      <c r="G15" s="24">
        <v>2105.4240657028849</v>
      </c>
      <c r="H15" s="24">
        <v>1914.5048577141442</v>
      </c>
      <c r="I15" s="24">
        <v>135.52712107127252</v>
      </c>
      <c r="J15" s="24">
        <v>2404.9630678454955</v>
      </c>
      <c r="K15" s="24">
        <v>3123.9529087683213</v>
      </c>
      <c r="L15" s="24">
        <v>339.11502310986634</v>
      </c>
      <c r="M15" s="24">
        <v>4529.3482378491062</v>
      </c>
      <c r="N15" s="24">
        <v>214.78434122785364</v>
      </c>
      <c r="O15" s="24">
        <v>20128.088302252112</v>
      </c>
      <c r="P15" s="525"/>
      <c r="Q15" s="525"/>
      <c r="R15" s="525"/>
      <c r="S15" s="525"/>
      <c r="T15" s="525"/>
      <c r="U15" s="525"/>
      <c r="V15" s="525"/>
      <c r="W15" s="525"/>
      <c r="X15" s="525"/>
      <c r="Y15" s="525"/>
    </row>
    <row r="16" spans="1:25" s="518" customFormat="1" ht="13.5" thickBot="1">
      <c r="B16" s="133"/>
      <c r="C16" s="534"/>
      <c r="D16" s="534"/>
      <c r="E16" s="534"/>
      <c r="F16" s="534"/>
      <c r="G16" s="534"/>
      <c r="H16" s="534"/>
      <c r="I16" s="534"/>
      <c r="J16" s="534"/>
      <c r="K16" s="534"/>
      <c r="L16" s="534"/>
      <c r="M16" s="534"/>
      <c r="N16" s="534"/>
      <c r="O16" s="534"/>
      <c r="P16" s="525"/>
      <c r="Q16" s="525"/>
      <c r="R16" s="525"/>
      <c r="S16" s="525"/>
      <c r="T16" s="525"/>
      <c r="U16" s="525"/>
      <c r="V16" s="525"/>
      <c r="W16" s="525"/>
      <c r="X16" s="525"/>
      <c r="Y16" s="525"/>
    </row>
    <row r="17" spans="1:29" s="518" customFormat="1" ht="13.5" thickBot="1">
      <c r="B17" s="212" t="s">
        <v>59</v>
      </c>
      <c r="C17" s="119">
        <v>143.62362599018215</v>
      </c>
      <c r="D17" s="119">
        <v>168.6279309171633</v>
      </c>
      <c r="E17" s="119">
        <v>271.07797714510491</v>
      </c>
      <c r="F17" s="119">
        <v>187.74700984846316</v>
      </c>
      <c r="G17" s="119">
        <v>2099.2117950326779</v>
      </c>
      <c r="H17" s="119">
        <v>397.61183729007212</v>
      </c>
      <c r="I17" s="119">
        <v>129.31485040106506</v>
      </c>
      <c r="J17" s="119">
        <v>113.52258543153849</v>
      </c>
      <c r="K17" s="119">
        <v>277.56470861662365</v>
      </c>
      <c r="L17" s="119">
        <v>186.62598379099614</v>
      </c>
      <c r="M17" s="119">
        <v>161.95131738342673</v>
      </c>
      <c r="N17" s="119">
        <v>208.57207055764619</v>
      </c>
      <c r="O17" s="213">
        <v>4345.4516924049594</v>
      </c>
      <c r="P17" s="525"/>
      <c r="Q17" s="525"/>
      <c r="R17" s="525"/>
      <c r="S17" s="525"/>
      <c r="T17" s="525"/>
      <c r="U17" s="525"/>
      <c r="V17" s="525"/>
      <c r="W17" s="525"/>
      <c r="X17" s="525"/>
      <c r="Y17" s="525"/>
      <c r="Z17" s="527"/>
      <c r="AA17" s="527"/>
      <c r="AB17" s="527"/>
      <c r="AC17" s="527"/>
    </row>
    <row r="18" spans="1:29" s="518" customFormat="1">
      <c r="B18" s="473" t="s">
        <v>72</v>
      </c>
      <c r="C18" s="64">
        <v>101.40194565347826</v>
      </c>
      <c r="D18" s="64">
        <v>120.138093212</v>
      </c>
      <c r="E18" s="64">
        <v>251.58829475599745</v>
      </c>
      <c r="F18" s="64">
        <v>156.40927754410109</v>
      </c>
      <c r="G18" s="64">
        <v>142.62636977400001</v>
      </c>
      <c r="H18" s="64">
        <v>177.71786931184334</v>
      </c>
      <c r="I18" s="64">
        <v>101.77119585347828</v>
      </c>
      <c r="J18" s="64">
        <v>81.138388972000001</v>
      </c>
      <c r="K18" s="64">
        <v>246.71180624676813</v>
      </c>
      <c r="L18" s="64">
        <v>150.22979728110104</v>
      </c>
      <c r="M18" s="64">
        <v>144.18214868400003</v>
      </c>
      <c r="N18" s="64">
        <v>183.23634357084333</v>
      </c>
      <c r="O18" s="64">
        <v>1857.1515308596111</v>
      </c>
      <c r="P18" s="525"/>
      <c r="Q18" s="525"/>
      <c r="R18" s="525"/>
      <c r="S18" s="525"/>
      <c r="T18" s="525"/>
      <c r="U18" s="525"/>
      <c r="V18" s="525"/>
      <c r="W18" s="525"/>
      <c r="X18" s="525"/>
      <c r="Y18" s="525"/>
      <c r="Z18" s="527"/>
      <c r="AA18" s="527"/>
      <c r="AB18" s="527"/>
      <c r="AC18" s="527"/>
    </row>
    <row r="19" spans="1:29" s="518" customFormat="1">
      <c r="B19" s="474" t="s">
        <v>73</v>
      </c>
      <c r="C19" s="208">
        <v>30.57680148</v>
      </c>
      <c r="D19" s="208">
        <v>40.891882089999996</v>
      </c>
      <c r="E19" s="208">
        <v>105.62570247599746</v>
      </c>
      <c r="F19" s="208">
        <v>116.99569039000004</v>
      </c>
      <c r="G19" s="208">
        <v>21.446470651000002</v>
      </c>
      <c r="H19" s="208">
        <v>40.483646669999999</v>
      </c>
      <c r="I19" s="208">
        <v>30.57680148</v>
      </c>
      <c r="J19" s="208">
        <v>9.5418820899999996</v>
      </c>
      <c r="K19" s="208">
        <v>106.74197395876814</v>
      </c>
      <c r="L19" s="208">
        <v>106.30272398000001</v>
      </c>
      <c r="M19" s="208">
        <v>21.672231441000001</v>
      </c>
      <c r="N19" s="208">
        <v>43.471516739000002</v>
      </c>
      <c r="O19" s="208">
        <v>674.32732344576561</v>
      </c>
      <c r="P19" s="525"/>
      <c r="Q19" s="525"/>
      <c r="R19" s="525"/>
      <c r="S19" s="525"/>
      <c r="T19" s="525"/>
      <c r="U19" s="525"/>
      <c r="V19" s="525"/>
      <c r="W19" s="525"/>
      <c r="X19" s="525"/>
      <c r="Y19" s="525"/>
      <c r="Z19" s="527"/>
      <c r="AA19" s="527"/>
      <c r="AB19" s="527"/>
      <c r="AC19" s="527"/>
    </row>
    <row r="20" spans="1:29" s="518" customFormat="1">
      <c r="B20" s="475" t="s">
        <v>74</v>
      </c>
      <c r="C20" s="476">
        <v>53.873783070000002</v>
      </c>
      <c r="D20" s="476">
        <v>52.101406612000005</v>
      </c>
      <c r="E20" s="476">
        <v>129.92181961</v>
      </c>
      <c r="F20" s="476">
        <v>36.009269884999995</v>
      </c>
      <c r="G20" s="476">
        <v>96.741005680000001</v>
      </c>
      <c r="H20" s="476">
        <v>63.091628801999995</v>
      </c>
      <c r="I20" s="476">
        <v>54.243033270000005</v>
      </c>
      <c r="J20" s="476">
        <v>44.451702372</v>
      </c>
      <c r="K20" s="476">
        <v>123.929059618</v>
      </c>
      <c r="L20" s="210">
        <v>36.335704415000002</v>
      </c>
      <c r="M20" s="476">
        <v>98.071023800000006</v>
      </c>
      <c r="N20" s="476">
        <v>63.091627691999996</v>
      </c>
      <c r="O20" s="210">
        <v>851.86106482600007</v>
      </c>
      <c r="P20" s="525"/>
      <c r="Q20" s="525"/>
      <c r="R20" s="525"/>
      <c r="S20" s="525"/>
      <c r="T20" s="525"/>
      <c r="U20" s="525"/>
      <c r="V20" s="525"/>
      <c r="W20" s="525"/>
      <c r="X20" s="525"/>
      <c r="Y20" s="525"/>
      <c r="Z20" s="527"/>
      <c r="AA20" s="527"/>
      <c r="AB20" s="527"/>
      <c r="AC20" s="527"/>
    </row>
    <row r="21" spans="1:29" s="518" customFormat="1">
      <c r="B21" s="477" t="s">
        <v>75</v>
      </c>
      <c r="C21" s="478">
        <v>16.951361103478263</v>
      </c>
      <c r="D21" s="478">
        <v>27.144804509999997</v>
      </c>
      <c r="E21" s="478">
        <v>16.040772669999999</v>
      </c>
      <c r="F21" s="478">
        <v>3.4043172691010475</v>
      </c>
      <c r="G21" s="478">
        <v>24.438893443000001</v>
      </c>
      <c r="H21" s="478">
        <v>74.142593839843343</v>
      </c>
      <c r="I21" s="478">
        <v>16.951361103478263</v>
      </c>
      <c r="J21" s="478">
        <v>27.144804509999997</v>
      </c>
      <c r="K21" s="478">
        <v>16.040772669999999</v>
      </c>
      <c r="L21" s="211">
        <v>7.5913688861010478</v>
      </c>
      <c r="M21" s="478">
        <v>24.438893443000001</v>
      </c>
      <c r="N21" s="478">
        <v>76.673199139843334</v>
      </c>
      <c r="O21" s="211">
        <v>330.96314258784531</v>
      </c>
      <c r="P21" s="525"/>
      <c r="Q21" s="525"/>
      <c r="R21" s="525"/>
      <c r="S21" s="525"/>
      <c r="T21" s="525"/>
      <c r="U21" s="525"/>
      <c r="V21" s="525"/>
      <c r="W21" s="525"/>
      <c r="X21" s="525"/>
      <c r="Y21" s="525"/>
      <c r="Z21" s="527"/>
      <c r="AA21" s="527"/>
      <c r="AB21" s="527"/>
      <c r="AC21" s="527"/>
    </row>
    <row r="22" spans="1:29" s="518" customFormat="1">
      <c r="B22" s="479" t="s">
        <v>76</v>
      </c>
      <c r="C22" s="480">
        <v>3.3173912999588773E-2</v>
      </c>
      <c r="D22" s="480">
        <v>3.3173912999588773E-2</v>
      </c>
      <c r="E22" s="480">
        <v>3.3173912999588773E-2</v>
      </c>
      <c r="F22" s="480">
        <v>3.3173912999588773E-2</v>
      </c>
      <c r="G22" s="480">
        <v>3.3173912999588773E-2</v>
      </c>
      <c r="H22" s="480">
        <v>203.34583157788609</v>
      </c>
      <c r="I22" s="480">
        <v>3.3173912999588773E-2</v>
      </c>
      <c r="J22" s="480">
        <v>3.3173912999588773E-2</v>
      </c>
      <c r="K22" s="480">
        <v>3.3173912999588773E-2</v>
      </c>
      <c r="L22" s="56">
        <v>3.3173912999588773E-2</v>
      </c>
      <c r="M22" s="480">
        <v>3.3173912999588773E-2</v>
      </c>
      <c r="N22" s="480">
        <v>8.2883044020643695</v>
      </c>
      <c r="O22" s="56">
        <v>211.96587510994632</v>
      </c>
      <c r="P22" s="525"/>
      <c r="Q22" s="525"/>
      <c r="R22" s="525"/>
      <c r="S22" s="525"/>
      <c r="T22" s="525"/>
      <c r="U22" s="525"/>
      <c r="V22" s="525"/>
      <c r="W22" s="525"/>
      <c r="X22" s="525"/>
      <c r="Y22" s="525"/>
      <c r="Z22" s="527"/>
      <c r="AA22" s="527"/>
      <c r="AB22" s="527"/>
      <c r="AC22" s="527"/>
    </row>
    <row r="23" spans="1:29" s="518" customFormat="1">
      <c r="B23" s="474" t="s">
        <v>77</v>
      </c>
      <c r="C23" s="481">
        <v>3.1798001857849832E-2</v>
      </c>
      <c r="D23" s="481">
        <v>3.1798001857849832E-2</v>
      </c>
      <c r="E23" s="481">
        <v>3.1798001857849832E-2</v>
      </c>
      <c r="F23" s="481">
        <v>3.1798001857849832E-2</v>
      </c>
      <c r="G23" s="481">
        <v>3.1798001857849832E-2</v>
      </c>
      <c r="H23" s="481">
        <v>203.34445566674435</v>
      </c>
      <c r="I23" s="481">
        <v>3.1798001857849832E-2</v>
      </c>
      <c r="J23" s="481">
        <v>3.1798001857849832E-2</v>
      </c>
      <c r="K23" s="481">
        <v>3.1798001857849832E-2</v>
      </c>
      <c r="L23" s="208">
        <v>3.1798001857849832E-2</v>
      </c>
      <c r="M23" s="481">
        <v>3.1798001857849832E-2</v>
      </c>
      <c r="N23" s="481">
        <v>8.2869284909226302</v>
      </c>
      <c r="O23" s="208">
        <v>211.9493641762455</v>
      </c>
      <c r="P23" s="525"/>
      <c r="Q23" s="525"/>
      <c r="R23" s="525"/>
      <c r="S23" s="525"/>
      <c r="T23" s="525"/>
      <c r="U23" s="525"/>
      <c r="V23" s="525"/>
      <c r="W23" s="525"/>
      <c r="X23" s="525"/>
      <c r="Y23" s="525"/>
      <c r="Z23" s="527"/>
      <c r="AA23" s="527"/>
      <c r="AB23" s="527"/>
      <c r="AC23" s="527"/>
    </row>
    <row r="24" spans="1:29" s="518" customFormat="1">
      <c r="B24" s="477" t="s">
        <v>78</v>
      </c>
      <c r="C24" s="478">
        <v>1.3759111417389384E-3</v>
      </c>
      <c r="D24" s="478">
        <v>1.3759111417389384E-3</v>
      </c>
      <c r="E24" s="478">
        <v>1.3759111417389384E-3</v>
      </c>
      <c r="F24" s="478">
        <v>1.3759111417389384E-3</v>
      </c>
      <c r="G24" s="478">
        <v>1.3759111417389384E-3</v>
      </c>
      <c r="H24" s="478">
        <v>1.3759111417389384E-3</v>
      </c>
      <c r="I24" s="478">
        <v>1.3759111417389384E-3</v>
      </c>
      <c r="J24" s="478">
        <v>1.3759111417389384E-3</v>
      </c>
      <c r="K24" s="478">
        <v>1.3759111417389384E-3</v>
      </c>
      <c r="L24" s="211">
        <v>1.3759111417389384E-3</v>
      </c>
      <c r="M24" s="478">
        <v>1.3759111417389384E-3</v>
      </c>
      <c r="N24" s="478">
        <v>1.3759111417389384E-3</v>
      </c>
      <c r="O24" s="211">
        <v>1.6510933700867262E-2</v>
      </c>
      <c r="P24" s="525"/>
      <c r="Q24" s="525"/>
      <c r="R24" s="525"/>
      <c r="S24" s="525"/>
      <c r="T24" s="525"/>
      <c r="U24" s="525"/>
      <c r="V24" s="525"/>
      <c r="W24" s="525"/>
      <c r="X24" s="525"/>
      <c r="Y24" s="525"/>
      <c r="Z24" s="527"/>
      <c r="AA24" s="527"/>
      <c r="AB24" s="527"/>
      <c r="AC24" s="527"/>
    </row>
    <row r="25" spans="1:29" s="518" customFormat="1">
      <c r="B25" s="479" t="s">
        <v>79</v>
      </c>
      <c r="C25" s="480">
        <v>16.2631709037043</v>
      </c>
      <c r="D25" s="480">
        <v>17.251408458097213</v>
      </c>
      <c r="E25" s="480">
        <v>1.0673017891763989E-2</v>
      </c>
      <c r="F25" s="480">
        <v>1.0378241362491412E-2</v>
      </c>
      <c r="G25" s="480">
        <v>0.99873265421353996</v>
      </c>
      <c r="H25" s="480">
        <v>1.050038676207923E-2</v>
      </c>
      <c r="I25" s="480">
        <v>1.0674248690939624E-2</v>
      </c>
      <c r="J25" s="480">
        <v>0.99880199000012115</v>
      </c>
      <c r="K25" s="480">
        <v>12.178685938639799</v>
      </c>
      <c r="L25" s="56">
        <v>1.0856009026791848E-2</v>
      </c>
      <c r="M25" s="480">
        <v>0.9989896864271115</v>
      </c>
      <c r="N25" s="480">
        <v>1.0979141157926876E-2</v>
      </c>
      <c r="O25" s="56">
        <v>48.753850675974064</v>
      </c>
      <c r="P25" s="525"/>
      <c r="Q25" s="525"/>
      <c r="R25" s="525"/>
      <c r="S25" s="525"/>
      <c r="T25" s="525"/>
      <c r="U25" s="525"/>
      <c r="V25" s="525"/>
      <c r="W25" s="525"/>
      <c r="X25" s="525"/>
      <c r="Y25" s="525"/>
      <c r="Z25" s="527"/>
      <c r="AA25" s="527"/>
      <c r="AB25" s="527"/>
      <c r="AC25" s="527"/>
    </row>
    <row r="26" spans="1:29" s="518" customFormat="1">
      <c r="B26" s="474" t="s">
        <v>77</v>
      </c>
      <c r="C26" s="481">
        <v>0</v>
      </c>
      <c r="D26" s="481">
        <v>0</v>
      </c>
      <c r="E26" s="481">
        <v>0</v>
      </c>
      <c r="F26" s="481">
        <v>0</v>
      </c>
      <c r="G26" s="481">
        <v>0</v>
      </c>
      <c r="H26" s="481">
        <v>0</v>
      </c>
      <c r="I26" s="481">
        <v>0</v>
      </c>
      <c r="J26" s="481">
        <v>0</v>
      </c>
      <c r="K26" s="481">
        <v>0</v>
      </c>
      <c r="L26" s="208">
        <v>0</v>
      </c>
      <c r="M26" s="481">
        <v>0</v>
      </c>
      <c r="N26" s="481">
        <v>0</v>
      </c>
      <c r="O26" s="208">
        <v>0</v>
      </c>
      <c r="P26" s="525"/>
      <c r="Q26" s="525"/>
      <c r="R26" s="525"/>
      <c r="S26" s="525"/>
      <c r="T26" s="525"/>
      <c r="U26" s="525"/>
      <c r="V26" s="525"/>
      <c r="W26" s="525"/>
      <c r="X26" s="525"/>
      <c r="Y26" s="525"/>
      <c r="Z26" s="527"/>
      <c r="AA26" s="527"/>
      <c r="AB26" s="527"/>
      <c r="AC26" s="527"/>
    </row>
    <row r="27" spans="1:29" s="518" customFormat="1">
      <c r="B27" s="475" t="s">
        <v>78</v>
      </c>
      <c r="C27" s="476">
        <v>16.252974294295857</v>
      </c>
      <c r="D27" s="476">
        <v>17.241152344979131</v>
      </c>
      <c r="E27" s="476">
        <v>0</v>
      </c>
      <c r="F27" s="476">
        <v>0</v>
      </c>
      <c r="G27" s="476">
        <v>0.98817805068327513</v>
      </c>
      <c r="H27" s="476">
        <v>0</v>
      </c>
      <c r="I27" s="476">
        <v>0</v>
      </c>
      <c r="J27" s="476">
        <v>0.98817805068327513</v>
      </c>
      <c r="K27" s="476">
        <v>0</v>
      </c>
      <c r="L27" s="210">
        <v>0</v>
      </c>
      <c r="M27" s="476">
        <v>0.98817805068327513</v>
      </c>
      <c r="N27" s="476">
        <v>0</v>
      </c>
      <c r="O27" s="210">
        <v>36.45866079132481</v>
      </c>
      <c r="P27" s="525"/>
      <c r="Q27" s="525"/>
      <c r="R27" s="525"/>
      <c r="S27" s="525"/>
      <c r="T27" s="525"/>
      <c r="U27" s="525"/>
      <c r="V27" s="525"/>
      <c r="W27" s="525"/>
      <c r="X27" s="525"/>
      <c r="Y27" s="525"/>
      <c r="Z27" s="527"/>
      <c r="AA27" s="527"/>
      <c r="AB27" s="527"/>
      <c r="AC27" s="527"/>
    </row>
    <row r="28" spans="1:29" s="518" customFormat="1">
      <c r="B28" s="475" t="s">
        <v>114</v>
      </c>
      <c r="C28" s="476">
        <v>16.252974294295857</v>
      </c>
      <c r="D28" s="476">
        <v>17.241152344979131</v>
      </c>
      <c r="E28" s="476">
        <v>0</v>
      </c>
      <c r="F28" s="476">
        <v>0</v>
      </c>
      <c r="G28" s="476">
        <v>0.98817805068327513</v>
      </c>
      <c r="H28" s="476">
        <v>0</v>
      </c>
      <c r="I28" s="476">
        <v>0</v>
      </c>
      <c r="J28" s="476">
        <v>0.98817805068327513</v>
      </c>
      <c r="K28" s="476">
        <v>0</v>
      </c>
      <c r="L28" s="210">
        <v>0</v>
      </c>
      <c r="M28" s="476">
        <v>0.98817805068327513</v>
      </c>
      <c r="N28" s="476">
        <v>0</v>
      </c>
      <c r="O28" s="210">
        <v>36.45866079132481</v>
      </c>
      <c r="P28" s="525"/>
      <c r="Q28" s="525"/>
      <c r="R28" s="525"/>
      <c r="S28" s="525"/>
      <c r="T28" s="525"/>
      <c r="U28" s="525"/>
      <c r="V28" s="525"/>
      <c r="W28" s="525"/>
      <c r="X28" s="525"/>
      <c r="Y28" s="525"/>
      <c r="Z28" s="527"/>
      <c r="AA28" s="527"/>
      <c r="AB28" s="527"/>
      <c r="AC28" s="527"/>
    </row>
    <row r="29" spans="1:29" s="518" customFormat="1">
      <c r="B29" s="475" t="s">
        <v>80</v>
      </c>
      <c r="C29" s="476">
        <v>1.0196609408442104E-2</v>
      </c>
      <c r="D29" s="476">
        <v>1.0256113118082588E-2</v>
      </c>
      <c r="E29" s="476">
        <v>1.0673017891763989E-2</v>
      </c>
      <c r="F29" s="476">
        <v>1.0378241362491412E-2</v>
      </c>
      <c r="G29" s="476">
        <v>1.0554603530264864E-2</v>
      </c>
      <c r="H29" s="476">
        <v>1.050038676207923E-2</v>
      </c>
      <c r="I29" s="476">
        <v>1.0674248690939624E-2</v>
      </c>
      <c r="J29" s="476">
        <v>1.0623939316846041E-2</v>
      </c>
      <c r="K29" s="476">
        <v>12.178685938639799</v>
      </c>
      <c r="L29" s="210">
        <v>1.0856009026791848E-2</v>
      </c>
      <c r="M29" s="476">
        <v>1.0811635743836348E-2</v>
      </c>
      <c r="N29" s="476">
        <v>1.0979141157926876E-2</v>
      </c>
      <c r="O29" s="210">
        <v>12.295189884649265</v>
      </c>
      <c r="P29" s="525"/>
      <c r="Q29" s="525"/>
      <c r="R29" s="525"/>
      <c r="S29" s="525"/>
      <c r="T29" s="525"/>
      <c r="U29" s="525"/>
      <c r="V29" s="525"/>
      <c r="W29" s="525"/>
      <c r="X29" s="525"/>
      <c r="Y29" s="525"/>
      <c r="Z29" s="527"/>
      <c r="AA29" s="527"/>
      <c r="AB29" s="527"/>
      <c r="AC29" s="527"/>
    </row>
    <row r="30" spans="1:29" s="518" customFormat="1">
      <c r="B30" s="482" t="s">
        <v>114</v>
      </c>
      <c r="C30" s="478">
        <v>0</v>
      </c>
      <c r="D30" s="478">
        <v>0</v>
      </c>
      <c r="E30" s="478">
        <v>0</v>
      </c>
      <c r="F30" s="478">
        <v>0</v>
      </c>
      <c r="G30" s="478">
        <v>0</v>
      </c>
      <c r="H30" s="478">
        <v>0</v>
      </c>
      <c r="I30" s="478">
        <v>0</v>
      </c>
      <c r="J30" s="478">
        <v>0</v>
      </c>
      <c r="K30" s="478">
        <v>0</v>
      </c>
      <c r="L30" s="211">
        <v>0</v>
      </c>
      <c r="M30" s="478">
        <v>0</v>
      </c>
      <c r="N30" s="478">
        <v>0</v>
      </c>
      <c r="O30" s="211">
        <v>0</v>
      </c>
      <c r="P30" s="525"/>
      <c r="Q30" s="525"/>
      <c r="R30" s="525"/>
      <c r="S30" s="525"/>
      <c r="T30" s="525"/>
      <c r="U30" s="525"/>
      <c r="V30" s="525"/>
      <c r="W30" s="525"/>
      <c r="X30" s="525"/>
      <c r="Y30" s="525"/>
      <c r="Z30" s="527"/>
      <c r="AA30" s="527"/>
      <c r="AB30" s="527"/>
      <c r="AC30" s="527"/>
    </row>
    <row r="31" spans="1:29" s="133" customFormat="1">
      <c r="A31" s="518"/>
      <c r="B31" s="482" t="s">
        <v>115</v>
      </c>
      <c r="C31" s="478">
        <v>1.0196609408442104E-2</v>
      </c>
      <c r="D31" s="478">
        <v>1.0256113118082588E-2</v>
      </c>
      <c r="E31" s="478">
        <v>1.0673017891763989E-2</v>
      </c>
      <c r="F31" s="478">
        <v>1.0378241362491412E-2</v>
      </c>
      <c r="G31" s="478">
        <v>1.0554603530264864E-2</v>
      </c>
      <c r="H31" s="478">
        <v>1.050038676207923E-2</v>
      </c>
      <c r="I31" s="478">
        <v>1.0674248690939624E-2</v>
      </c>
      <c r="J31" s="478">
        <v>1.0623939316846041E-2</v>
      </c>
      <c r="K31" s="478">
        <v>12.178685938639799</v>
      </c>
      <c r="L31" s="211">
        <v>1.0856009026791848E-2</v>
      </c>
      <c r="M31" s="478">
        <v>1.0811635743836348E-2</v>
      </c>
      <c r="N31" s="478">
        <v>1.0979141157926876E-2</v>
      </c>
      <c r="O31" s="211">
        <v>12.295189884649265</v>
      </c>
      <c r="P31" s="525"/>
      <c r="Q31" s="525"/>
      <c r="R31" s="525"/>
      <c r="S31" s="525"/>
      <c r="T31" s="525"/>
      <c r="U31" s="525"/>
      <c r="V31" s="525"/>
      <c r="W31" s="525"/>
      <c r="X31" s="525"/>
      <c r="Y31" s="525"/>
      <c r="Z31" s="527"/>
      <c r="AA31" s="527"/>
      <c r="AB31" s="527"/>
      <c r="AC31" s="527"/>
    </row>
    <row r="32" spans="1:29" s="133" customFormat="1">
      <c r="A32" s="518"/>
      <c r="B32" s="479" t="s">
        <v>81</v>
      </c>
      <c r="C32" s="480">
        <v>15.733077439999997</v>
      </c>
      <c r="D32" s="480">
        <v>2.2466520140664965</v>
      </c>
      <c r="E32" s="480">
        <v>1.2464683882161141</v>
      </c>
      <c r="F32" s="480">
        <v>18.791135029999996</v>
      </c>
      <c r="G32" s="480">
        <v>1937.5077921279435</v>
      </c>
      <c r="H32" s="480">
        <v>0.55386117358056253</v>
      </c>
      <c r="I32" s="480">
        <v>15.733077439999997</v>
      </c>
      <c r="J32" s="480">
        <v>2.2466522165387892</v>
      </c>
      <c r="K32" s="480">
        <v>1.2464683882161141</v>
      </c>
      <c r="L32" s="56">
        <v>19.618146629999998</v>
      </c>
      <c r="M32" s="480">
        <v>3.3998187800000004</v>
      </c>
      <c r="N32" s="480">
        <v>0.55386117358056253</v>
      </c>
      <c r="O32" s="56">
        <v>2018.877010802142</v>
      </c>
      <c r="P32" s="525"/>
      <c r="Q32" s="525"/>
      <c r="R32" s="525"/>
      <c r="S32" s="525"/>
      <c r="T32" s="525"/>
      <c r="U32" s="525"/>
      <c r="V32" s="525"/>
      <c r="W32" s="525"/>
      <c r="X32" s="525"/>
      <c r="Y32" s="525"/>
      <c r="Z32" s="527"/>
      <c r="AA32" s="527"/>
      <c r="AB32" s="527"/>
      <c r="AC32" s="527"/>
    </row>
    <row r="33" spans="1:29" s="133" customFormat="1">
      <c r="A33" s="518"/>
      <c r="B33" s="491" t="s">
        <v>480</v>
      </c>
      <c r="C33" s="1094">
        <v>1.4889128</v>
      </c>
      <c r="D33" s="1094">
        <v>15.023529369999999</v>
      </c>
      <c r="E33" s="1094">
        <v>0</v>
      </c>
      <c r="F33" s="1094">
        <v>0.88623866000000007</v>
      </c>
      <c r="G33" s="1094">
        <v>1.1337921499999999</v>
      </c>
      <c r="H33" s="1094">
        <v>0</v>
      </c>
      <c r="I33" s="1094">
        <v>1.4441210200000001</v>
      </c>
      <c r="J33" s="1094">
        <v>14.48374555</v>
      </c>
      <c r="K33" s="1094">
        <v>0</v>
      </c>
      <c r="L33" s="510">
        <v>0.85133647000000001</v>
      </c>
      <c r="M33" s="1094">
        <v>1.0882521000000001</v>
      </c>
      <c r="N33" s="1094">
        <v>0</v>
      </c>
      <c r="O33" s="510">
        <v>36.399928119999998</v>
      </c>
      <c r="P33" s="525"/>
      <c r="Q33" s="525"/>
      <c r="R33" s="525"/>
      <c r="S33" s="525"/>
      <c r="T33" s="525"/>
      <c r="U33" s="525"/>
      <c r="V33" s="525"/>
      <c r="W33" s="525"/>
      <c r="X33" s="525"/>
      <c r="Y33" s="525"/>
      <c r="Z33" s="527"/>
      <c r="AA33" s="527"/>
      <c r="AB33" s="527"/>
      <c r="AC33" s="527"/>
    </row>
    <row r="34" spans="1:29" s="133" customFormat="1">
      <c r="A34" s="518"/>
      <c r="B34" s="483" t="s">
        <v>77</v>
      </c>
      <c r="C34" s="481">
        <v>0</v>
      </c>
      <c r="D34" s="481">
        <v>0</v>
      </c>
      <c r="E34" s="481">
        <v>0</v>
      </c>
      <c r="F34" s="481">
        <v>0</v>
      </c>
      <c r="G34" s="481">
        <v>0</v>
      </c>
      <c r="H34" s="481">
        <v>0</v>
      </c>
      <c r="I34" s="481">
        <v>0</v>
      </c>
      <c r="J34" s="481">
        <v>0</v>
      </c>
      <c r="K34" s="481">
        <v>0</v>
      </c>
      <c r="L34" s="208">
        <v>0</v>
      </c>
      <c r="M34" s="481">
        <v>0</v>
      </c>
      <c r="N34" s="481">
        <v>0</v>
      </c>
      <c r="O34" s="208">
        <v>0</v>
      </c>
      <c r="P34" s="525"/>
      <c r="Q34" s="525"/>
      <c r="R34" s="525"/>
      <c r="S34" s="525"/>
      <c r="T34" s="525"/>
      <c r="U34" s="525"/>
      <c r="V34" s="525"/>
      <c r="W34" s="525"/>
      <c r="X34" s="525"/>
      <c r="Y34" s="525"/>
      <c r="Z34" s="527"/>
      <c r="AA34" s="527"/>
      <c r="AB34" s="527"/>
      <c r="AC34" s="527"/>
    </row>
    <row r="35" spans="1:29" s="133" customFormat="1">
      <c r="A35" s="518"/>
      <c r="B35" s="484" t="s">
        <v>491</v>
      </c>
      <c r="C35" s="476">
        <v>0</v>
      </c>
      <c r="D35" s="476">
        <v>0</v>
      </c>
      <c r="E35" s="476">
        <v>0</v>
      </c>
      <c r="F35" s="476">
        <v>0</v>
      </c>
      <c r="G35" s="476">
        <v>0</v>
      </c>
      <c r="H35" s="476">
        <v>0</v>
      </c>
      <c r="I35" s="476">
        <v>0</v>
      </c>
      <c r="J35" s="476">
        <v>0</v>
      </c>
      <c r="K35" s="476">
        <v>0</v>
      </c>
      <c r="L35" s="210">
        <v>0</v>
      </c>
      <c r="M35" s="476">
        <v>0</v>
      </c>
      <c r="N35" s="476">
        <v>0</v>
      </c>
      <c r="O35" s="210">
        <v>0</v>
      </c>
      <c r="P35" s="525"/>
      <c r="Q35" s="525"/>
      <c r="R35" s="525"/>
      <c r="S35" s="525"/>
      <c r="T35" s="525"/>
      <c r="U35" s="525"/>
      <c r="V35" s="525"/>
      <c r="W35" s="525"/>
      <c r="X35" s="525"/>
      <c r="Y35" s="525"/>
      <c r="Z35" s="527"/>
      <c r="AA35" s="527"/>
      <c r="AB35" s="527"/>
      <c r="AC35" s="527"/>
    </row>
    <row r="36" spans="1:29" s="133" customFormat="1">
      <c r="A36" s="518"/>
      <c r="B36" s="484" t="s">
        <v>78</v>
      </c>
      <c r="C36" s="476">
        <v>0</v>
      </c>
      <c r="D36" s="476">
        <v>0</v>
      </c>
      <c r="E36" s="476">
        <v>0</v>
      </c>
      <c r="F36" s="476">
        <v>0</v>
      </c>
      <c r="G36" s="476">
        <v>0</v>
      </c>
      <c r="H36" s="476">
        <v>0</v>
      </c>
      <c r="I36" s="476">
        <v>0</v>
      </c>
      <c r="J36" s="476">
        <v>0</v>
      </c>
      <c r="K36" s="476">
        <v>0</v>
      </c>
      <c r="L36" s="210">
        <v>0</v>
      </c>
      <c r="M36" s="476">
        <v>0</v>
      </c>
      <c r="N36" s="476">
        <v>0</v>
      </c>
      <c r="O36" s="210">
        <v>0</v>
      </c>
      <c r="P36" s="525"/>
      <c r="Q36" s="525"/>
      <c r="R36" s="525"/>
      <c r="S36" s="525"/>
      <c r="T36" s="525"/>
      <c r="U36" s="525"/>
      <c r="V36" s="525"/>
      <c r="W36" s="525"/>
      <c r="X36" s="525"/>
      <c r="Y36" s="525"/>
      <c r="Z36" s="527"/>
      <c r="AA36" s="527"/>
      <c r="AB36" s="527"/>
      <c r="AC36" s="527"/>
    </row>
    <row r="37" spans="1:29" s="133" customFormat="1">
      <c r="A37" s="518"/>
      <c r="B37" s="484" t="s">
        <v>86</v>
      </c>
      <c r="C37" s="476">
        <v>0</v>
      </c>
      <c r="D37" s="476">
        <v>0</v>
      </c>
      <c r="E37" s="476">
        <v>0</v>
      </c>
      <c r="F37" s="476">
        <v>0</v>
      </c>
      <c r="G37" s="476">
        <v>0</v>
      </c>
      <c r="H37" s="476">
        <v>0</v>
      </c>
      <c r="I37" s="476">
        <v>0</v>
      </c>
      <c r="J37" s="476">
        <v>0</v>
      </c>
      <c r="K37" s="476">
        <v>0</v>
      </c>
      <c r="L37" s="210">
        <v>0</v>
      </c>
      <c r="M37" s="476">
        <v>0</v>
      </c>
      <c r="N37" s="476">
        <v>0</v>
      </c>
      <c r="O37" s="210">
        <v>0</v>
      </c>
      <c r="P37" s="525"/>
      <c r="Q37" s="525"/>
      <c r="R37" s="525"/>
      <c r="S37" s="525"/>
      <c r="T37" s="525"/>
      <c r="U37" s="525"/>
      <c r="V37" s="525"/>
      <c r="W37" s="525"/>
      <c r="X37" s="525"/>
      <c r="Y37" s="525"/>
      <c r="Z37" s="527"/>
      <c r="AA37" s="527"/>
      <c r="AB37" s="527"/>
      <c r="AC37" s="527"/>
    </row>
    <row r="38" spans="1:29" s="133" customFormat="1">
      <c r="A38" s="518"/>
      <c r="B38" s="484" t="s">
        <v>115</v>
      </c>
      <c r="C38" s="476">
        <v>0</v>
      </c>
      <c r="D38" s="476">
        <v>0</v>
      </c>
      <c r="E38" s="476">
        <v>0</v>
      </c>
      <c r="F38" s="476">
        <v>0</v>
      </c>
      <c r="G38" s="476">
        <v>0</v>
      </c>
      <c r="H38" s="476">
        <v>0</v>
      </c>
      <c r="I38" s="476">
        <v>0</v>
      </c>
      <c r="J38" s="476">
        <v>0</v>
      </c>
      <c r="K38" s="476">
        <v>0</v>
      </c>
      <c r="L38" s="210">
        <v>0</v>
      </c>
      <c r="M38" s="476">
        <v>0</v>
      </c>
      <c r="N38" s="476">
        <v>0</v>
      </c>
      <c r="O38" s="210">
        <v>0</v>
      </c>
      <c r="P38" s="525"/>
      <c r="Q38" s="525"/>
      <c r="R38" s="525"/>
      <c r="S38" s="525"/>
      <c r="T38" s="525"/>
      <c r="U38" s="525"/>
      <c r="V38" s="525"/>
      <c r="W38" s="525"/>
      <c r="X38" s="525"/>
      <c r="Y38" s="525"/>
      <c r="Z38" s="527"/>
      <c r="AA38" s="527"/>
      <c r="AB38" s="527"/>
      <c r="AC38" s="527"/>
    </row>
    <row r="39" spans="1:29" s="518" customFormat="1">
      <c r="B39" s="475" t="s">
        <v>80</v>
      </c>
      <c r="C39" s="476">
        <v>1.4889128</v>
      </c>
      <c r="D39" s="476">
        <v>15.023529369999999</v>
      </c>
      <c r="E39" s="476">
        <v>0</v>
      </c>
      <c r="F39" s="476">
        <v>0.88623866000000007</v>
      </c>
      <c r="G39" s="476">
        <v>1.1337921499999999</v>
      </c>
      <c r="H39" s="476">
        <v>0</v>
      </c>
      <c r="I39" s="476">
        <v>1.4441210200000001</v>
      </c>
      <c r="J39" s="476">
        <v>14.48374555</v>
      </c>
      <c r="K39" s="476">
        <v>0</v>
      </c>
      <c r="L39" s="210">
        <v>0.85133647000000001</v>
      </c>
      <c r="M39" s="476">
        <v>1.0882521000000001</v>
      </c>
      <c r="N39" s="476">
        <v>0</v>
      </c>
      <c r="O39" s="210">
        <v>36.399928119999998</v>
      </c>
      <c r="P39" s="525"/>
      <c r="Q39" s="525"/>
      <c r="R39" s="525"/>
      <c r="S39" s="525"/>
      <c r="T39" s="525"/>
      <c r="U39" s="525"/>
      <c r="V39" s="525"/>
      <c r="W39" s="525"/>
      <c r="X39" s="525"/>
      <c r="Y39" s="525"/>
      <c r="Z39" s="527"/>
      <c r="AA39" s="527"/>
      <c r="AB39" s="527"/>
      <c r="AC39" s="527"/>
    </row>
    <row r="40" spans="1:29" s="518" customFormat="1">
      <c r="B40" s="485" t="s">
        <v>492</v>
      </c>
      <c r="C40" s="486">
        <v>1.4889128</v>
      </c>
      <c r="D40" s="486">
        <v>15.023529369999999</v>
      </c>
      <c r="E40" s="486">
        <v>0</v>
      </c>
      <c r="F40" s="486">
        <v>0.88623866000000007</v>
      </c>
      <c r="G40" s="486">
        <v>1.1337921499999999</v>
      </c>
      <c r="H40" s="486">
        <v>0</v>
      </c>
      <c r="I40" s="486">
        <v>1.4441210200000001</v>
      </c>
      <c r="J40" s="486">
        <v>14.48374555</v>
      </c>
      <c r="K40" s="486">
        <v>0</v>
      </c>
      <c r="L40" s="114">
        <v>0.85133647000000001</v>
      </c>
      <c r="M40" s="486">
        <v>1.0882521000000001</v>
      </c>
      <c r="N40" s="486">
        <v>0</v>
      </c>
      <c r="O40" s="114">
        <v>36.399928119999998</v>
      </c>
      <c r="P40" s="525"/>
      <c r="Q40" s="525"/>
      <c r="R40" s="525"/>
      <c r="S40" s="525"/>
      <c r="T40" s="525"/>
      <c r="U40" s="525"/>
      <c r="V40" s="525"/>
      <c r="W40" s="525"/>
      <c r="X40" s="525"/>
      <c r="Y40" s="525"/>
      <c r="Z40" s="527"/>
      <c r="AA40" s="527"/>
      <c r="AB40" s="527"/>
      <c r="AC40" s="527"/>
    </row>
    <row r="41" spans="1:29" s="518" customFormat="1">
      <c r="B41" s="483" t="s">
        <v>509</v>
      </c>
      <c r="C41" s="481">
        <v>8.7033452800000006</v>
      </c>
      <c r="D41" s="481">
        <v>13.935073950000003</v>
      </c>
      <c r="E41" s="481">
        <v>18.199367070000001</v>
      </c>
      <c r="F41" s="481">
        <v>11.616806460000001</v>
      </c>
      <c r="G41" s="481">
        <v>16.911934413520886</v>
      </c>
      <c r="H41" s="481">
        <v>15.983774840000002</v>
      </c>
      <c r="I41" s="481">
        <v>10.322607925896277</v>
      </c>
      <c r="J41" s="481">
        <v>14.621822790000001</v>
      </c>
      <c r="K41" s="481">
        <v>17.394574129999995</v>
      </c>
      <c r="L41" s="208">
        <v>15.882673487868711</v>
      </c>
      <c r="M41" s="481">
        <v>12.248934220000001</v>
      </c>
      <c r="N41" s="481">
        <v>16.482582270000002</v>
      </c>
      <c r="O41" s="208">
        <v>172.30349683728585</v>
      </c>
      <c r="P41" s="525"/>
      <c r="Q41" s="525"/>
      <c r="R41" s="525"/>
      <c r="S41" s="525"/>
      <c r="T41" s="525"/>
      <c r="U41" s="525"/>
      <c r="V41" s="525"/>
      <c r="W41" s="525"/>
      <c r="X41" s="525"/>
      <c r="Y41" s="525"/>
      <c r="Z41" s="527"/>
      <c r="AA41" s="527"/>
      <c r="AB41" s="527"/>
      <c r="AC41" s="527"/>
    </row>
    <row r="42" spans="1:29" s="518" customFormat="1">
      <c r="B42" s="483" t="s">
        <v>82</v>
      </c>
      <c r="C42" s="481">
        <v>0</v>
      </c>
      <c r="D42" s="481">
        <v>0</v>
      </c>
      <c r="E42" s="481">
        <v>0</v>
      </c>
      <c r="F42" s="481">
        <v>0</v>
      </c>
      <c r="G42" s="481">
        <v>0</v>
      </c>
      <c r="H42" s="481">
        <v>0</v>
      </c>
      <c r="I42" s="481">
        <v>0</v>
      </c>
      <c r="J42" s="481">
        <v>0</v>
      </c>
      <c r="K42" s="481">
        <v>0</v>
      </c>
      <c r="L42" s="208">
        <v>0</v>
      </c>
      <c r="M42" s="481">
        <v>0</v>
      </c>
      <c r="N42" s="481">
        <v>0</v>
      </c>
      <c r="O42" s="208">
        <v>0</v>
      </c>
      <c r="P42" s="525"/>
      <c r="Q42" s="525"/>
      <c r="R42" s="525"/>
      <c r="S42" s="525"/>
      <c r="T42" s="525"/>
      <c r="U42" s="525"/>
      <c r="V42" s="525"/>
      <c r="W42" s="525"/>
      <c r="X42" s="525"/>
      <c r="Y42" s="525"/>
      <c r="Z42" s="527"/>
      <c r="AA42" s="527"/>
      <c r="AB42" s="527"/>
      <c r="AC42" s="527"/>
    </row>
    <row r="43" spans="1:29" s="518" customFormat="1">
      <c r="B43" s="485" t="s">
        <v>80</v>
      </c>
      <c r="C43" s="486">
        <v>8.7033452800000006</v>
      </c>
      <c r="D43" s="486">
        <v>13.935073950000003</v>
      </c>
      <c r="E43" s="486">
        <v>18.199367070000001</v>
      </c>
      <c r="F43" s="486">
        <v>11.616806460000001</v>
      </c>
      <c r="G43" s="486">
        <v>16.911934413520886</v>
      </c>
      <c r="H43" s="486">
        <v>15.983774840000002</v>
      </c>
      <c r="I43" s="486">
        <v>10.322607925896277</v>
      </c>
      <c r="J43" s="486">
        <v>14.621822790000001</v>
      </c>
      <c r="K43" s="486">
        <v>17.394574129999995</v>
      </c>
      <c r="L43" s="114">
        <v>15.882673487868711</v>
      </c>
      <c r="M43" s="486">
        <v>12.248934220000001</v>
      </c>
      <c r="N43" s="486">
        <v>16.482582270000002</v>
      </c>
      <c r="O43" s="114">
        <v>172.30349683728585</v>
      </c>
      <c r="P43" s="525"/>
      <c r="Q43" s="525"/>
      <c r="R43" s="525"/>
      <c r="S43" s="525"/>
      <c r="T43" s="525"/>
      <c r="U43" s="525"/>
      <c r="V43" s="525"/>
      <c r="W43" s="525"/>
      <c r="X43" s="525"/>
      <c r="Y43" s="525"/>
      <c r="Z43" s="527"/>
      <c r="AA43" s="527"/>
      <c r="AB43" s="527"/>
      <c r="AC43" s="527"/>
    </row>
    <row r="44" spans="1:29" s="518" customFormat="1" ht="13.5" thickBot="1">
      <c r="B44" s="409"/>
      <c r="C44" s="513"/>
      <c r="D44" s="513"/>
      <c r="E44" s="513"/>
      <c r="F44" s="513"/>
      <c r="G44" s="513"/>
      <c r="H44" s="513"/>
      <c r="I44" s="47"/>
      <c r="J44" s="47"/>
      <c r="K44" s="47"/>
      <c r="L44" s="47"/>
      <c r="M44" s="47"/>
      <c r="N44" s="47"/>
      <c r="O44" s="47"/>
      <c r="P44" s="525"/>
      <c r="Q44" s="525"/>
      <c r="R44" s="525"/>
      <c r="S44" s="525"/>
      <c r="T44" s="525"/>
      <c r="U44" s="525"/>
      <c r="V44" s="525"/>
      <c r="W44" s="525"/>
      <c r="X44" s="525"/>
      <c r="Y44" s="525"/>
      <c r="Z44" s="527"/>
      <c r="AA44" s="527"/>
      <c r="AB44" s="527"/>
      <c r="AC44" s="527"/>
    </row>
    <row r="45" spans="1:29" s="518" customFormat="1" ht="13.5" thickBot="1">
      <c r="B45" s="212" t="s">
        <v>293</v>
      </c>
      <c r="C45" s="119">
        <v>1781.3259826548258</v>
      </c>
      <c r="D45" s="119">
        <v>0</v>
      </c>
      <c r="E45" s="119">
        <v>2860.5234757960711</v>
      </c>
      <c r="F45" s="119">
        <v>273.04996814417041</v>
      </c>
      <c r="G45" s="119">
        <v>0</v>
      </c>
      <c r="H45" s="119">
        <v>1157.2117697538649</v>
      </c>
      <c r="I45" s="119">
        <v>0</v>
      </c>
      <c r="J45" s="119">
        <v>0</v>
      </c>
      <c r="K45" s="119">
        <v>877.66061189197626</v>
      </c>
      <c r="L45" s="119">
        <v>0</v>
      </c>
      <c r="M45" s="119">
        <v>0</v>
      </c>
      <c r="N45" s="119">
        <v>0</v>
      </c>
      <c r="O45" s="213">
        <v>6949.7718082409101</v>
      </c>
      <c r="P45" s="525"/>
      <c r="Q45" s="525"/>
      <c r="R45" s="525"/>
      <c r="S45" s="525"/>
      <c r="T45" s="525"/>
      <c r="U45" s="525"/>
      <c r="V45" s="525"/>
      <c r="W45" s="525"/>
      <c r="X45" s="525"/>
      <c r="Y45" s="525"/>
    </row>
    <row r="46" spans="1:29" s="518" customFormat="1" ht="13.5" thickBot="1">
      <c r="B46" s="487"/>
      <c r="C46" s="513"/>
      <c r="D46" s="513"/>
      <c r="E46" s="513"/>
      <c r="F46" s="513"/>
      <c r="G46" s="513"/>
      <c r="H46" s="513"/>
      <c r="I46" s="514"/>
      <c r="J46" s="514"/>
      <c r="K46" s="514"/>
      <c r="L46" s="533"/>
      <c r="M46" s="514"/>
      <c r="N46" s="514"/>
      <c r="O46" s="514"/>
      <c r="P46" s="525"/>
      <c r="Q46" s="525"/>
      <c r="R46" s="525"/>
      <c r="S46" s="525"/>
      <c r="T46" s="525"/>
      <c r="U46" s="525"/>
      <c r="V46" s="525"/>
      <c r="W46" s="525"/>
      <c r="X46" s="525"/>
      <c r="Y46" s="525"/>
    </row>
    <row r="47" spans="1:29" s="518" customFormat="1" ht="13.5" thickBot="1">
      <c r="B47" s="212" t="s">
        <v>377</v>
      </c>
      <c r="C47" s="119">
        <v>1111.987578946872</v>
      </c>
      <c r="D47" s="119">
        <v>477.40495278673484</v>
      </c>
      <c r="E47" s="119">
        <v>2857.2623485863551</v>
      </c>
      <c r="F47" s="119">
        <v>6.2122706702074657</v>
      </c>
      <c r="G47" s="119">
        <v>6.2122706702074657</v>
      </c>
      <c r="H47" s="119">
        <v>359.68125067020748</v>
      </c>
      <c r="I47" s="119">
        <v>6.2122706702074657</v>
      </c>
      <c r="J47" s="119">
        <v>2291.4404824139565</v>
      </c>
      <c r="K47" s="119">
        <v>1968.7275882597219</v>
      </c>
      <c r="L47" s="119">
        <v>152.48903931887017</v>
      </c>
      <c r="M47" s="119">
        <v>4367.3969204656796</v>
      </c>
      <c r="N47" s="119">
        <v>6.2122706702074657</v>
      </c>
      <c r="O47" s="213">
        <v>13611.239244129227</v>
      </c>
      <c r="P47" s="525"/>
      <c r="Q47" s="525"/>
      <c r="R47" s="525"/>
      <c r="S47" s="525"/>
      <c r="T47" s="525"/>
      <c r="U47" s="525"/>
      <c r="V47" s="525"/>
      <c r="W47" s="525"/>
      <c r="X47" s="525"/>
      <c r="Y47" s="525"/>
      <c r="Z47" s="527"/>
      <c r="AA47" s="527"/>
    </row>
    <row r="48" spans="1:29" s="518" customFormat="1">
      <c r="B48" s="489" t="s">
        <v>87</v>
      </c>
      <c r="C48" s="494">
        <v>0</v>
      </c>
      <c r="D48" s="494">
        <v>0</v>
      </c>
      <c r="E48" s="494">
        <v>0</v>
      </c>
      <c r="F48" s="494">
        <v>0</v>
      </c>
      <c r="G48" s="494">
        <v>0</v>
      </c>
      <c r="H48" s="494">
        <v>0</v>
      </c>
      <c r="I48" s="494">
        <v>0</v>
      </c>
      <c r="J48" s="494">
        <v>0</v>
      </c>
      <c r="K48" s="494">
        <v>0</v>
      </c>
      <c r="L48" s="113">
        <v>0</v>
      </c>
      <c r="M48" s="494">
        <v>0</v>
      </c>
      <c r="N48" s="494">
        <v>0</v>
      </c>
      <c r="O48" s="113">
        <v>0</v>
      </c>
      <c r="P48" s="525"/>
      <c r="Q48" s="525"/>
      <c r="R48" s="525"/>
      <c r="S48" s="525"/>
      <c r="T48" s="525"/>
      <c r="U48" s="525"/>
      <c r="V48" s="525"/>
      <c r="W48" s="525"/>
      <c r="X48" s="525"/>
      <c r="Y48" s="525"/>
      <c r="Z48" s="527"/>
      <c r="AA48" s="527"/>
    </row>
    <row r="49" spans="2:27" s="518" customFormat="1">
      <c r="B49" s="133" t="s">
        <v>21</v>
      </c>
      <c r="C49" s="515">
        <v>0</v>
      </c>
      <c r="D49" s="515">
        <v>0</v>
      </c>
      <c r="E49" s="515">
        <v>0</v>
      </c>
      <c r="F49" s="515">
        <v>0</v>
      </c>
      <c r="G49" s="515">
        <v>0</v>
      </c>
      <c r="H49" s="515">
        <v>0</v>
      </c>
      <c r="I49" s="515">
        <v>0</v>
      </c>
      <c r="J49" s="515">
        <v>0</v>
      </c>
      <c r="K49" s="515">
        <v>0</v>
      </c>
      <c r="L49" s="121">
        <v>0</v>
      </c>
      <c r="M49" s="515">
        <v>0</v>
      </c>
      <c r="N49" s="515">
        <v>0</v>
      </c>
      <c r="O49" s="121">
        <v>0</v>
      </c>
      <c r="P49" s="525"/>
      <c r="Q49" s="525"/>
      <c r="R49" s="525"/>
      <c r="S49" s="525"/>
      <c r="T49" s="525"/>
      <c r="U49" s="525"/>
      <c r="V49" s="525"/>
      <c r="W49" s="525"/>
      <c r="X49" s="525"/>
      <c r="Y49" s="525"/>
      <c r="Z49" s="527"/>
      <c r="AA49" s="527"/>
    </row>
    <row r="50" spans="2:27" s="518" customFormat="1">
      <c r="B50" s="505" t="s">
        <v>294</v>
      </c>
      <c r="C50" s="515">
        <v>0</v>
      </c>
      <c r="D50" s="515">
        <v>0</v>
      </c>
      <c r="E50" s="515">
        <v>0</v>
      </c>
      <c r="F50" s="515">
        <v>0</v>
      </c>
      <c r="G50" s="515">
        <v>0</v>
      </c>
      <c r="H50" s="515">
        <v>0</v>
      </c>
      <c r="I50" s="515">
        <v>0</v>
      </c>
      <c r="J50" s="515">
        <v>0</v>
      </c>
      <c r="K50" s="515">
        <v>0</v>
      </c>
      <c r="L50" s="47">
        <v>0</v>
      </c>
      <c r="M50" s="515">
        <v>0</v>
      </c>
      <c r="N50" s="515">
        <v>0</v>
      </c>
      <c r="O50" s="47">
        <v>0</v>
      </c>
      <c r="P50" s="525"/>
      <c r="Q50" s="525"/>
      <c r="R50" s="525"/>
      <c r="S50" s="525"/>
      <c r="T50" s="525"/>
      <c r="U50" s="525"/>
      <c r="V50" s="525"/>
      <c r="W50" s="525"/>
      <c r="X50" s="525"/>
      <c r="Y50" s="525"/>
      <c r="Z50" s="527"/>
      <c r="AA50" s="527"/>
    </row>
    <row r="51" spans="2:27" s="518" customFormat="1">
      <c r="B51" s="505" t="s">
        <v>295</v>
      </c>
      <c r="C51" s="515">
        <v>0</v>
      </c>
      <c r="D51" s="515">
        <v>0</v>
      </c>
      <c r="E51" s="515">
        <v>0</v>
      </c>
      <c r="F51" s="515">
        <v>0</v>
      </c>
      <c r="G51" s="515">
        <v>0</v>
      </c>
      <c r="H51" s="515">
        <v>0</v>
      </c>
      <c r="I51" s="515">
        <v>0</v>
      </c>
      <c r="J51" s="515">
        <v>0</v>
      </c>
      <c r="K51" s="515">
        <v>0</v>
      </c>
      <c r="L51" s="47">
        <v>0</v>
      </c>
      <c r="M51" s="515">
        <v>0</v>
      </c>
      <c r="N51" s="515">
        <v>0</v>
      </c>
      <c r="O51" s="47">
        <v>0</v>
      </c>
      <c r="P51" s="525"/>
      <c r="Q51" s="525"/>
      <c r="R51" s="525"/>
      <c r="S51" s="525"/>
      <c r="T51" s="525"/>
      <c r="U51" s="525"/>
      <c r="V51" s="525"/>
      <c r="W51" s="525"/>
      <c r="X51" s="525"/>
      <c r="Y51" s="525"/>
      <c r="Z51" s="527"/>
      <c r="AA51" s="527"/>
    </row>
    <row r="52" spans="2:27" s="518" customFormat="1">
      <c r="B52" s="133" t="s">
        <v>22</v>
      </c>
      <c r="C52" s="515">
        <v>0</v>
      </c>
      <c r="D52" s="515">
        <v>0</v>
      </c>
      <c r="E52" s="515">
        <v>0</v>
      </c>
      <c r="F52" s="515">
        <v>0</v>
      </c>
      <c r="G52" s="515">
        <v>0</v>
      </c>
      <c r="H52" s="515">
        <v>0</v>
      </c>
      <c r="I52" s="515">
        <v>0</v>
      </c>
      <c r="J52" s="515">
        <v>0</v>
      </c>
      <c r="K52" s="515">
        <v>0</v>
      </c>
      <c r="L52" s="47">
        <v>0</v>
      </c>
      <c r="M52" s="515">
        <v>0</v>
      </c>
      <c r="N52" s="515">
        <v>0</v>
      </c>
      <c r="O52" s="47">
        <v>0</v>
      </c>
      <c r="P52" s="525"/>
      <c r="Q52" s="525"/>
      <c r="R52" s="525"/>
      <c r="S52" s="525"/>
      <c r="T52" s="525"/>
      <c r="U52" s="525"/>
      <c r="V52" s="525"/>
      <c r="W52" s="525"/>
      <c r="X52" s="525"/>
      <c r="Y52" s="525"/>
      <c r="Z52" s="527"/>
      <c r="AA52" s="527"/>
    </row>
    <row r="53" spans="2:27" s="518" customFormat="1">
      <c r="B53" s="505" t="s">
        <v>294</v>
      </c>
      <c r="C53" s="515">
        <v>0</v>
      </c>
      <c r="D53" s="515">
        <v>0</v>
      </c>
      <c r="E53" s="515">
        <v>0</v>
      </c>
      <c r="F53" s="515">
        <v>0</v>
      </c>
      <c r="G53" s="515">
        <v>0</v>
      </c>
      <c r="H53" s="515">
        <v>0</v>
      </c>
      <c r="I53" s="515">
        <v>0</v>
      </c>
      <c r="J53" s="515">
        <v>0</v>
      </c>
      <c r="K53" s="515">
        <v>0</v>
      </c>
      <c r="L53" s="47">
        <v>0</v>
      </c>
      <c r="M53" s="515">
        <v>0</v>
      </c>
      <c r="N53" s="515">
        <v>0</v>
      </c>
      <c r="O53" s="47">
        <v>0</v>
      </c>
      <c r="P53" s="525"/>
      <c r="Q53" s="525"/>
      <c r="R53" s="525"/>
      <c r="S53" s="525"/>
      <c r="T53" s="525"/>
      <c r="U53" s="525"/>
      <c r="V53" s="525"/>
      <c r="W53" s="525"/>
      <c r="X53" s="525"/>
      <c r="Y53" s="525"/>
      <c r="Z53" s="527"/>
      <c r="AA53" s="527"/>
    </row>
    <row r="54" spans="2:27" s="518" customFormat="1">
      <c r="B54" s="506" t="s">
        <v>296</v>
      </c>
      <c r="C54" s="515">
        <v>0</v>
      </c>
      <c r="D54" s="515">
        <v>0</v>
      </c>
      <c r="E54" s="515">
        <v>0</v>
      </c>
      <c r="F54" s="515">
        <v>0</v>
      </c>
      <c r="G54" s="515">
        <v>0</v>
      </c>
      <c r="H54" s="515">
        <v>0</v>
      </c>
      <c r="I54" s="515">
        <v>0</v>
      </c>
      <c r="J54" s="515">
        <v>0</v>
      </c>
      <c r="K54" s="515">
        <v>0</v>
      </c>
      <c r="L54" s="47">
        <v>0</v>
      </c>
      <c r="M54" s="515">
        <v>0</v>
      </c>
      <c r="N54" s="515">
        <v>0</v>
      </c>
      <c r="O54" s="47">
        <v>0</v>
      </c>
      <c r="P54" s="525"/>
      <c r="Q54" s="525"/>
      <c r="R54" s="525"/>
      <c r="S54" s="525"/>
      <c r="T54" s="525"/>
      <c r="U54" s="525"/>
      <c r="V54" s="525"/>
      <c r="W54" s="525"/>
      <c r="X54" s="525"/>
      <c r="Y54" s="525"/>
      <c r="Z54" s="527"/>
      <c r="AA54" s="527"/>
    </row>
    <row r="55" spans="2:27" s="518" customFormat="1">
      <c r="B55" s="507" t="s">
        <v>297</v>
      </c>
      <c r="C55" s="515">
        <v>0</v>
      </c>
      <c r="D55" s="515">
        <v>0</v>
      </c>
      <c r="E55" s="515">
        <v>0</v>
      </c>
      <c r="F55" s="515">
        <v>0</v>
      </c>
      <c r="G55" s="515">
        <v>0</v>
      </c>
      <c r="H55" s="515">
        <v>0</v>
      </c>
      <c r="I55" s="515">
        <v>0</v>
      </c>
      <c r="J55" s="515">
        <v>0</v>
      </c>
      <c r="K55" s="515">
        <v>0</v>
      </c>
      <c r="L55" s="47">
        <v>0</v>
      </c>
      <c r="M55" s="515">
        <v>0</v>
      </c>
      <c r="N55" s="515">
        <v>0</v>
      </c>
      <c r="O55" s="47">
        <v>0</v>
      </c>
      <c r="P55" s="525"/>
      <c r="Q55" s="525"/>
      <c r="R55" s="525"/>
      <c r="S55" s="525"/>
      <c r="T55" s="525"/>
      <c r="U55" s="525"/>
      <c r="V55" s="525"/>
      <c r="W55" s="525"/>
      <c r="X55" s="525"/>
      <c r="Y55" s="525"/>
      <c r="Z55" s="527"/>
      <c r="AA55" s="527"/>
    </row>
    <row r="56" spans="2:27" s="518" customFormat="1">
      <c r="B56" s="230" t="s">
        <v>295</v>
      </c>
      <c r="C56" s="515">
        <v>0</v>
      </c>
      <c r="D56" s="515">
        <v>0</v>
      </c>
      <c r="E56" s="515">
        <v>0</v>
      </c>
      <c r="F56" s="515">
        <v>0</v>
      </c>
      <c r="G56" s="515">
        <v>0</v>
      </c>
      <c r="H56" s="515">
        <v>0</v>
      </c>
      <c r="I56" s="515">
        <v>0</v>
      </c>
      <c r="J56" s="515">
        <v>0</v>
      </c>
      <c r="K56" s="515">
        <v>0</v>
      </c>
      <c r="L56" s="47">
        <v>0</v>
      </c>
      <c r="M56" s="515">
        <v>0</v>
      </c>
      <c r="N56" s="515">
        <v>0</v>
      </c>
      <c r="O56" s="47">
        <v>0</v>
      </c>
      <c r="P56" s="525"/>
      <c r="Q56" s="525"/>
      <c r="R56" s="525"/>
      <c r="S56" s="525"/>
      <c r="T56" s="525"/>
      <c r="U56" s="525"/>
      <c r="V56" s="525"/>
      <c r="W56" s="525"/>
      <c r="X56" s="525"/>
      <c r="Y56" s="525"/>
      <c r="Z56" s="527"/>
      <c r="AA56" s="527"/>
    </row>
    <row r="57" spans="2:27" s="518" customFormat="1">
      <c r="B57" s="506" t="s">
        <v>296</v>
      </c>
      <c r="C57" s="515">
        <v>0</v>
      </c>
      <c r="D57" s="515">
        <v>0</v>
      </c>
      <c r="E57" s="515">
        <v>0</v>
      </c>
      <c r="F57" s="515">
        <v>0</v>
      </c>
      <c r="G57" s="515">
        <v>0</v>
      </c>
      <c r="H57" s="515">
        <v>0</v>
      </c>
      <c r="I57" s="515">
        <v>0</v>
      </c>
      <c r="J57" s="515">
        <v>0</v>
      </c>
      <c r="K57" s="515">
        <v>0</v>
      </c>
      <c r="L57" s="47">
        <v>0</v>
      </c>
      <c r="M57" s="515">
        <v>0</v>
      </c>
      <c r="N57" s="515">
        <v>0</v>
      </c>
      <c r="O57" s="47">
        <v>0</v>
      </c>
      <c r="P57" s="525"/>
      <c r="Q57" s="525"/>
      <c r="R57" s="525"/>
      <c r="S57" s="525"/>
      <c r="T57" s="525"/>
      <c r="U57" s="525"/>
      <c r="V57" s="525"/>
      <c r="W57" s="525"/>
      <c r="X57" s="525"/>
      <c r="Y57" s="525"/>
      <c r="Z57" s="527"/>
      <c r="AA57" s="527"/>
    </row>
    <row r="58" spans="2:27" s="518" customFormat="1">
      <c r="B58" s="507" t="s">
        <v>297</v>
      </c>
      <c r="C58" s="515">
        <v>0</v>
      </c>
      <c r="D58" s="515">
        <v>0</v>
      </c>
      <c r="E58" s="515">
        <v>0</v>
      </c>
      <c r="F58" s="515">
        <v>0</v>
      </c>
      <c r="G58" s="515">
        <v>0</v>
      </c>
      <c r="H58" s="515">
        <v>0</v>
      </c>
      <c r="I58" s="515">
        <v>0</v>
      </c>
      <c r="J58" s="515">
        <v>0</v>
      </c>
      <c r="K58" s="515">
        <v>0</v>
      </c>
      <c r="L58" s="47">
        <v>0</v>
      </c>
      <c r="M58" s="515">
        <v>0</v>
      </c>
      <c r="N58" s="515">
        <v>0</v>
      </c>
      <c r="O58" s="47">
        <v>0</v>
      </c>
      <c r="P58" s="525"/>
      <c r="Q58" s="525"/>
      <c r="R58" s="525"/>
      <c r="S58" s="525"/>
      <c r="T58" s="525"/>
      <c r="U58" s="525"/>
      <c r="V58" s="525"/>
      <c r="W58" s="525"/>
      <c r="X58" s="525"/>
      <c r="Y58" s="525"/>
      <c r="Z58" s="527"/>
      <c r="AA58" s="527"/>
    </row>
    <row r="59" spans="2:27" s="518" customFormat="1">
      <c r="B59" s="133" t="s">
        <v>23</v>
      </c>
      <c r="C59" s="515">
        <v>0</v>
      </c>
      <c r="D59" s="515">
        <v>0</v>
      </c>
      <c r="E59" s="515">
        <v>0</v>
      </c>
      <c r="F59" s="515">
        <v>0</v>
      </c>
      <c r="G59" s="515">
        <v>0</v>
      </c>
      <c r="H59" s="515">
        <v>0</v>
      </c>
      <c r="I59" s="515">
        <v>0</v>
      </c>
      <c r="J59" s="515">
        <v>0</v>
      </c>
      <c r="K59" s="515">
        <v>0</v>
      </c>
      <c r="L59" s="47">
        <v>0</v>
      </c>
      <c r="M59" s="515">
        <v>0</v>
      </c>
      <c r="N59" s="515">
        <v>0</v>
      </c>
      <c r="O59" s="47">
        <v>0</v>
      </c>
      <c r="P59" s="525"/>
      <c r="Q59" s="525"/>
      <c r="R59" s="525"/>
      <c r="S59" s="525"/>
      <c r="T59" s="525"/>
      <c r="U59" s="525"/>
      <c r="V59" s="525"/>
      <c r="W59" s="525"/>
      <c r="X59" s="525"/>
      <c r="Y59" s="525"/>
      <c r="Z59" s="527"/>
      <c r="AA59" s="527"/>
    </row>
    <row r="60" spans="2:27" s="518" customFormat="1">
      <c r="B60" s="505" t="s">
        <v>294</v>
      </c>
      <c r="C60" s="515">
        <v>0</v>
      </c>
      <c r="D60" s="515">
        <v>0</v>
      </c>
      <c r="E60" s="515">
        <v>0</v>
      </c>
      <c r="F60" s="515">
        <v>0</v>
      </c>
      <c r="G60" s="515">
        <v>0</v>
      </c>
      <c r="H60" s="515">
        <v>0</v>
      </c>
      <c r="I60" s="515">
        <v>0</v>
      </c>
      <c r="J60" s="515">
        <v>0</v>
      </c>
      <c r="K60" s="515">
        <v>0</v>
      </c>
      <c r="L60" s="47">
        <v>0</v>
      </c>
      <c r="M60" s="515">
        <v>0</v>
      </c>
      <c r="N60" s="515">
        <v>0</v>
      </c>
      <c r="O60" s="47">
        <v>0</v>
      </c>
      <c r="P60" s="525"/>
      <c r="Q60" s="525"/>
      <c r="R60" s="525"/>
      <c r="S60" s="525"/>
      <c r="T60" s="525"/>
      <c r="U60" s="525"/>
      <c r="V60" s="525"/>
      <c r="W60" s="525"/>
      <c r="X60" s="525"/>
      <c r="Y60" s="525"/>
      <c r="Z60" s="527"/>
      <c r="AA60" s="527"/>
    </row>
    <row r="61" spans="2:27" s="518" customFormat="1">
      <c r="B61" s="505" t="s">
        <v>295</v>
      </c>
      <c r="C61" s="515">
        <v>0</v>
      </c>
      <c r="D61" s="515">
        <v>0</v>
      </c>
      <c r="E61" s="515">
        <v>0</v>
      </c>
      <c r="F61" s="515">
        <v>0</v>
      </c>
      <c r="G61" s="515">
        <v>0</v>
      </c>
      <c r="H61" s="515">
        <v>0</v>
      </c>
      <c r="I61" s="515">
        <v>0</v>
      </c>
      <c r="J61" s="515">
        <v>0</v>
      </c>
      <c r="K61" s="515">
        <v>0</v>
      </c>
      <c r="L61" s="47">
        <v>0</v>
      </c>
      <c r="M61" s="515">
        <v>0</v>
      </c>
      <c r="N61" s="515">
        <v>0</v>
      </c>
      <c r="O61" s="47">
        <v>0</v>
      </c>
      <c r="P61" s="525"/>
      <c r="Q61" s="525"/>
      <c r="R61" s="525"/>
      <c r="S61" s="525"/>
      <c r="T61" s="525"/>
      <c r="U61" s="525"/>
      <c r="V61" s="525"/>
      <c r="W61" s="525"/>
      <c r="X61" s="525"/>
      <c r="Y61" s="525"/>
      <c r="Z61" s="527"/>
      <c r="AA61" s="527"/>
    </row>
    <row r="62" spans="2:27" s="518" customFormat="1">
      <c r="B62" s="133" t="s">
        <v>24</v>
      </c>
      <c r="C62" s="515">
        <v>0</v>
      </c>
      <c r="D62" s="515">
        <v>0</v>
      </c>
      <c r="E62" s="515">
        <v>0</v>
      </c>
      <c r="F62" s="515">
        <v>0</v>
      </c>
      <c r="G62" s="515">
        <v>0</v>
      </c>
      <c r="H62" s="515">
        <v>0</v>
      </c>
      <c r="I62" s="515">
        <v>0</v>
      </c>
      <c r="J62" s="515">
        <v>0</v>
      </c>
      <c r="K62" s="515">
        <v>0</v>
      </c>
      <c r="L62" s="47">
        <v>0</v>
      </c>
      <c r="M62" s="515">
        <v>0</v>
      </c>
      <c r="N62" s="515">
        <v>0</v>
      </c>
      <c r="O62" s="47">
        <v>0</v>
      </c>
      <c r="P62" s="525"/>
      <c r="Q62" s="525"/>
      <c r="R62" s="525"/>
      <c r="S62" s="525"/>
      <c r="T62" s="525"/>
      <c r="U62" s="525"/>
      <c r="V62" s="525"/>
      <c r="W62" s="525"/>
      <c r="X62" s="525"/>
      <c r="Y62" s="525"/>
      <c r="Z62" s="527"/>
      <c r="AA62" s="527"/>
    </row>
    <row r="63" spans="2:27" s="518" customFormat="1">
      <c r="B63" s="505" t="s">
        <v>294</v>
      </c>
      <c r="C63" s="515">
        <v>0</v>
      </c>
      <c r="D63" s="515">
        <v>0</v>
      </c>
      <c r="E63" s="515">
        <v>0</v>
      </c>
      <c r="F63" s="515">
        <v>0</v>
      </c>
      <c r="G63" s="515">
        <v>0</v>
      </c>
      <c r="H63" s="515">
        <v>0</v>
      </c>
      <c r="I63" s="515">
        <v>0</v>
      </c>
      <c r="J63" s="515">
        <v>0</v>
      </c>
      <c r="K63" s="515">
        <v>0</v>
      </c>
      <c r="L63" s="47">
        <v>0</v>
      </c>
      <c r="M63" s="515">
        <v>0</v>
      </c>
      <c r="N63" s="515">
        <v>0</v>
      </c>
      <c r="O63" s="47">
        <v>0</v>
      </c>
      <c r="P63" s="525"/>
      <c r="Q63" s="525"/>
      <c r="R63" s="525"/>
      <c r="S63" s="525"/>
      <c r="T63" s="525"/>
      <c r="U63" s="525"/>
      <c r="V63" s="525"/>
      <c r="W63" s="525"/>
      <c r="X63" s="525"/>
      <c r="Y63" s="525"/>
      <c r="Z63" s="527"/>
      <c r="AA63" s="527"/>
    </row>
    <row r="64" spans="2:27" s="518" customFormat="1">
      <c r="B64" s="505" t="s">
        <v>295</v>
      </c>
      <c r="C64" s="515">
        <v>0</v>
      </c>
      <c r="D64" s="515">
        <v>0</v>
      </c>
      <c r="E64" s="515">
        <v>0</v>
      </c>
      <c r="F64" s="515">
        <v>0</v>
      </c>
      <c r="G64" s="515">
        <v>0</v>
      </c>
      <c r="H64" s="515">
        <v>0</v>
      </c>
      <c r="I64" s="515">
        <v>0</v>
      </c>
      <c r="J64" s="515">
        <v>0</v>
      </c>
      <c r="K64" s="515">
        <v>0</v>
      </c>
      <c r="L64" s="113">
        <v>0</v>
      </c>
      <c r="M64" s="515">
        <v>0</v>
      </c>
      <c r="N64" s="515">
        <v>0</v>
      </c>
      <c r="O64" s="113">
        <v>0</v>
      </c>
      <c r="P64" s="525"/>
      <c r="Q64" s="525"/>
      <c r="R64" s="525"/>
      <c r="S64" s="525"/>
      <c r="T64" s="525"/>
      <c r="U64" s="525"/>
      <c r="V64" s="525"/>
      <c r="W64" s="525"/>
      <c r="X64" s="525"/>
      <c r="Y64" s="525"/>
      <c r="Z64" s="527"/>
      <c r="AA64" s="527"/>
    </row>
    <row r="65" spans="2:27" s="518" customFormat="1">
      <c r="B65" s="479" t="s">
        <v>88</v>
      </c>
      <c r="C65" s="480">
        <v>0</v>
      </c>
      <c r="D65" s="480">
        <v>0</v>
      </c>
      <c r="E65" s="480">
        <v>0</v>
      </c>
      <c r="F65" s="480">
        <v>0</v>
      </c>
      <c r="G65" s="480">
        <v>0</v>
      </c>
      <c r="H65" s="480">
        <v>0</v>
      </c>
      <c r="I65" s="480">
        <v>0</v>
      </c>
      <c r="J65" s="480">
        <v>0</v>
      </c>
      <c r="K65" s="480">
        <v>0</v>
      </c>
      <c r="L65" s="56">
        <v>0</v>
      </c>
      <c r="M65" s="480">
        <v>0</v>
      </c>
      <c r="N65" s="480">
        <v>0</v>
      </c>
      <c r="O65" s="56">
        <v>0</v>
      </c>
      <c r="P65" s="525"/>
      <c r="Q65" s="525"/>
      <c r="R65" s="525"/>
      <c r="S65" s="525"/>
      <c r="T65" s="525"/>
      <c r="U65" s="525"/>
      <c r="V65" s="525"/>
      <c r="W65" s="525"/>
      <c r="X65" s="525"/>
      <c r="Y65" s="525"/>
      <c r="Z65" s="527"/>
      <c r="AA65" s="527"/>
    </row>
    <row r="66" spans="2:27" s="518" customFormat="1">
      <c r="B66" s="133" t="s">
        <v>25</v>
      </c>
      <c r="C66" s="515">
        <v>0</v>
      </c>
      <c r="D66" s="515">
        <v>0</v>
      </c>
      <c r="E66" s="515">
        <v>0</v>
      </c>
      <c r="F66" s="515">
        <v>0</v>
      </c>
      <c r="G66" s="515">
        <v>0</v>
      </c>
      <c r="H66" s="515">
        <v>0</v>
      </c>
      <c r="I66" s="515">
        <v>0</v>
      </c>
      <c r="J66" s="515">
        <v>0</v>
      </c>
      <c r="K66" s="515">
        <v>0</v>
      </c>
      <c r="L66" s="121">
        <v>0</v>
      </c>
      <c r="M66" s="515">
        <v>0</v>
      </c>
      <c r="N66" s="515">
        <v>0</v>
      </c>
      <c r="O66" s="121">
        <v>0</v>
      </c>
      <c r="P66" s="525"/>
      <c r="Q66" s="525"/>
      <c r="R66" s="525"/>
      <c r="S66" s="525"/>
      <c r="T66" s="525"/>
      <c r="U66" s="525"/>
      <c r="V66" s="525"/>
      <c r="W66" s="525"/>
      <c r="X66" s="525"/>
      <c r="Y66" s="525"/>
      <c r="Z66" s="527"/>
      <c r="AA66" s="527"/>
    </row>
    <row r="67" spans="2:27" s="518" customFormat="1">
      <c r="B67" s="505" t="s">
        <v>294</v>
      </c>
      <c r="C67" s="515">
        <v>0</v>
      </c>
      <c r="D67" s="515">
        <v>0</v>
      </c>
      <c r="E67" s="515">
        <v>0</v>
      </c>
      <c r="F67" s="515">
        <v>0</v>
      </c>
      <c r="G67" s="515">
        <v>0</v>
      </c>
      <c r="H67" s="515">
        <v>0</v>
      </c>
      <c r="I67" s="515">
        <v>0</v>
      </c>
      <c r="J67" s="515">
        <v>0</v>
      </c>
      <c r="K67" s="515">
        <v>0</v>
      </c>
      <c r="L67" s="47">
        <v>0</v>
      </c>
      <c r="M67" s="515">
        <v>0</v>
      </c>
      <c r="N67" s="515">
        <v>0</v>
      </c>
      <c r="O67" s="47">
        <v>0</v>
      </c>
      <c r="P67" s="525"/>
      <c r="Q67" s="525"/>
      <c r="R67" s="525"/>
      <c r="S67" s="525"/>
      <c r="T67" s="525"/>
      <c r="U67" s="525"/>
      <c r="V67" s="525"/>
      <c r="W67" s="525"/>
      <c r="X67" s="525"/>
      <c r="Y67" s="525"/>
      <c r="Z67" s="527"/>
      <c r="AA67" s="527"/>
    </row>
    <row r="68" spans="2:27" s="518" customFormat="1">
      <c r="B68" s="505" t="s">
        <v>295</v>
      </c>
      <c r="C68" s="515">
        <v>0</v>
      </c>
      <c r="D68" s="515">
        <v>0</v>
      </c>
      <c r="E68" s="515">
        <v>0</v>
      </c>
      <c r="F68" s="515">
        <v>0</v>
      </c>
      <c r="G68" s="515">
        <v>0</v>
      </c>
      <c r="H68" s="515">
        <v>0</v>
      </c>
      <c r="I68" s="515">
        <v>0</v>
      </c>
      <c r="J68" s="515">
        <v>0</v>
      </c>
      <c r="K68" s="515">
        <v>0</v>
      </c>
      <c r="L68" s="47">
        <v>0</v>
      </c>
      <c r="M68" s="515">
        <v>0</v>
      </c>
      <c r="N68" s="515">
        <v>0</v>
      </c>
      <c r="O68" s="47">
        <v>0</v>
      </c>
      <c r="P68" s="525"/>
      <c r="Q68" s="525"/>
      <c r="R68" s="525"/>
      <c r="S68" s="525"/>
      <c r="T68" s="525"/>
      <c r="U68" s="525"/>
      <c r="V68" s="525"/>
      <c r="W68" s="525"/>
      <c r="X68" s="525"/>
      <c r="Y68" s="525"/>
      <c r="Z68" s="527"/>
      <c r="AA68" s="527"/>
    </row>
    <row r="69" spans="2:27" s="518" customFormat="1">
      <c r="B69" s="133" t="s">
        <v>26</v>
      </c>
      <c r="C69" s="515">
        <v>0</v>
      </c>
      <c r="D69" s="515">
        <v>0</v>
      </c>
      <c r="E69" s="515">
        <v>0</v>
      </c>
      <c r="F69" s="515">
        <v>0</v>
      </c>
      <c r="G69" s="515">
        <v>0</v>
      </c>
      <c r="H69" s="515">
        <v>0</v>
      </c>
      <c r="I69" s="515">
        <v>0</v>
      </c>
      <c r="J69" s="515">
        <v>0</v>
      </c>
      <c r="K69" s="515">
        <v>0</v>
      </c>
      <c r="L69" s="47">
        <v>0</v>
      </c>
      <c r="M69" s="515">
        <v>0</v>
      </c>
      <c r="N69" s="515">
        <v>0</v>
      </c>
      <c r="O69" s="47">
        <v>0</v>
      </c>
      <c r="P69" s="525"/>
      <c r="Q69" s="525"/>
      <c r="R69" s="525"/>
      <c r="S69" s="525"/>
      <c r="T69" s="525"/>
      <c r="U69" s="525"/>
      <c r="V69" s="525"/>
      <c r="W69" s="525"/>
      <c r="X69" s="525"/>
      <c r="Y69" s="525"/>
      <c r="Z69" s="527"/>
      <c r="AA69" s="527"/>
    </row>
    <row r="70" spans="2:27" s="518" customFormat="1">
      <c r="B70" s="505" t="s">
        <v>294</v>
      </c>
      <c r="C70" s="515">
        <v>0</v>
      </c>
      <c r="D70" s="515">
        <v>0</v>
      </c>
      <c r="E70" s="515">
        <v>0</v>
      </c>
      <c r="F70" s="515">
        <v>0</v>
      </c>
      <c r="G70" s="515">
        <v>0</v>
      </c>
      <c r="H70" s="515">
        <v>0</v>
      </c>
      <c r="I70" s="515">
        <v>0</v>
      </c>
      <c r="J70" s="515">
        <v>0</v>
      </c>
      <c r="K70" s="515">
        <v>0</v>
      </c>
      <c r="L70" s="47">
        <v>0</v>
      </c>
      <c r="M70" s="515">
        <v>0</v>
      </c>
      <c r="N70" s="515">
        <v>0</v>
      </c>
      <c r="O70" s="47">
        <v>0</v>
      </c>
      <c r="P70" s="525"/>
      <c r="Q70" s="525"/>
      <c r="R70" s="525"/>
      <c r="S70" s="525"/>
      <c r="T70" s="525"/>
      <c r="U70" s="525"/>
      <c r="V70" s="525"/>
      <c r="W70" s="525"/>
      <c r="X70" s="525"/>
      <c r="Y70" s="525"/>
      <c r="Z70" s="527"/>
      <c r="AA70" s="527"/>
    </row>
    <row r="71" spans="2:27" s="518" customFormat="1">
      <c r="B71" s="506" t="s">
        <v>296</v>
      </c>
      <c r="C71" s="515">
        <v>0</v>
      </c>
      <c r="D71" s="515">
        <v>0</v>
      </c>
      <c r="E71" s="515">
        <v>0</v>
      </c>
      <c r="F71" s="515">
        <v>0</v>
      </c>
      <c r="G71" s="515">
        <v>0</v>
      </c>
      <c r="H71" s="515">
        <v>0</v>
      </c>
      <c r="I71" s="515">
        <v>0</v>
      </c>
      <c r="J71" s="515">
        <v>0</v>
      </c>
      <c r="K71" s="515">
        <v>0</v>
      </c>
      <c r="L71" s="47">
        <v>0</v>
      </c>
      <c r="M71" s="515">
        <v>0</v>
      </c>
      <c r="N71" s="515">
        <v>0</v>
      </c>
      <c r="O71" s="47">
        <v>0</v>
      </c>
      <c r="P71" s="525"/>
      <c r="Q71" s="525"/>
      <c r="R71" s="525"/>
      <c r="S71" s="525"/>
      <c r="T71" s="525"/>
      <c r="U71" s="525"/>
      <c r="V71" s="525"/>
      <c r="W71" s="525"/>
      <c r="X71" s="525"/>
      <c r="Y71" s="525"/>
      <c r="Z71" s="527"/>
      <c r="AA71" s="527"/>
    </row>
    <row r="72" spans="2:27" s="518" customFormat="1">
      <c r="B72" s="507" t="s">
        <v>297</v>
      </c>
      <c r="C72" s="515">
        <v>0</v>
      </c>
      <c r="D72" s="515">
        <v>0</v>
      </c>
      <c r="E72" s="515">
        <v>0</v>
      </c>
      <c r="F72" s="515">
        <v>0</v>
      </c>
      <c r="G72" s="515">
        <v>0</v>
      </c>
      <c r="H72" s="515">
        <v>0</v>
      </c>
      <c r="I72" s="515">
        <v>0</v>
      </c>
      <c r="J72" s="515">
        <v>0</v>
      </c>
      <c r="K72" s="515">
        <v>0</v>
      </c>
      <c r="L72" s="47">
        <v>0</v>
      </c>
      <c r="M72" s="515">
        <v>0</v>
      </c>
      <c r="N72" s="515">
        <v>0</v>
      </c>
      <c r="O72" s="47">
        <v>0</v>
      </c>
      <c r="P72" s="525"/>
      <c r="Q72" s="525"/>
      <c r="R72" s="525"/>
      <c r="S72" s="525"/>
      <c r="T72" s="525"/>
      <c r="U72" s="525"/>
      <c r="V72" s="525"/>
      <c r="W72" s="525"/>
      <c r="X72" s="525"/>
      <c r="Y72" s="525"/>
      <c r="Z72" s="527"/>
      <c r="AA72" s="527"/>
    </row>
    <row r="73" spans="2:27" s="518" customFormat="1">
      <c r="B73" s="505" t="s">
        <v>295</v>
      </c>
      <c r="C73" s="515">
        <v>0</v>
      </c>
      <c r="D73" s="515">
        <v>0</v>
      </c>
      <c r="E73" s="515">
        <v>0</v>
      </c>
      <c r="F73" s="515">
        <v>0</v>
      </c>
      <c r="G73" s="515">
        <v>0</v>
      </c>
      <c r="H73" s="515">
        <v>0</v>
      </c>
      <c r="I73" s="515">
        <v>0</v>
      </c>
      <c r="J73" s="515">
        <v>0</v>
      </c>
      <c r="K73" s="515">
        <v>0</v>
      </c>
      <c r="L73" s="47">
        <v>0</v>
      </c>
      <c r="M73" s="515">
        <v>0</v>
      </c>
      <c r="N73" s="515">
        <v>0</v>
      </c>
      <c r="O73" s="47">
        <v>0</v>
      </c>
      <c r="P73" s="525"/>
      <c r="Q73" s="525"/>
      <c r="R73" s="525"/>
      <c r="S73" s="525"/>
      <c r="T73" s="525"/>
      <c r="U73" s="525"/>
      <c r="V73" s="525"/>
      <c r="W73" s="525"/>
      <c r="X73" s="525"/>
      <c r="Y73" s="525"/>
      <c r="Z73" s="527"/>
      <c r="AA73" s="527"/>
    </row>
    <row r="74" spans="2:27" s="518" customFormat="1">
      <c r="B74" s="506" t="s">
        <v>296</v>
      </c>
      <c r="C74" s="515">
        <v>0</v>
      </c>
      <c r="D74" s="515">
        <v>0</v>
      </c>
      <c r="E74" s="515">
        <v>0</v>
      </c>
      <c r="F74" s="515">
        <v>0</v>
      </c>
      <c r="G74" s="515">
        <v>0</v>
      </c>
      <c r="H74" s="515">
        <v>0</v>
      </c>
      <c r="I74" s="515">
        <v>0</v>
      </c>
      <c r="J74" s="515">
        <v>0</v>
      </c>
      <c r="K74" s="515">
        <v>0</v>
      </c>
      <c r="L74" s="47">
        <v>0</v>
      </c>
      <c r="M74" s="515">
        <v>0</v>
      </c>
      <c r="N74" s="515">
        <v>0</v>
      </c>
      <c r="O74" s="47">
        <v>0</v>
      </c>
      <c r="P74" s="525"/>
      <c r="Q74" s="525"/>
      <c r="R74" s="525"/>
      <c r="S74" s="525"/>
      <c r="T74" s="525"/>
      <c r="U74" s="525"/>
      <c r="V74" s="525"/>
      <c r="W74" s="525"/>
      <c r="X74" s="525"/>
      <c r="Y74" s="525"/>
      <c r="Z74" s="527"/>
      <c r="AA74" s="527"/>
    </row>
    <row r="75" spans="2:27" s="518" customFormat="1">
      <c r="B75" s="507" t="s">
        <v>297</v>
      </c>
      <c r="C75" s="515">
        <v>0</v>
      </c>
      <c r="D75" s="515">
        <v>0</v>
      </c>
      <c r="E75" s="515">
        <v>0</v>
      </c>
      <c r="F75" s="515">
        <v>0</v>
      </c>
      <c r="G75" s="515">
        <v>0</v>
      </c>
      <c r="H75" s="515">
        <v>0</v>
      </c>
      <c r="I75" s="515">
        <v>0</v>
      </c>
      <c r="J75" s="515">
        <v>0</v>
      </c>
      <c r="K75" s="515">
        <v>0</v>
      </c>
      <c r="L75" s="47">
        <v>0</v>
      </c>
      <c r="M75" s="515">
        <v>0</v>
      </c>
      <c r="N75" s="515">
        <v>0</v>
      </c>
      <c r="O75" s="47">
        <v>0</v>
      </c>
      <c r="P75" s="525"/>
      <c r="Q75" s="525"/>
      <c r="R75" s="525"/>
      <c r="S75" s="525"/>
      <c r="T75" s="525"/>
      <c r="U75" s="525"/>
      <c r="V75" s="525"/>
      <c r="W75" s="525"/>
      <c r="X75" s="525"/>
      <c r="Y75" s="525"/>
      <c r="Z75" s="527"/>
      <c r="AA75" s="527"/>
    </row>
    <row r="76" spans="2:27" s="518" customFormat="1">
      <c r="B76" s="133" t="s">
        <v>27</v>
      </c>
      <c r="C76" s="515">
        <v>0</v>
      </c>
      <c r="D76" s="515">
        <v>0</v>
      </c>
      <c r="E76" s="515">
        <v>0</v>
      </c>
      <c r="F76" s="515">
        <v>0</v>
      </c>
      <c r="G76" s="515">
        <v>0</v>
      </c>
      <c r="H76" s="515">
        <v>0</v>
      </c>
      <c r="I76" s="515">
        <v>0</v>
      </c>
      <c r="J76" s="515">
        <v>0</v>
      </c>
      <c r="K76" s="515">
        <v>0</v>
      </c>
      <c r="L76" s="47">
        <v>0</v>
      </c>
      <c r="M76" s="515">
        <v>0</v>
      </c>
      <c r="N76" s="515">
        <v>0</v>
      </c>
      <c r="O76" s="47">
        <v>0</v>
      </c>
      <c r="P76" s="525"/>
      <c r="Q76" s="525"/>
      <c r="R76" s="525"/>
      <c r="S76" s="525"/>
      <c r="T76" s="525"/>
      <c r="U76" s="525"/>
      <c r="V76" s="525"/>
      <c r="W76" s="525"/>
      <c r="X76" s="525"/>
      <c r="Y76" s="525"/>
      <c r="Z76" s="527"/>
      <c r="AA76" s="527"/>
    </row>
    <row r="77" spans="2:27" s="518" customFormat="1">
      <c r="B77" s="505" t="s">
        <v>294</v>
      </c>
      <c r="C77" s="515">
        <v>0</v>
      </c>
      <c r="D77" s="515">
        <v>0</v>
      </c>
      <c r="E77" s="515">
        <v>0</v>
      </c>
      <c r="F77" s="515">
        <v>0</v>
      </c>
      <c r="G77" s="515">
        <v>0</v>
      </c>
      <c r="H77" s="515">
        <v>0</v>
      </c>
      <c r="I77" s="515">
        <v>0</v>
      </c>
      <c r="J77" s="515">
        <v>0</v>
      </c>
      <c r="K77" s="515">
        <v>0</v>
      </c>
      <c r="L77" s="47">
        <v>0</v>
      </c>
      <c r="M77" s="515">
        <v>0</v>
      </c>
      <c r="N77" s="515">
        <v>0</v>
      </c>
      <c r="O77" s="47">
        <v>0</v>
      </c>
      <c r="P77" s="525"/>
      <c r="Q77" s="525"/>
      <c r="R77" s="525"/>
      <c r="S77" s="525"/>
      <c r="T77" s="525"/>
      <c r="U77" s="525"/>
      <c r="V77" s="525"/>
      <c r="W77" s="525"/>
      <c r="X77" s="525"/>
      <c r="Y77" s="525"/>
      <c r="Z77" s="527"/>
      <c r="AA77" s="527"/>
    </row>
    <row r="78" spans="2:27" s="518" customFormat="1">
      <c r="B78" s="505" t="s">
        <v>295</v>
      </c>
      <c r="C78" s="515">
        <v>0</v>
      </c>
      <c r="D78" s="515">
        <v>0</v>
      </c>
      <c r="E78" s="515">
        <v>0</v>
      </c>
      <c r="F78" s="515">
        <v>0</v>
      </c>
      <c r="G78" s="515">
        <v>0</v>
      </c>
      <c r="H78" s="515">
        <v>0</v>
      </c>
      <c r="I78" s="515">
        <v>0</v>
      </c>
      <c r="J78" s="515">
        <v>0</v>
      </c>
      <c r="K78" s="515">
        <v>0</v>
      </c>
      <c r="L78" s="47">
        <v>0</v>
      </c>
      <c r="M78" s="515">
        <v>0</v>
      </c>
      <c r="N78" s="515">
        <v>0</v>
      </c>
      <c r="O78" s="47">
        <v>0</v>
      </c>
      <c r="P78" s="525"/>
      <c r="Q78" s="525"/>
      <c r="R78" s="525"/>
      <c r="S78" s="525"/>
      <c r="T78" s="525"/>
      <c r="U78" s="525"/>
      <c r="V78" s="525"/>
      <c r="W78" s="525"/>
      <c r="X78" s="525"/>
      <c r="Y78" s="525"/>
      <c r="Z78" s="527"/>
      <c r="AA78" s="527"/>
    </row>
    <row r="79" spans="2:27" s="518" customFormat="1">
      <c r="B79" s="133" t="s">
        <v>28</v>
      </c>
      <c r="C79" s="515">
        <v>0</v>
      </c>
      <c r="D79" s="515">
        <v>0</v>
      </c>
      <c r="E79" s="515">
        <v>0</v>
      </c>
      <c r="F79" s="515">
        <v>0</v>
      </c>
      <c r="G79" s="515">
        <v>0</v>
      </c>
      <c r="H79" s="515">
        <v>0</v>
      </c>
      <c r="I79" s="515">
        <v>0</v>
      </c>
      <c r="J79" s="515">
        <v>0</v>
      </c>
      <c r="K79" s="515">
        <v>0</v>
      </c>
      <c r="L79" s="47">
        <v>0</v>
      </c>
      <c r="M79" s="515">
        <v>0</v>
      </c>
      <c r="N79" s="515">
        <v>0</v>
      </c>
      <c r="O79" s="47">
        <v>0</v>
      </c>
      <c r="P79" s="525"/>
      <c r="Q79" s="525"/>
      <c r="R79" s="525"/>
      <c r="S79" s="525"/>
      <c r="T79" s="525"/>
      <c r="U79" s="525"/>
      <c r="V79" s="525"/>
      <c r="W79" s="525"/>
      <c r="X79" s="525"/>
      <c r="Y79" s="525"/>
      <c r="Z79" s="527"/>
      <c r="AA79" s="527"/>
    </row>
    <row r="80" spans="2:27" s="518" customFormat="1">
      <c r="B80" s="505" t="s">
        <v>294</v>
      </c>
      <c r="C80" s="515">
        <v>0</v>
      </c>
      <c r="D80" s="515">
        <v>0</v>
      </c>
      <c r="E80" s="515">
        <v>0</v>
      </c>
      <c r="F80" s="515">
        <v>0</v>
      </c>
      <c r="G80" s="515">
        <v>0</v>
      </c>
      <c r="H80" s="515">
        <v>0</v>
      </c>
      <c r="I80" s="515">
        <v>0</v>
      </c>
      <c r="J80" s="515">
        <v>0</v>
      </c>
      <c r="K80" s="515">
        <v>0</v>
      </c>
      <c r="L80" s="47">
        <v>0</v>
      </c>
      <c r="M80" s="515">
        <v>0</v>
      </c>
      <c r="N80" s="515">
        <v>0</v>
      </c>
      <c r="O80" s="47">
        <v>0</v>
      </c>
      <c r="P80" s="525"/>
      <c r="Q80" s="525"/>
      <c r="R80" s="525"/>
      <c r="S80" s="525"/>
      <c r="T80" s="525"/>
      <c r="U80" s="525"/>
      <c r="V80" s="525"/>
      <c r="W80" s="525"/>
      <c r="X80" s="525"/>
      <c r="Y80" s="525"/>
      <c r="Z80" s="527"/>
      <c r="AA80" s="527"/>
    </row>
    <row r="81" spans="2:27" s="518" customFormat="1">
      <c r="B81" s="508" t="s">
        <v>295</v>
      </c>
      <c r="C81" s="515">
        <v>0</v>
      </c>
      <c r="D81" s="515">
        <v>0</v>
      </c>
      <c r="E81" s="515">
        <v>0</v>
      </c>
      <c r="F81" s="515">
        <v>0</v>
      </c>
      <c r="G81" s="515">
        <v>0</v>
      </c>
      <c r="H81" s="515">
        <v>0</v>
      </c>
      <c r="I81" s="515">
        <v>0</v>
      </c>
      <c r="J81" s="515">
        <v>0</v>
      </c>
      <c r="K81" s="515">
        <v>0</v>
      </c>
      <c r="L81" s="113">
        <v>0</v>
      </c>
      <c r="M81" s="515">
        <v>0</v>
      </c>
      <c r="N81" s="515">
        <v>0</v>
      </c>
      <c r="O81" s="113">
        <v>0</v>
      </c>
      <c r="P81" s="525"/>
      <c r="Q81" s="525"/>
      <c r="R81" s="525"/>
      <c r="S81" s="525"/>
      <c r="T81" s="525"/>
      <c r="U81" s="525"/>
      <c r="V81" s="525"/>
      <c r="W81" s="525"/>
      <c r="X81" s="525"/>
      <c r="Y81" s="525"/>
      <c r="Z81" s="527"/>
      <c r="AA81" s="527"/>
    </row>
    <row r="82" spans="2:27" s="518" customFormat="1">
      <c r="B82" s="492" t="s">
        <v>29</v>
      </c>
      <c r="C82" s="493">
        <v>0</v>
      </c>
      <c r="D82" s="493">
        <v>0</v>
      </c>
      <c r="E82" s="493">
        <v>0</v>
      </c>
      <c r="F82" s="493">
        <v>0</v>
      </c>
      <c r="G82" s="493">
        <v>0</v>
      </c>
      <c r="H82" s="493">
        <v>0</v>
      </c>
      <c r="I82" s="493">
        <v>0</v>
      </c>
      <c r="J82" s="493">
        <v>0</v>
      </c>
      <c r="K82" s="493">
        <v>0</v>
      </c>
      <c r="L82" s="56">
        <v>0</v>
      </c>
      <c r="M82" s="493">
        <v>0</v>
      </c>
      <c r="N82" s="493">
        <v>0</v>
      </c>
      <c r="O82" s="56">
        <v>0</v>
      </c>
      <c r="P82" s="525"/>
      <c r="Q82" s="525"/>
      <c r="R82" s="525"/>
      <c r="S82" s="525"/>
      <c r="T82" s="525"/>
      <c r="U82" s="525"/>
      <c r="V82" s="525"/>
      <c r="W82" s="525"/>
      <c r="X82" s="525"/>
      <c r="Y82" s="525"/>
      <c r="Z82" s="527"/>
      <c r="AA82" s="527"/>
    </row>
    <row r="83" spans="2:27" s="518" customFormat="1">
      <c r="B83" s="491" t="s">
        <v>30</v>
      </c>
      <c r="C83" s="121">
        <v>0</v>
      </c>
      <c r="D83" s="121">
        <v>0</v>
      </c>
      <c r="E83" s="121">
        <v>0</v>
      </c>
      <c r="F83" s="121">
        <v>0</v>
      </c>
      <c r="G83" s="121">
        <v>0</v>
      </c>
      <c r="H83" s="121">
        <v>0</v>
      </c>
      <c r="I83" s="121">
        <v>0</v>
      </c>
      <c r="J83" s="121">
        <v>0</v>
      </c>
      <c r="K83" s="121">
        <v>0</v>
      </c>
      <c r="L83" s="56">
        <v>0</v>
      </c>
      <c r="M83" s="121">
        <v>0</v>
      </c>
      <c r="N83" s="121">
        <v>0</v>
      </c>
      <c r="O83" s="56">
        <v>0</v>
      </c>
      <c r="P83" s="525"/>
      <c r="Q83" s="525"/>
      <c r="R83" s="525"/>
      <c r="S83" s="525"/>
      <c r="T83" s="525"/>
      <c r="U83" s="525"/>
      <c r="V83" s="525"/>
      <c r="W83" s="525"/>
      <c r="X83" s="525"/>
      <c r="Y83" s="525"/>
      <c r="Z83" s="527"/>
      <c r="AA83" s="527"/>
    </row>
    <row r="84" spans="2:27" s="518" customFormat="1">
      <c r="B84" s="492" t="s">
        <v>434</v>
      </c>
      <c r="C84" s="121">
        <v>0</v>
      </c>
      <c r="D84" s="121">
        <v>0</v>
      </c>
      <c r="E84" s="121">
        <v>0</v>
      </c>
      <c r="F84" s="121">
        <v>0</v>
      </c>
      <c r="G84" s="121">
        <v>0</v>
      </c>
      <c r="H84" s="121">
        <v>0</v>
      </c>
      <c r="I84" s="121">
        <v>0</v>
      </c>
      <c r="J84" s="121">
        <v>0</v>
      </c>
      <c r="K84" s="121">
        <v>0</v>
      </c>
      <c r="L84" s="56">
        <v>0</v>
      </c>
      <c r="M84" s="121">
        <v>0</v>
      </c>
      <c r="N84" s="121">
        <v>0</v>
      </c>
      <c r="O84" s="56">
        <v>0</v>
      </c>
      <c r="P84" s="525"/>
      <c r="Q84" s="525"/>
      <c r="R84" s="525"/>
      <c r="S84" s="525"/>
      <c r="T84" s="525"/>
      <c r="U84" s="525"/>
      <c r="V84" s="525"/>
      <c r="W84" s="525"/>
      <c r="X84" s="525"/>
      <c r="Y84" s="525"/>
      <c r="Z84" s="527"/>
      <c r="AA84" s="527"/>
    </row>
    <row r="85" spans="2:27" s="518" customFormat="1">
      <c r="B85" s="491" t="s">
        <v>496</v>
      </c>
      <c r="C85" s="121">
        <v>0</v>
      </c>
      <c r="D85" s="121">
        <v>0</v>
      </c>
      <c r="E85" s="121">
        <v>0</v>
      </c>
      <c r="F85" s="121">
        <v>0</v>
      </c>
      <c r="G85" s="121">
        <v>0</v>
      </c>
      <c r="H85" s="121">
        <v>0</v>
      </c>
      <c r="I85" s="121">
        <v>0</v>
      </c>
      <c r="J85" s="121">
        <v>0</v>
      </c>
      <c r="K85" s="121">
        <v>0</v>
      </c>
      <c r="L85" s="56">
        <v>0</v>
      </c>
      <c r="M85" s="121">
        <v>0</v>
      </c>
      <c r="N85" s="121">
        <v>0</v>
      </c>
      <c r="O85" s="56">
        <v>0</v>
      </c>
      <c r="P85" s="525"/>
      <c r="Q85" s="525"/>
      <c r="R85" s="525"/>
      <c r="S85" s="525"/>
      <c r="T85" s="525"/>
      <c r="U85" s="525"/>
      <c r="V85" s="525"/>
      <c r="W85" s="525"/>
      <c r="X85" s="525"/>
      <c r="Y85" s="525"/>
      <c r="Z85" s="527"/>
      <c r="AA85" s="527"/>
    </row>
    <row r="86" spans="2:27" s="518" customFormat="1">
      <c r="B86" s="492" t="s">
        <v>497</v>
      </c>
      <c r="C86" s="121">
        <v>0</v>
      </c>
      <c r="D86" s="121">
        <v>0</v>
      </c>
      <c r="E86" s="121">
        <v>0</v>
      </c>
      <c r="F86" s="121">
        <v>0</v>
      </c>
      <c r="G86" s="121">
        <v>0</v>
      </c>
      <c r="H86" s="121">
        <v>0</v>
      </c>
      <c r="I86" s="121">
        <v>0</v>
      </c>
      <c r="J86" s="121">
        <v>0</v>
      </c>
      <c r="K86" s="121">
        <v>0</v>
      </c>
      <c r="L86" s="56">
        <v>0</v>
      </c>
      <c r="M86" s="121">
        <v>0</v>
      </c>
      <c r="N86" s="121">
        <v>0</v>
      </c>
      <c r="O86" s="56">
        <v>0</v>
      </c>
      <c r="P86" s="525"/>
      <c r="Q86" s="525"/>
      <c r="R86" s="525"/>
      <c r="S86" s="525"/>
      <c r="T86" s="525"/>
      <c r="U86" s="525"/>
      <c r="V86" s="525"/>
      <c r="W86" s="525"/>
      <c r="X86" s="525"/>
      <c r="Y86" s="525"/>
      <c r="Z86" s="527"/>
      <c r="AA86" s="527"/>
    </row>
    <row r="87" spans="2:27" s="518" customFormat="1">
      <c r="B87" s="491" t="s">
        <v>498</v>
      </c>
      <c r="C87" s="121">
        <v>0</v>
      </c>
      <c r="D87" s="121">
        <v>0</v>
      </c>
      <c r="E87" s="121">
        <v>0</v>
      </c>
      <c r="F87" s="121">
        <v>0</v>
      </c>
      <c r="G87" s="121">
        <v>0</v>
      </c>
      <c r="H87" s="121">
        <v>0</v>
      </c>
      <c r="I87" s="121">
        <v>0</v>
      </c>
      <c r="J87" s="121">
        <v>1231.1159283698917</v>
      </c>
      <c r="K87" s="121">
        <v>0</v>
      </c>
      <c r="L87" s="56">
        <v>0</v>
      </c>
      <c r="M87" s="121">
        <v>0</v>
      </c>
      <c r="N87" s="121">
        <v>0</v>
      </c>
      <c r="O87" s="56">
        <v>1231.1159283698917</v>
      </c>
      <c r="P87" s="525"/>
      <c r="Q87" s="525"/>
      <c r="R87" s="525"/>
      <c r="S87" s="525"/>
      <c r="T87" s="525"/>
      <c r="U87" s="525"/>
      <c r="V87" s="525"/>
      <c r="W87" s="525"/>
      <c r="X87" s="525"/>
      <c r="Y87" s="525"/>
      <c r="Z87" s="527"/>
      <c r="AA87" s="527"/>
    </row>
    <row r="88" spans="2:27" s="518" customFormat="1">
      <c r="B88" s="492" t="s">
        <v>519</v>
      </c>
      <c r="C88" s="121">
        <v>0</v>
      </c>
      <c r="D88" s="121">
        <v>0</v>
      </c>
      <c r="E88" s="121">
        <v>689.79560597589364</v>
      </c>
      <c r="F88" s="121">
        <v>0</v>
      </c>
      <c r="G88" s="121">
        <v>0</v>
      </c>
      <c r="H88" s="121">
        <v>0</v>
      </c>
      <c r="I88" s="121">
        <v>0</v>
      </c>
      <c r="J88" s="121">
        <v>0</v>
      </c>
      <c r="K88" s="121">
        <v>0</v>
      </c>
      <c r="L88" s="56">
        <v>0</v>
      </c>
      <c r="M88" s="121">
        <v>0</v>
      </c>
      <c r="N88" s="121">
        <v>0</v>
      </c>
      <c r="O88" s="56">
        <v>689.79560597589364</v>
      </c>
      <c r="P88" s="525"/>
      <c r="Q88" s="525"/>
      <c r="R88" s="525"/>
      <c r="S88" s="525"/>
      <c r="T88" s="525"/>
      <c r="U88" s="525"/>
      <c r="V88" s="525"/>
      <c r="W88" s="525"/>
      <c r="X88" s="525"/>
      <c r="Y88" s="525"/>
      <c r="Z88" s="527"/>
      <c r="AA88" s="527"/>
    </row>
    <row r="89" spans="2:27" s="518" customFormat="1">
      <c r="B89" s="491" t="s">
        <v>607</v>
      </c>
      <c r="C89" s="121">
        <v>0</v>
      </c>
      <c r="D89" s="121">
        <v>192.32044201588889</v>
      </c>
      <c r="E89" s="121">
        <v>0</v>
      </c>
      <c r="F89" s="121">
        <v>0</v>
      </c>
      <c r="G89" s="121">
        <v>0</v>
      </c>
      <c r="H89" s="121">
        <v>0</v>
      </c>
      <c r="I89" s="121">
        <v>0</v>
      </c>
      <c r="J89" s="121">
        <v>0</v>
      </c>
      <c r="K89" s="121">
        <v>0</v>
      </c>
      <c r="L89" s="56">
        <v>0</v>
      </c>
      <c r="M89" s="121">
        <v>0</v>
      </c>
      <c r="N89" s="121">
        <v>0</v>
      </c>
      <c r="O89" s="56">
        <v>192.32044201588889</v>
      </c>
      <c r="P89" s="525"/>
      <c r="Q89" s="525"/>
      <c r="R89" s="525"/>
      <c r="S89" s="525"/>
      <c r="T89" s="525"/>
      <c r="U89" s="525"/>
      <c r="V89" s="525"/>
      <c r="W89" s="525"/>
      <c r="X89" s="525"/>
      <c r="Y89" s="525"/>
      <c r="Z89" s="527"/>
      <c r="AA89" s="527"/>
    </row>
    <row r="90" spans="2:27" s="518" customFormat="1">
      <c r="B90" s="492" t="s">
        <v>698</v>
      </c>
      <c r="C90" s="121">
        <v>0</v>
      </c>
      <c r="D90" s="121">
        <v>0</v>
      </c>
      <c r="E90" s="121">
        <v>0</v>
      </c>
      <c r="F90" s="121">
        <v>0</v>
      </c>
      <c r="G90" s="121">
        <v>0</v>
      </c>
      <c r="H90" s="121">
        <v>0</v>
      </c>
      <c r="I90" s="121">
        <v>0</v>
      </c>
      <c r="J90" s="121">
        <v>0</v>
      </c>
      <c r="K90" s="121">
        <v>0</v>
      </c>
      <c r="L90" s="56">
        <v>0</v>
      </c>
      <c r="M90" s="121">
        <v>0</v>
      </c>
      <c r="N90" s="121">
        <v>0</v>
      </c>
      <c r="O90" s="56">
        <v>0</v>
      </c>
      <c r="P90" s="525"/>
      <c r="Q90" s="525"/>
      <c r="R90" s="525"/>
      <c r="S90" s="525"/>
      <c r="T90" s="525"/>
      <c r="U90" s="525"/>
      <c r="V90" s="525"/>
      <c r="W90" s="525"/>
      <c r="X90" s="525"/>
      <c r="Y90" s="525"/>
      <c r="Z90" s="527"/>
      <c r="AA90" s="527"/>
    </row>
    <row r="91" spans="2:27" s="518" customFormat="1">
      <c r="B91" s="491" t="s">
        <v>520</v>
      </c>
      <c r="C91" s="121">
        <v>0</v>
      </c>
      <c r="D91" s="121">
        <v>0</v>
      </c>
      <c r="E91" s="121">
        <v>0</v>
      </c>
      <c r="F91" s="121">
        <v>0</v>
      </c>
      <c r="G91" s="121">
        <v>0</v>
      </c>
      <c r="H91" s="121">
        <v>0</v>
      </c>
      <c r="I91" s="121">
        <v>0</v>
      </c>
      <c r="J91" s="121">
        <v>0</v>
      </c>
      <c r="K91" s="121">
        <v>0</v>
      </c>
      <c r="L91" s="56">
        <v>0</v>
      </c>
      <c r="M91" s="121">
        <v>0</v>
      </c>
      <c r="N91" s="121">
        <v>0</v>
      </c>
      <c r="O91" s="56">
        <v>0</v>
      </c>
      <c r="P91" s="525"/>
      <c r="Q91" s="525"/>
      <c r="R91" s="525"/>
      <c r="S91" s="525"/>
      <c r="T91" s="525"/>
      <c r="U91" s="525"/>
      <c r="V91" s="525"/>
      <c r="W91" s="525"/>
      <c r="X91" s="525"/>
      <c r="Y91" s="525"/>
      <c r="Z91" s="527"/>
      <c r="AA91" s="527"/>
    </row>
    <row r="92" spans="2:27" s="518" customFormat="1">
      <c r="B92" s="492" t="s">
        <v>596</v>
      </c>
      <c r="C92" s="121">
        <v>0</v>
      </c>
      <c r="D92" s="121">
        <v>0</v>
      </c>
      <c r="E92" s="121">
        <v>0</v>
      </c>
      <c r="F92" s="121">
        <v>0</v>
      </c>
      <c r="G92" s="121">
        <v>0</v>
      </c>
      <c r="H92" s="121">
        <v>0</v>
      </c>
      <c r="I92" s="121">
        <v>0</v>
      </c>
      <c r="J92" s="121">
        <v>0</v>
      </c>
      <c r="K92" s="121">
        <v>0</v>
      </c>
      <c r="L92" s="56">
        <v>0</v>
      </c>
      <c r="M92" s="121">
        <v>0</v>
      </c>
      <c r="N92" s="121">
        <v>0</v>
      </c>
      <c r="O92" s="56">
        <v>0</v>
      </c>
      <c r="P92" s="525"/>
      <c r="Q92" s="525"/>
      <c r="R92" s="525"/>
      <c r="S92" s="525"/>
      <c r="T92" s="525"/>
      <c r="U92" s="525"/>
      <c r="V92" s="525"/>
      <c r="W92" s="525"/>
      <c r="X92" s="525"/>
      <c r="Y92" s="525"/>
      <c r="Z92" s="527"/>
      <c r="AA92" s="527"/>
    </row>
    <row r="93" spans="2:27" s="518" customFormat="1">
      <c r="B93" s="491" t="s">
        <v>624</v>
      </c>
      <c r="C93" s="121">
        <v>0</v>
      </c>
      <c r="D93" s="121">
        <v>0</v>
      </c>
      <c r="E93" s="121">
        <v>0</v>
      </c>
      <c r="F93" s="121">
        <v>0</v>
      </c>
      <c r="G93" s="121">
        <v>0</v>
      </c>
      <c r="H93" s="121">
        <v>0</v>
      </c>
      <c r="I93" s="121">
        <v>0</v>
      </c>
      <c r="J93" s="121">
        <v>0</v>
      </c>
      <c r="K93" s="121">
        <v>1625.2974290395143</v>
      </c>
      <c r="L93" s="56">
        <v>0</v>
      </c>
      <c r="M93" s="121">
        <v>0</v>
      </c>
      <c r="N93" s="121">
        <v>0</v>
      </c>
      <c r="O93" s="56">
        <v>1625.2974290395143</v>
      </c>
      <c r="P93" s="525"/>
      <c r="Q93" s="525"/>
      <c r="R93" s="525"/>
      <c r="S93" s="525"/>
      <c r="T93" s="525"/>
      <c r="U93" s="525"/>
      <c r="V93" s="525"/>
      <c r="W93" s="525"/>
      <c r="X93" s="525"/>
      <c r="Y93" s="525"/>
      <c r="Z93" s="527"/>
      <c r="AA93" s="527"/>
    </row>
    <row r="94" spans="2:27" s="518" customFormat="1">
      <c r="B94" s="492" t="s">
        <v>625</v>
      </c>
      <c r="C94" s="121">
        <v>0</v>
      </c>
      <c r="D94" s="121">
        <v>0</v>
      </c>
      <c r="E94" s="121">
        <v>988.87945494025405</v>
      </c>
      <c r="F94" s="121">
        <v>0</v>
      </c>
      <c r="G94" s="121">
        <v>0</v>
      </c>
      <c r="H94" s="121">
        <v>0</v>
      </c>
      <c r="I94" s="121">
        <v>0</v>
      </c>
      <c r="J94" s="121">
        <v>0</v>
      </c>
      <c r="K94" s="121">
        <v>0</v>
      </c>
      <c r="L94" s="56">
        <v>0</v>
      </c>
      <c r="M94" s="121">
        <v>0</v>
      </c>
      <c r="N94" s="121">
        <v>0</v>
      </c>
      <c r="O94" s="56">
        <v>988.87945494025405</v>
      </c>
      <c r="P94" s="525"/>
      <c r="Q94" s="525"/>
      <c r="R94" s="525"/>
      <c r="S94" s="525"/>
      <c r="T94" s="525"/>
      <c r="U94" s="525"/>
      <c r="V94" s="525"/>
      <c r="W94" s="525"/>
      <c r="X94" s="525"/>
      <c r="Y94" s="525"/>
      <c r="Z94" s="527"/>
      <c r="AA94" s="527"/>
    </row>
    <row r="95" spans="2:27" s="518" customFormat="1">
      <c r="B95" s="491" t="s">
        <v>728</v>
      </c>
      <c r="C95" s="121">
        <v>0</v>
      </c>
      <c r="D95" s="121">
        <v>0</v>
      </c>
      <c r="E95" s="121">
        <v>0</v>
      </c>
      <c r="F95" s="121">
        <v>0</v>
      </c>
      <c r="G95" s="121">
        <v>0</v>
      </c>
      <c r="H95" s="121">
        <v>0</v>
      </c>
      <c r="I95" s="121">
        <v>0</v>
      </c>
      <c r="J95" s="121">
        <v>0</v>
      </c>
      <c r="K95" s="121">
        <v>0</v>
      </c>
      <c r="L95" s="56">
        <v>0</v>
      </c>
      <c r="M95" s="121">
        <v>0</v>
      </c>
      <c r="N95" s="121">
        <v>0</v>
      </c>
      <c r="O95" s="56">
        <v>0</v>
      </c>
      <c r="P95" s="525"/>
      <c r="Q95" s="525"/>
      <c r="R95" s="525"/>
      <c r="S95" s="525"/>
      <c r="T95" s="525"/>
      <c r="U95" s="525"/>
      <c r="V95" s="525"/>
      <c r="W95" s="525"/>
      <c r="X95" s="525"/>
      <c r="Y95" s="525"/>
      <c r="Z95" s="527"/>
      <c r="AA95" s="527"/>
    </row>
    <row r="96" spans="2:27" s="518" customFormat="1">
      <c r="B96" s="492" t="s">
        <v>729</v>
      </c>
      <c r="C96" s="121">
        <v>0</v>
      </c>
      <c r="D96" s="121">
        <v>0</v>
      </c>
      <c r="E96" s="121">
        <v>0</v>
      </c>
      <c r="F96" s="121">
        <v>0</v>
      </c>
      <c r="G96" s="121">
        <v>0</v>
      </c>
      <c r="H96" s="121">
        <v>0</v>
      </c>
      <c r="I96" s="121">
        <v>0</v>
      </c>
      <c r="J96" s="121">
        <v>0</v>
      </c>
      <c r="K96" s="121">
        <v>0</v>
      </c>
      <c r="L96" s="56">
        <v>0</v>
      </c>
      <c r="M96" s="121">
        <v>0</v>
      </c>
      <c r="N96" s="121">
        <v>0</v>
      </c>
      <c r="O96" s="56">
        <v>0</v>
      </c>
      <c r="P96" s="525"/>
      <c r="Q96" s="525"/>
      <c r="R96" s="525"/>
      <c r="S96" s="525"/>
      <c r="T96" s="525"/>
      <c r="U96" s="525"/>
      <c r="V96" s="525"/>
      <c r="W96" s="525"/>
      <c r="X96" s="525"/>
      <c r="Y96" s="525"/>
      <c r="Z96" s="527"/>
      <c r="AA96" s="527"/>
    </row>
    <row r="97" spans="2:27" s="518" customFormat="1">
      <c r="B97" s="491" t="s">
        <v>730</v>
      </c>
      <c r="C97" s="121">
        <v>0</v>
      </c>
      <c r="D97" s="121">
        <v>0</v>
      </c>
      <c r="E97" s="121">
        <v>0</v>
      </c>
      <c r="F97" s="121">
        <v>0</v>
      </c>
      <c r="G97" s="121">
        <v>0</v>
      </c>
      <c r="H97" s="121">
        <v>0</v>
      </c>
      <c r="I97" s="121">
        <v>0</v>
      </c>
      <c r="J97" s="121">
        <v>0</v>
      </c>
      <c r="K97" s="121">
        <v>0</v>
      </c>
      <c r="L97" s="56">
        <v>0</v>
      </c>
      <c r="M97" s="121">
        <v>0</v>
      </c>
      <c r="N97" s="121">
        <v>0</v>
      </c>
      <c r="O97" s="56">
        <v>0</v>
      </c>
      <c r="P97" s="525"/>
      <c r="Q97" s="525"/>
      <c r="R97" s="525"/>
      <c r="S97" s="525"/>
      <c r="T97" s="525"/>
      <c r="U97" s="525"/>
      <c r="V97" s="525"/>
      <c r="W97" s="525"/>
      <c r="X97" s="525"/>
      <c r="Y97" s="525"/>
      <c r="Z97" s="527"/>
      <c r="AA97" s="527"/>
    </row>
    <row r="98" spans="2:27" s="518" customFormat="1">
      <c r="B98" s="492" t="s">
        <v>773</v>
      </c>
      <c r="C98" s="121">
        <v>0</v>
      </c>
      <c r="D98" s="121">
        <v>0</v>
      </c>
      <c r="E98" s="121">
        <v>0</v>
      </c>
      <c r="F98" s="121">
        <v>0</v>
      </c>
      <c r="G98" s="121">
        <v>0</v>
      </c>
      <c r="H98" s="121">
        <v>0</v>
      </c>
      <c r="I98" s="121">
        <v>0</v>
      </c>
      <c r="J98" s="121">
        <v>986.8249697954725</v>
      </c>
      <c r="K98" s="121">
        <v>0</v>
      </c>
      <c r="L98" s="56">
        <v>0</v>
      </c>
      <c r="M98" s="121">
        <v>986.8249697954725</v>
      </c>
      <c r="N98" s="121">
        <v>0</v>
      </c>
      <c r="O98" s="56">
        <v>1973.649939590945</v>
      </c>
      <c r="P98" s="525"/>
      <c r="Q98" s="525"/>
      <c r="R98" s="525"/>
      <c r="S98" s="525"/>
      <c r="T98" s="525"/>
      <c r="U98" s="525"/>
      <c r="V98" s="525"/>
      <c r="W98" s="525"/>
      <c r="X98" s="525"/>
      <c r="Y98" s="525"/>
      <c r="Z98" s="527"/>
      <c r="AA98" s="527"/>
    </row>
    <row r="99" spans="2:27" s="518" customFormat="1">
      <c r="B99" s="491" t="s">
        <v>31</v>
      </c>
      <c r="C99" s="121">
        <v>0</v>
      </c>
      <c r="D99" s="121">
        <v>0</v>
      </c>
      <c r="E99" s="121">
        <v>0</v>
      </c>
      <c r="F99" s="121">
        <v>0</v>
      </c>
      <c r="G99" s="121">
        <v>0</v>
      </c>
      <c r="H99" s="121">
        <v>0</v>
      </c>
      <c r="I99" s="121">
        <v>0</v>
      </c>
      <c r="J99" s="121">
        <v>0</v>
      </c>
      <c r="K99" s="121">
        <v>0</v>
      </c>
      <c r="L99" s="56">
        <v>0</v>
      </c>
      <c r="M99" s="121">
        <v>0</v>
      </c>
      <c r="N99" s="121">
        <v>0</v>
      </c>
      <c r="O99" s="56">
        <v>0</v>
      </c>
      <c r="P99" s="525"/>
      <c r="Q99" s="525"/>
      <c r="R99" s="525"/>
      <c r="S99" s="525"/>
      <c r="T99" s="525"/>
      <c r="U99" s="525"/>
      <c r="V99" s="525"/>
      <c r="W99" s="525"/>
      <c r="X99" s="525"/>
      <c r="Y99" s="525"/>
      <c r="Z99" s="527"/>
      <c r="AA99" s="527"/>
    </row>
    <row r="100" spans="2:27" s="518" customFormat="1">
      <c r="B100" s="492" t="s">
        <v>461</v>
      </c>
      <c r="C100" s="121">
        <v>0</v>
      </c>
      <c r="D100" s="121">
        <v>0</v>
      </c>
      <c r="E100" s="121">
        <v>0</v>
      </c>
      <c r="F100" s="121">
        <v>0</v>
      </c>
      <c r="G100" s="121">
        <v>0</v>
      </c>
      <c r="H100" s="121">
        <v>0</v>
      </c>
      <c r="I100" s="121">
        <v>0</v>
      </c>
      <c r="J100" s="121">
        <v>0</v>
      </c>
      <c r="K100" s="121">
        <v>0</v>
      </c>
      <c r="L100" s="56">
        <v>0</v>
      </c>
      <c r="M100" s="121">
        <v>0</v>
      </c>
      <c r="N100" s="121">
        <v>0</v>
      </c>
      <c r="O100" s="56">
        <v>0</v>
      </c>
      <c r="P100" s="525"/>
      <c r="Q100" s="525"/>
      <c r="R100" s="525"/>
      <c r="S100" s="525"/>
      <c r="T100" s="525"/>
      <c r="U100" s="525"/>
      <c r="V100" s="525"/>
      <c r="W100" s="525"/>
      <c r="X100" s="525"/>
      <c r="Y100" s="525"/>
      <c r="Z100" s="527"/>
      <c r="AA100" s="527"/>
    </row>
    <row r="101" spans="2:27" s="518" customFormat="1">
      <c r="B101" s="491" t="s">
        <v>500</v>
      </c>
      <c r="C101" s="493">
        <v>0</v>
      </c>
      <c r="D101" s="493">
        <v>0</v>
      </c>
      <c r="E101" s="493">
        <v>0</v>
      </c>
      <c r="F101" s="493">
        <v>0</v>
      </c>
      <c r="G101" s="493">
        <v>0</v>
      </c>
      <c r="H101" s="493">
        <v>0</v>
      </c>
      <c r="I101" s="493">
        <v>0</v>
      </c>
      <c r="J101" s="493">
        <v>0</v>
      </c>
      <c r="K101" s="493">
        <v>0</v>
      </c>
      <c r="L101" s="56">
        <v>0</v>
      </c>
      <c r="M101" s="493">
        <v>0</v>
      </c>
      <c r="N101" s="493">
        <v>0</v>
      </c>
      <c r="O101" s="56">
        <v>0</v>
      </c>
      <c r="P101" s="525"/>
      <c r="Q101" s="525"/>
      <c r="R101" s="525"/>
      <c r="S101" s="525"/>
      <c r="T101" s="525"/>
      <c r="U101" s="525"/>
      <c r="V101" s="525"/>
      <c r="W101" s="525"/>
      <c r="X101" s="525"/>
      <c r="Y101" s="525"/>
      <c r="Z101" s="527"/>
      <c r="AA101" s="527"/>
    </row>
    <row r="102" spans="2:27" s="518" customFormat="1">
      <c r="B102" s="492" t="s">
        <v>699</v>
      </c>
      <c r="C102" s="493">
        <v>0</v>
      </c>
      <c r="D102" s="493">
        <v>0</v>
      </c>
      <c r="E102" s="493">
        <v>0</v>
      </c>
      <c r="F102" s="493">
        <v>0</v>
      </c>
      <c r="G102" s="493">
        <v>0</v>
      </c>
      <c r="H102" s="493">
        <v>0</v>
      </c>
      <c r="I102" s="493">
        <v>0</v>
      </c>
      <c r="J102" s="493">
        <v>0</v>
      </c>
      <c r="K102" s="493">
        <v>0</v>
      </c>
      <c r="L102" s="56">
        <v>0</v>
      </c>
      <c r="M102" s="493">
        <v>0</v>
      </c>
      <c r="N102" s="493">
        <v>0</v>
      </c>
      <c r="O102" s="56">
        <v>0</v>
      </c>
      <c r="P102" s="525"/>
      <c r="Q102" s="525"/>
      <c r="R102" s="525"/>
      <c r="S102" s="525"/>
      <c r="T102" s="525"/>
      <c r="U102" s="525"/>
      <c r="V102" s="525"/>
      <c r="W102" s="525"/>
      <c r="X102" s="525"/>
      <c r="Y102" s="525"/>
      <c r="Z102" s="527"/>
      <c r="AA102" s="527"/>
    </row>
    <row r="103" spans="2:27" s="518" customFormat="1">
      <c r="B103" s="491" t="s">
        <v>700</v>
      </c>
      <c r="C103" s="493">
        <v>0</v>
      </c>
      <c r="D103" s="493">
        <v>0</v>
      </c>
      <c r="E103" s="493">
        <v>0</v>
      </c>
      <c r="F103" s="493">
        <v>0</v>
      </c>
      <c r="G103" s="493">
        <v>0</v>
      </c>
      <c r="H103" s="493">
        <v>0</v>
      </c>
      <c r="I103" s="493">
        <v>0</v>
      </c>
      <c r="J103" s="493">
        <v>0</v>
      </c>
      <c r="K103" s="493">
        <v>0</v>
      </c>
      <c r="L103" s="56">
        <v>0</v>
      </c>
      <c r="M103" s="493">
        <v>0</v>
      </c>
      <c r="N103" s="493">
        <v>0</v>
      </c>
      <c r="O103" s="56">
        <v>0</v>
      </c>
      <c r="P103" s="525"/>
      <c r="Q103" s="525"/>
      <c r="R103" s="525"/>
      <c r="S103" s="525"/>
      <c r="T103" s="525"/>
      <c r="U103" s="525"/>
      <c r="V103" s="525"/>
      <c r="W103" s="525"/>
      <c r="X103" s="525"/>
      <c r="Y103" s="525"/>
      <c r="Z103" s="527"/>
      <c r="AA103" s="527"/>
    </row>
    <row r="104" spans="2:27" s="518" customFormat="1">
      <c r="B104" s="492" t="s">
        <v>701</v>
      </c>
      <c r="C104" s="493">
        <v>0</v>
      </c>
      <c r="D104" s="493">
        <v>0</v>
      </c>
      <c r="E104" s="493">
        <v>0</v>
      </c>
      <c r="F104" s="493">
        <v>0</v>
      </c>
      <c r="G104" s="493">
        <v>0</v>
      </c>
      <c r="H104" s="493">
        <v>0</v>
      </c>
      <c r="I104" s="493">
        <v>0</v>
      </c>
      <c r="J104" s="493">
        <v>0</v>
      </c>
      <c r="K104" s="493">
        <v>0</v>
      </c>
      <c r="L104" s="56">
        <v>0</v>
      </c>
      <c r="M104" s="493">
        <v>0</v>
      </c>
      <c r="N104" s="493">
        <v>0</v>
      </c>
      <c r="O104" s="56">
        <v>0</v>
      </c>
      <c r="P104" s="525"/>
      <c r="Q104" s="525"/>
      <c r="R104" s="525"/>
      <c r="S104" s="525"/>
      <c r="T104" s="525"/>
      <c r="U104" s="525"/>
      <c r="V104" s="525"/>
      <c r="W104" s="525"/>
      <c r="X104" s="525"/>
      <c r="Y104" s="525"/>
      <c r="Z104" s="527"/>
      <c r="AA104" s="527"/>
    </row>
    <row r="105" spans="2:27" s="518" customFormat="1">
      <c r="B105" s="491" t="s">
        <v>603</v>
      </c>
      <c r="C105" s="493">
        <v>0</v>
      </c>
      <c r="D105" s="493">
        <v>0</v>
      </c>
      <c r="E105" s="493">
        <v>0</v>
      </c>
      <c r="F105" s="493">
        <v>0</v>
      </c>
      <c r="G105" s="493">
        <v>0</v>
      </c>
      <c r="H105" s="493">
        <v>0</v>
      </c>
      <c r="I105" s="493">
        <v>0</v>
      </c>
      <c r="J105" s="493">
        <v>0</v>
      </c>
      <c r="K105" s="493">
        <v>0</v>
      </c>
      <c r="L105" s="56">
        <v>0</v>
      </c>
      <c r="M105" s="493">
        <v>0</v>
      </c>
      <c r="N105" s="493">
        <v>0</v>
      </c>
      <c r="O105" s="56">
        <v>0</v>
      </c>
      <c r="P105" s="525"/>
      <c r="Q105" s="525"/>
      <c r="R105" s="525"/>
      <c r="S105" s="525"/>
      <c r="T105" s="525"/>
      <c r="U105" s="525"/>
      <c r="V105" s="525"/>
      <c r="W105" s="525"/>
      <c r="X105" s="525"/>
      <c r="Y105" s="525"/>
      <c r="Z105" s="527"/>
      <c r="AA105" s="527"/>
    </row>
    <row r="106" spans="2:27" s="518" customFormat="1">
      <c r="B106" s="492" t="s">
        <v>604</v>
      </c>
      <c r="C106" s="493">
        <v>0</v>
      </c>
      <c r="D106" s="493">
        <v>0</v>
      </c>
      <c r="E106" s="493">
        <v>0</v>
      </c>
      <c r="F106" s="493">
        <v>0</v>
      </c>
      <c r="G106" s="493">
        <v>0</v>
      </c>
      <c r="H106" s="493">
        <v>0</v>
      </c>
      <c r="I106" s="493">
        <v>0</v>
      </c>
      <c r="J106" s="493">
        <v>0</v>
      </c>
      <c r="K106" s="493">
        <v>0</v>
      </c>
      <c r="L106" s="56">
        <v>0</v>
      </c>
      <c r="M106" s="493">
        <v>0</v>
      </c>
      <c r="N106" s="493">
        <v>0</v>
      </c>
      <c r="O106" s="56">
        <v>0</v>
      </c>
      <c r="P106" s="525"/>
      <c r="Q106" s="525"/>
      <c r="R106" s="525"/>
      <c r="S106" s="525"/>
      <c r="T106" s="525"/>
      <c r="U106" s="525"/>
      <c r="V106" s="525"/>
      <c r="W106" s="525"/>
      <c r="X106" s="525"/>
      <c r="Y106" s="525"/>
      <c r="Z106" s="527"/>
      <c r="AA106" s="527"/>
    </row>
    <row r="107" spans="2:27" s="518" customFormat="1">
      <c r="B107" s="491" t="s">
        <v>605</v>
      </c>
      <c r="C107" s="493">
        <v>0</v>
      </c>
      <c r="D107" s="493">
        <v>0</v>
      </c>
      <c r="E107" s="493">
        <v>0</v>
      </c>
      <c r="F107" s="493">
        <v>0</v>
      </c>
      <c r="G107" s="493">
        <v>0</v>
      </c>
      <c r="H107" s="493">
        <v>0</v>
      </c>
      <c r="I107" s="493">
        <v>0</v>
      </c>
      <c r="J107" s="493">
        <v>0</v>
      </c>
      <c r="K107" s="493">
        <v>0</v>
      </c>
      <c r="L107" s="56">
        <v>0</v>
      </c>
      <c r="M107" s="493">
        <v>0</v>
      </c>
      <c r="N107" s="493">
        <v>0</v>
      </c>
      <c r="O107" s="56">
        <v>0</v>
      </c>
      <c r="P107" s="525"/>
      <c r="Q107" s="525"/>
      <c r="R107" s="525"/>
      <c r="S107" s="525"/>
      <c r="T107" s="525"/>
      <c r="U107" s="525"/>
      <c r="V107" s="525"/>
      <c r="W107" s="525"/>
      <c r="X107" s="525"/>
      <c r="Y107" s="525"/>
      <c r="Z107" s="527"/>
      <c r="AA107" s="527"/>
    </row>
    <row r="108" spans="2:27" s="518" customFormat="1">
      <c r="B108" s="492" t="s">
        <v>606</v>
      </c>
      <c r="C108" s="493">
        <v>0</v>
      </c>
      <c r="D108" s="493">
        <v>0</v>
      </c>
      <c r="E108" s="493">
        <v>0</v>
      </c>
      <c r="F108" s="493">
        <v>0</v>
      </c>
      <c r="G108" s="493">
        <v>0</v>
      </c>
      <c r="H108" s="493">
        <v>0</v>
      </c>
      <c r="I108" s="493">
        <v>0</v>
      </c>
      <c r="J108" s="493">
        <v>0</v>
      </c>
      <c r="K108" s="493">
        <v>0</v>
      </c>
      <c r="L108" s="56">
        <v>0</v>
      </c>
      <c r="M108" s="493">
        <v>0</v>
      </c>
      <c r="N108" s="493">
        <v>0</v>
      </c>
      <c r="O108" s="56">
        <v>0</v>
      </c>
      <c r="P108" s="525"/>
      <c r="Q108" s="525"/>
      <c r="R108" s="525"/>
      <c r="S108" s="525"/>
      <c r="T108" s="525"/>
      <c r="U108" s="525"/>
      <c r="V108" s="525"/>
      <c r="W108" s="525"/>
      <c r="X108" s="525"/>
      <c r="Y108" s="525"/>
      <c r="Z108" s="527"/>
      <c r="AA108" s="527"/>
    </row>
    <row r="109" spans="2:27" s="518" customFormat="1">
      <c r="B109" s="491" t="s">
        <v>618</v>
      </c>
      <c r="C109" s="493">
        <v>0</v>
      </c>
      <c r="D109" s="493">
        <v>0</v>
      </c>
      <c r="E109" s="493">
        <v>0</v>
      </c>
      <c r="F109" s="493">
        <v>0</v>
      </c>
      <c r="G109" s="493">
        <v>0</v>
      </c>
      <c r="H109" s="493">
        <v>0</v>
      </c>
      <c r="I109" s="493">
        <v>0</v>
      </c>
      <c r="J109" s="493">
        <v>0</v>
      </c>
      <c r="K109" s="493">
        <v>0</v>
      </c>
      <c r="L109" s="56">
        <v>0</v>
      </c>
      <c r="M109" s="493">
        <v>0</v>
      </c>
      <c r="N109" s="493">
        <v>0</v>
      </c>
      <c r="O109" s="56">
        <v>0</v>
      </c>
      <c r="P109" s="525"/>
      <c r="Q109" s="525"/>
      <c r="R109" s="525"/>
      <c r="S109" s="525"/>
      <c r="T109" s="525"/>
      <c r="U109" s="525"/>
      <c r="V109" s="525"/>
      <c r="W109" s="525"/>
      <c r="X109" s="525"/>
      <c r="Y109" s="525"/>
      <c r="Z109" s="527"/>
      <c r="AA109" s="527"/>
    </row>
    <row r="110" spans="2:27" s="518" customFormat="1">
      <c r="B110" s="492" t="s">
        <v>620</v>
      </c>
      <c r="C110" s="493">
        <v>0</v>
      </c>
      <c r="D110" s="493">
        <v>0</v>
      </c>
      <c r="E110" s="493">
        <v>0</v>
      </c>
      <c r="F110" s="493">
        <v>0</v>
      </c>
      <c r="G110" s="493">
        <v>0</v>
      </c>
      <c r="H110" s="493">
        <v>0</v>
      </c>
      <c r="I110" s="493">
        <v>0</v>
      </c>
      <c r="J110" s="493">
        <v>0</v>
      </c>
      <c r="K110" s="493">
        <v>0</v>
      </c>
      <c r="L110" s="56">
        <v>0</v>
      </c>
      <c r="M110" s="493">
        <v>0</v>
      </c>
      <c r="N110" s="493">
        <v>0</v>
      </c>
      <c r="O110" s="56">
        <v>0</v>
      </c>
      <c r="P110" s="525"/>
      <c r="Q110" s="525"/>
      <c r="R110" s="525"/>
      <c r="S110" s="525"/>
      <c r="T110" s="525"/>
      <c r="U110" s="525"/>
      <c r="V110" s="525"/>
      <c r="W110" s="525"/>
      <c r="X110" s="525"/>
      <c r="Y110" s="525"/>
      <c r="Z110" s="527"/>
      <c r="AA110" s="527"/>
    </row>
    <row r="111" spans="2:27" s="518" customFormat="1">
      <c r="B111" s="491" t="s">
        <v>617</v>
      </c>
      <c r="C111" s="493">
        <v>0</v>
      </c>
      <c r="D111" s="493">
        <v>0</v>
      </c>
      <c r="E111" s="493">
        <v>0</v>
      </c>
      <c r="F111" s="493">
        <v>0</v>
      </c>
      <c r="G111" s="493">
        <v>0</v>
      </c>
      <c r="H111" s="493">
        <v>0</v>
      </c>
      <c r="I111" s="493">
        <v>0</v>
      </c>
      <c r="J111" s="493">
        <v>0</v>
      </c>
      <c r="K111" s="493">
        <v>0</v>
      </c>
      <c r="L111" s="56">
        <v>0</v>
      </c>
      <c r="M111" s="493">
        <v>0</v>
      </c>
      <c r="N111" s="493">
        <v>0</v>
      </c>
      <c r="O111" s="56">
        <v>0</v>
      </c>
      <c r="P111" s="525"/>
      <c r="Q111" s="525"/>
      <c r="R111" s="525"/>
      <c r="S111" s="525"/>
      <c r="T111" s="525"/>
      <c r="U111" s="525"/>
      <c r="V111" s="525"/>
      <c r="W111" s="525"/>
      <c r="X111" s="525"/>
      <c r="Y111" s="525"/>
      <c r="Z111" s="527"/>
      <c r="AA111" s="527"/>
    </row>
    <row r="112" spans="2:27" s="518" customFormat="1">
      <c r="B112" s="492" t="s">
        <v>702</v>
      </c>
      <c r="C112" s="493">
        <v>0</v>
      </c>
      <c r="D112" s="493">
        <v>0</v>
      </c>
      <c r="E112" s="493">
        <v>0</v>
      </c>
      <c r="F112" s="493">
        <v>0</v>
      </c>
      <c r="G112" s="493">
        <v>0</v>
      </c>
      <c r="H112" s="493">
        <v>0</v>
      </c>
      <c r="I112" s="493">
        <v>0</v>
      </c>
      <c r="J112" s="493">
        <v>0</v>
      </c>
      <c r="K112" s="493">
        <v>0</v>
      </c>
      <c r="L112" s="56">
        <v>0</v>
      </c>
      <c r="M112" s="493">
        <v>3374.35968</v>
      </c>
      <c r="N112" s="493">
        <v>0</v>
      </c>
      <c r="O112" s="56">
        <v>3374.35968</v>
      </c>
      <c r="P112" s="525"/>
      <c r="Q112" s="525"/>
      <c r="R112" s="525"/>
      <c r="S112" s="525"/>
      <c r="T112" s="525"/>
      <c r="U112" s="525"/>
      <c r="V112" s="525"/>
      <c r="W112" s="525"/>
      <c r="X112" s="525"/>
      <c r="Y112" s="525"/>
      <c r="Z112" s="527"/>
      <c r="AA112" s="527"/>
    </row>
    <row r="113" spans="1:27" s="518" customFormat="1">
      <c r="B113" s="491" t="s">
        <v>703</v>
      </c>
      <c r="C113" s="493">
        <v>0</v>
      </c>
      <c r="D113" s="493">
        <v>0</v>
      </c>
      <c r="E113" s="493">
        <v>0</v>
      </c>
      <c r="F113" s="493">
        <v>0</v>
      </c>
      <c r="G113" s="493">
        <v>0</v>
      </c>
      <c r="H113" s="493">
        <v>0</v>
      </c>
      <c r="I113" s="493">
        <v>0</v>
      </c>
      <c r="J113" s="493">
        <v>0</v>
      </c>
      <c r="K113" s="493">
        <v>0</v>
      </c>
      <c r="L113" s="56">
        <v>0</v>
      </c>
      <c r="M113" s="493">
        <v>0</v>
      </c>
      <c r="N113" s="493">
        <v>0</v>
      </c>
      <c r="O113" s="56">
        <v>0</v>
      </c>
      <c r="P113" s="525"/>
      <c r="Q113" s="525"/>
      <c r="R113" s="525"/>
      <c r="S113" s="525"/>
      <c r="T113" s="525"/>
      <c r="U113" s="525"/>
      <c r="V113" s="525"/>
      <c r="W113" s="525"/>
      <c r="X113" s="525"/>
      <c r="Y113" s="525"/>
      <c r="Z113" s="527"/>
      <c r="AA113" s="527"/>
    </row>
    <row r="114" spans="1:27" s="518" customFormat="1">
      <c r="B114" s="492" t="s">
        <v>780</v>
      </c>
      <c r="C114" s="493">
        <v>0</v>
      </c>
      <c r="D114" s="493">
        <v>0</v>
      </c>
      <c r="E114" s="493">
        <v>0</v>
      </c>
      <c r="F114" s="493">
        <v>0</v>
      </c>
      <c r="G114" s="493">
        <v>0</v>
      </c>
      <c r="H114" s="493">
        <v>0</v>
      </c>
      <c r="I114" s="493">
        <v>0</v>
      </c>
      <c r="J114" s="493">
        <v>0</v>
      </c>
      <c r="K114" s="493">
        <v>0</v>
      </c>
      <c r="L114" s="56">
        <v>0</v>
      </c>
      <c r="M114" s="493">
        <v>0</v>
      </c>
      <c r="N114" s="493">
        <v>0</v>
      </c>
      <c r="O114" s="56">
        <v>0</v>
      </c>
      <c r="P114" s="525"/>
      <c r="Q114" s="525"/>
      <c r="R114" s="525"/>
      <c r="S114" s="525"/>
      <c r="T114" s="525"/>
      <c r="U114" s="525"/>
      <c r="V114" s="525"/>
      <c r="W114" s="525"/>
      <c r="X114" s="525"/>
      <c r="Y114" s="525"/>
      <c r="Z114" s="527"/>
      <c r="AA114" s="527"/>
    </row>
    <row r="115" spans="1:27" s="518" customFormat="1">
      <c r="B115" s="491" t="s">
        <v>781</v>
      </c>
      <c r="C115" s="493">
        <v>0</v>
      </c>
      <c r="D115" s="493">
        <v>0</v>
      </c>
      <c r="E115" s="493">
        <v>0</v>
      </c>
      <c r="F115" s="493">
        <v>0</v>
      </c>
      <c r="G115" s="493">
        <v>0</v>
      </c>
      <c r="H115" s="493">
        <v>0</v>
      </c>
      <c r="I115" s="493">
        <v>0</v>
      </c>
      <c r="J115" s="493">
        <v>0</v>
      </c>
      <c r="K115" s="493">
        <v>0</v>
      </c>
      <c r="L115" s="56">
        <v>0</v>
      </c>
      <c r="M115" s="493">
        <v>0</v>
      </c>
      <c r="N115" s="493">
        <v>0</v>
      </c>
      <c r="O115" s="56">
        <v>0</v>
      </c>
      <c r="P115" s="525"/>
      <c r="Q115" s="525"/>
      <c r="R115" s="525"/>
      <c r="S115" s="525"/>
      <c r="T115" s="525"/>
      <c r="U115" s="525"/>
      <c r="V115" s="525"/>
      <c r="W115" s="525"/>
      <c r="X115" s="525"/>
      <c r="Y115" s="525"/>
      <c r="Z115" s="527"/>
      <c r="AA115" s="527"/>
    </row>
    <row r="116" spans="1:27" s="518" customFormat="1">
      <c r="B116" s="492" t="s">
        <v>800</v>
      </c>
      <c r="C116" s="493">
        <v>0</v>
      </c>
      <c r="D116" s="493">
        <v>0</v>
      </c>
      <c r="E116" s="493">
        <v>1172.3750170000001</v>
      </c>
      <c r="F116" s="493">
        <v>0</v>
      </c>
      <c r="G116" s="493">
        <v>0</v>
      </c>
      <c r="H116" s="493">
        <v>0</v>
      </c>
      <c r="I116" s="493">
        <v>0</v>
      </c>
      <c r="J116" s="493">
        <v>0</v>
      </c>
      <c r="K116" s="493">
        <v>0</v>
      </c>
      <c r="L116" s="56">
        <v>0</v>
      </c>
      <c r="M116" s="493">
        <v>0</v>
      </c>
      <c r="N116" s="493">
        <v>0</v>
      </c>
      <c r="O116" s="56">
        <v>1172.3750170000001</v>
      </c>
      <c r="P116" s="525"/>
      <c r="Q116" s="525"/>
      <c r="R116" s="525"/>
      <c r="S116" s="525"/>
      <c r="T116" s="525"/>
      <c r="U116" s="525"/>
      <c r="V116" s="525"/>
      <c r="W116" s="525"/>
      <c r="X116" s="525"/>
      <c r="Y116" s="525"/>
      <c r="Z116" s="527"/>
      <c r="AA116" s="527"/>
    </row>
    <row r="117" spans="1:27" s="518" customFormat="1">
      <c r="B117" s="491" t="s">
        <v>801</v>
      </c>
      <c r="C117" s="493">
        <v>0</v>
      </c>
      <c r="D117" s="493">
        <v>0</v>
      </c>
      <c r="E117" s="493">
        <v>0</v>
      </c>
      <c r="F117" s="493">
        <v>0</v>
      </c>
      <c r="G117" s="493">
        <v>0</v>
      </c>
      <c r="H117" s="493">
        <v>0</v>
      </c>
      <c r="I117" s="493">
        <v>0</v>
      </c>
      <c r="J117" s="493">
        <v>0</v>
      </c>
      <c r="K117" s="493">
        <v>0</v>
      </c>
      <c r="L117" s="56">
        <v>0</v>
      </c>
      <c r="M117" s="493">
        <v>0</v>
      </c>
      <c r="N117" s="493">
        <v>0</v>
      </c>
      <c r="O117" s="56">
        <v>0</v>
      </c>
      <c r="P117" s="525"/>
      <c r="Q117" s="525"/>
      <c r="R117" s="525"/>
      <c r="S117" s="525"/>
      <c r="T117" s="525"/>
      <c r="U117" s="525"/>
      <c r="V117" s="525"/>
      <c r="W117" s="525"/>
      <c r="X117" s="525"/>
      <c r="Y117" s="525"/>
      <c r="Z117" s="527"/>
      <c r="AA117" s="527"/>
    </row>
    <row r="118" spans="1:27" s="518" customFormat="1">
      <c r="B118" s="492" t="s">
        <v>802</v>
      </c>
      <c r="C118" s="493">
        <v>0</v>
      </c>
      <c r="D118" s="493">
        <v>0</v>
      </c>
      <c r="E118" s="493">
        <v>0</v>
      </c>
      <c r="F118" s="493">
        <v>0</v>
      </c>
      <c r="G118" s="493">
        <v>0</v>
      </c>
      <c r="H118" s="493">
        <v>353.46897999999999</v>
      </c>
      <c r="I118" s="493">
        <v>0</v>
      </c>
      <c r="J118" s="493">
        <v>0</v>
      </c>
      <c r="K118" s="493">
        <v>0</v>
      </c>
      <c r="L118" s="56">
        <v>0</v>
      </c>
      <c r="M118" s="493">
        <v>0</v>
      </c>
      <c r="N118" s="493">
        <v>0</v>
      </c>
      <c r="O118" s="56">
        <v>353.46897999999999</v>
      </c>
      <c r="P118" s="525"/>
      <c r="Q118" s="525"/>
      <c r="R118" s="525"/>
      <c r="S118" s="525"/>
      <c r="T118" s="525"/>
      <c r="U118" s="525"/>
      <c r="V118" s="525"/>
      <c r="W118" s="525"/>
      <c r="X118" s="525"/>
      <c r="Y118" s="525"/>
      <c r="Z118" s="527"/>
      <c r="AA118" s="527"/>
    </row>
    <row r="119" spans="1:27" s="518" customFormat="1">
      <c r="B119" s="491" t="s">
        <v>803</v>
      </c>
      <c r="C119" s="493">
        <v>0</v>
      </c>
      <c r="D119" s="493">
        <v>0</v>
      </c>
      <c r="E119" s="493">
        <v>0</v>
      </c>
      <c r="F119" s="493">
        <v>0</v>
      </c>
      <c r="G119" s="493">
        <v>0</v>
      </c>
      <c r="H119" s="493">
        <v>0</v>
      </c>
      <c r="I119" s="493">
        <v>0</v>
      </c>
      <c r="J119" s="493">
        <v>0</v>
      </c>
      <c r="K119" s="493">
        <v>0</v>
      </c>
      <c r="L119" s="56">
        <v>0</v>
      </c>
      <c r="M119" s="493">
        <v>0</v>
      </c>
      <c r="N119" s="493">
        <v>0</v>
      </c>
      <c r="O119" s="56">
        <v>0</v>
      </c>
      <c r="P119" s="525"/>
      <c r="Q119" s="525"/>
      <c r="R119" s="525"/>
      <c r="S119" s="525"/>
      <c r="T119" s="525"/>
      <c r="U119" s="525"/>
      <c r="V119" s="525"/>
      <c r="W119" s="525"/>
      <c r="X119" s="525"/>
      <c r="Y119" s="525"/>
      <c r="Z119" s="527"/>
      <c r="AA119" s="527"/>
    </row>
    <row r="120" spans="1:27" s="518" customFormat="1">
      <c r="B120" s="492" t="s">
        <v>627</v>
      </c>
      <c r="C120" s="493">
        <v>0</v>
      </c>
      <c r="D120" s="493">
        <v>0</v>
      </c>
      <c r="E120" s="493">
        <v>0</v>
      </c>
      <c r="F120" s="493">
        <v>0</v>
      </c>
      <c r="G120" s="493">
        <v>0</v>
      </c>
      <c r="H120" s="493">
        <v>0</v>
      </c>
      <c r="I120" s="493">
        <v>0</v>
      </c>
      <c r="J120" s="493">
        <v>0</v>
      </c>
      <c r="K120" s="493">
        <v>0</v>
      </c>
      <c r="L120" s="56">
        <v>0</v>
      </c>
      <c r="M120" s="493">
        <v>0</v>
      </c>
      <c r="N120" s="493">
        <v>0</v>
      </c>
      <c r="O120" s="56">
        <v>0</v>
      </c>
      <c r="P120" s="525"/>
      <c r="Q120" s="525"/>
      <c r="R120" s="525"/>
      <c r="S120" s="525"/>
      <c r="T120" s="525"/>
      <c r="U120" s="525"/>
      <c r="V120" s="525"/>
      <c r="W120" s="525"/>
      <c r="X120" s="525"/>
      <c r="Y120" s="525"/>
      <c r="Z120" s="527"/>
      <c r="AA120" s="527"/>
    </row>
    <row r="121" spans="1:27" s="518" customFormat="1">
      <c r="B121" s="491" t="s">
        <v>731</v>
      </c>
      <c r="C121" s="493">
        <v>0</v>
      </c>
      <c r="D121" s="493">
        <v>0</v>
      </c>
      <c r="E121" s="493">
        <v>0</v>
      </c>
      <c r="F121" s="493">
        <v>0</v>
      </c>
      <c r="G121" s="493">
        <v>0</v>
      </c>
      <c r="H121" s="493">
        <v>0</v>
      </c>
      <c r="I121" s="493">
        <v>0</v>
      </c>
      <c r="J121" s="493">
        <v>0</v>
      </c>
      <c r="K121" s="493">
        <v>0</v>
      </c>
      <c r="L121" s="56">
        <v>0</v>
      </c>
      <c r="M121" s="493">
        <v>0</v>
      </c>
      <c r="N121" s="493">
        <v>0</v>
      </c>
      <c r="O121" s="56">
        <v>0</v>
      </c>
      <c r="P121" s="525"/>
      <c r="Q121" s="525"/>
      <c r="R121" s="525"/>
      <c r="S121" s="525"/>
      <c r="T121" s="525"/>
      <c r="U121" s="525"/>
      <c r="V121" s="525"/>
      <c r="W121" s="525"/>
      <c r="X121" s="525"/>
      <c r="Y121" s="525"/>
      <c r="Z121" s="527"/>
      <c r="AA121" s="527"/>
    </row>
    <row r="122" spans="1:27" s="518" customFormat="1">
      <c r="B122" s="492" t="s">
        <v>732</v>
      </c>
      <c r="C122" s="493">
        <v>0</v>
      </c>
      <c r="D122" s="493">
        <v>0</v>
      </c>
      <c r="E122" s="493">
        <v>0</v>
      </c>
      <c r="F122" s="493">
        <v>0</v>
      </c>
      <c r="G122" s="493">
        <v>0</v>
      </c>
      <c r="H122" s="493">
        <v>0</v>
      </c>
      <c r="I122" s="493">
        <v>0</v>
      </c>
      <c r="J122" s="493">
        <v>0</v>
      </c>
      <c r="K122" s="493">
        <v>0</v>
      </c>
      <c r="L122" s="56">
        <v>0</v>
      </c>
      <c r="M122" s="493">
        <v>0</v>
      </c>
      <c r="N122" s="493">
        <v>0</v>
      </c>
      <c r="O122" s="56">
        <v>0</v>
      </c>
      <c r="P122" s="525"/>
      <c r="Q122" s="525"/>
      <c r="R122" s="525"/>
      <c r="S122" s="525"/>
      <c r="T122" s="525"/>
      <c r="U122" s="525"/>
      <c r="V122" s="525"/>
      <c r="W122" s="525"/>
      <c r="X122" s="525"/>
      <c r="Y122" s="525"/>
      <c r="Z122" s="527"/>
      <c r="AA122" s="527"/>
    </row>
    <row r="123" spans="1:27" s="518" customFormat="1">
      <c r="B123" s="491" t="s">
        <v>733</v>
      </c>
      <c r="C123" s="494">
        <v>0</v>
      </c>
      <c r="D123" s="494">
        <v>0</v>
      </c>
      <c r="E123" s="494">
        <v>0</v>
      </c>
      <c r="F123" s="494">
        <v>0</v>
      </c>
      <c r="G123" s="494">
        <v>0</v>
      </c>
      <c r="H123" s="494">
        <v>0</v>
      </c>
      <c r="I123" s="494">
        <v>0</v>
      </c>
      <c r="J123" s="494">
        <v>0</v>
      </c>
      <c r="K123" s="494">
        <v>0</v>
      </c>
      <c r="L123" s="56">
        <v>0</v>
      </c>
      <c r="M123" s="494">
        <v>0</v>
      </c>
      <c r="N123" s="494">
        <v>0</v>
      </c>
      <c r="O123" s="56">
        <v>0</v>
      </c>
      <c r="P123" s="525"/>
      <c r="Q123" s="525"/>
      <c r="R123" s="525"/>
      <c r="S123" s="525"/>
      <c r="T123" s="525"/>
      <c r="U123" s="525"/>
      <c r="V123" s="525"/>
      <c r="W123" s="525"/>
      <c r="X123" s="525"/>
      <c r="Y123" s="525"/>
      <c r="Z123" s="527"/>
      <c r="AA123" s="527"/>
    </row>
    <row r="124" spans="1:27" s="518" customFormat="1">
      <c r="B124" s="492" t="s">
        <v>92</v>
      </c>
      <c r="C124" s="493">
        <v>0</v>
      </c>
      <c r="D124" s="493">
        <v>0</v>
      </c>
      <c r="E124" s="493">
        <v>0</v>
      </c>
      <c r="F124" s="493">
        <v>0</v>
      </c>
      <c r="G124" s="493">
        <v>0</v>
      </c>
      <c r="H124" s="493">
        <v>0</v>
      </c>
      <c r="I124" s="493">
        <v>0</v>
      </c>
      <c r="J124" s="493">
        <v>0</v>
      </c>
      <c r="K124" s="493">
        <v>0</v>
      </c>
      <c r="L124" s="56">
        <v>0</v>
      </c>
      <c r="M124" s="493">
        <v>0</v>
      </c>
      <c r="N124" s="493">
        <v>0</v>
      </c>
      <c r="O124" s="56">
        <v>0</v>
      </c>
      <c r="P124" s="525"/>
      <c r="Q124" s="525"/>
      <c r="R124" s="525"/>
      <c r="S124" s="525"/>
      <c r="T124" s="525"/>
      <c r="U124" s="525"/>
      <c r="V124" s="525"/>
      <c r="W124" s="525"/>
      <c r="X124" s="525"/>
      <c r="Y124" s="525"/>
      <c r="Z124" s="527"/>
      <c r="AA124" s="527"/>
    </row>
    <row r="125" spans="1:27" s="118" customFormat="1">
      <c r="A125" s="518"/>
      <c r="B125" s="491" t="s">
        <v>272</v>
      </c>
      <c r="C125" s="493">
        <v>1105.2022520121182</v>
      </c>
      <c r="D125" s="493">
        <v>278.87224010063846</v>
      </c>
      <c r="E125" s="493">
        <v>0</v>
      </c>
      <c r="F125" s="493">
        <v>0</v>
      </c>
      <c r="G125" s="493">
        <v>0</v>
      </c>
      <c r="H125" s="493">
        <v>0</v>
      </c>
      <c r="I125" s="493">
        <v>0</v>
      </c>
      <c r="J125" s="493">
        <v>67.28731357838484</v>
      </c>
      <c r="K125" s="493">
        <v>337.21788855</v>
      </c>
      <c r="L125" s="56">
        <v>146.27676864866271</v>
      </c>
      <c r="M125" s="493">
        <v>0</v>
      </c>
      <c r="N125" s="493">
        <v>0</v>
      </c>
      <c r="O125" s="56">
        <v>1934.8564628898041</v>
      </c>
      <c r="P125" s="525"/>
      <c r="Q125" s="525"/>
      <c r="R125" s="525"/>
      <c r="S125" s="525"/>
      <c r="T125" s="525"/>
      <c r="U125" s="525"/>
      <c r="V125" s="525"/>
      <c r="W125" s="525"/>
      <c r="X125" s="525"/>
      <c r="Y125" s="525"/>
      <c r="Z125" s="527"/>
      <c r="AA125" s="527"/>
    </row>
    <row r="126" spans="1:27" s="118" customFormat="1">
      <c r="A126" s="518"/>
      <c r="B126" s="475" t="s">
        <v>82</v>
      </c>
      <c r="C126" s="476">
        <v>1105.2022520121182</v>
      </c>
      <c r="D126" s="476">
        <v>278.87224010063846</v>
      </c>
      <c r="E126" s="476">
        <v>0</v>
      </c>
      <c r="F126" s="476">
        <v>0</v>
      </c>
      <c r="G126" s="476">
        <v>0</v>
      </c>
      <c r="H126" s="476">
        <v>0</v>
      </c>
      <c r="I126" s="476">
        <v>0</v>
      </c>
      <c r="J126" s="476">
        <v>67.28731357838484</v>
      </c>
      <c r="K126" s="476">
        <v>337.21788855</v>
      </c>
      <c r="L126" s="210">
        <v>146.27676864866271</v>
      </c>
      <c r="M126" s="476">
        <v>0</v>
      </c>
      <c r="N126" s="476">
        <v>0</v>
      </c>
      <c r="O126" s="210">
        <v>1934.8564628898041</v>
      </c>
      <c r="P126" s="525"/>
      <c r="Q126" s="525"/>
      <c r="R126" s="525"/>
      <c r="S126" s="525"/>
      <c r="T126" s="525"/>
      <c r="U126" s="525"/>
      <c r="V126" s="525"/>
      <c r="W126" s="525"/>
      <c r="X126" s="525"/>
      <c r="Y126" s="525"/>
      <c r="Z126" s="527"/>
      <c r="AA126" s="527"/>
    </row>
    <row r="127" spans="1:27" s="118" customFormat="1">
      <c r="A127" s="518"/>
      <c r="B127" s="477" t="s">
        <v>80</v>
      </c>
      <c r="C127" s="478">
        <v>0</v>
      </c>
      <c r="D127" s="478">
        <v>0</v>
      </c>
      <c r="E127" s="478">
        <v>0</v>
      </c>
      <c r="F127" s="478">
        <v>0</v>
      </c>
      <c r="G127" s="478">
        <v>0</v>
      </c>
      <c r="H127" s="478">
        <v>0</v>
      </c>
      <c r="I127" s="478">
        <v>0</v>
      </c>
      <c r="J127" s="478">
        <v>0</v>
      </c>
      <c r="K127" s="478">
        <v>0</v>
      </c>
      <c r="L127" s="211">
        <v>0</v>
      </c>
      <c r="M127" s="478">
        <v>0</v>
      </c>
      <c r="N127" s="478">
        <v>0</v>
      </c>
      <c r="O127" s="211">
        <v>0</v>
      </c>
      <c r="P127" s="525"/>
      <c r="Q127" s="525"/>
      <c r="R127" s="525"/>
      <c r="S127" s="525"/>
      <c r="T127" s="525"/>
      <c r="U127" s="525"/>
      <c r="V127" s="525"/>
      <c r="W127" s="525"/>
      <c r="X127" s="525"/>
      <c r="Y127" s="525"/>
      <c r="Z127" s="527"/>
      <c r="AA127" s="527"/>
    </row>
    <row r="128" spans="1:27" s="118" customFormat="1">
      <c r="A128" s="518"/>
      <c r="B128" s="491" t="s">
        <v>426</v>
      </c>
      <c r="C128" s="493">
        <v>6.7853269347538774</v>
      </c>
      <c r="D128" s="493">
        <v>6.2122706702074657</v>
      </c>
      <c r="E128" s="493">
        <v>6.2122706702074657</v>
      </c>
      <c r="F128" s="493">
        <v>6.2122706702074657</v>
      </c>
      <c r="G128" s="493">
        <v>6.2122706702074657</v>
      </c>
      <c r="H128" s="493">
        <v>6.2122706702074657</v>
      </c>
      <c r="I128" s="493">
        <v>6.2122706702074657</v>
      </c>
      <c r="J128" s="493">
        <v>6.2122706702074657</v>
      </c>
      <c r="K128" s="493">
        <v>6.2122706702074657</v>
      </c>
      <c r="L128" s="56">
        <v>6.2122706702074657</v>
      </c>
      <c r="M128" s="493">
        <v>6.2122706702074657</v>
      </c>
      <c r="N128" s="493">
        <v>6.2122706702074657</v>
      </c>
      <c r="O128" s="56">
        <v>75.120304307035994</v>
      </c>
      <c r="P128" s="525"/>
      <c r="Q128" s="525"/>
      <c r="R128" s="525"/>
      <c r="S128" s="525"/>
      <c r="T128" s="525"/>
      <c r="U128" s="525"/>
      <c r="V128" s="525"/>
      <c r="W128" s="525"/>
      <c r="X128" s="525"/>
      <c r="Y128" s="525"/>
      <c r="Z128" s="527"/>
      <c r="AA128" s="527"/>
    </row>
    <row r="129" spans="1:28" s="118" customFormat="1">
      <c r="A129" s="518"/>
      <c r="B129" s="483" t="s">
        <v>93</v>
      </c>
      <c r="C129" s="495">
        <v>6.7853269347538774</v>
      </c>
      <c r="D129" s="495">
        <v>6.2122706702074657</v>
      </c>
      <c r="E129" s="495">
        <v>6.2122706702074657</v>
      </c>
      <c r="F129" s="495">
        <v>6.2122706702074657</v>
      </c>
      <c r="G129" s="495">
        <v>6.2122706702074657</v>
      </c>
      <c r="H129" s="495">
        <v>6.2122706702074657</v>
      </c>
      <c r="I129" s="495">
        <v>6.2122706702074657</v>
      </c>
      <c r="J129" s="495">
        <v>6.2122706702074657</v>
      </c>
      <c r="K129" s="495">
        <v>6.2122706702074657</v>
      </c>
      <c r="L129" s="208">
        <v>6.2122706702074657</v>
      </c>
      <c r="M129" s="495">
        <v>6.2122706702074657</v>
      </c>
      <c r="N129" s="495">
        <v>6.2122706702074657</v>
      </c>
      <c r="O129" s="208">
        <v>75.120304307035994</v>
      </c>
      <c r="P129" s="525"/>
      <c r="Q129" s="525"/>
      <c r="R129" s="525"/>
      <c r="S129" s="525"/>
      <c r="T129" s="525"/>
      <c r="U129" s="525"/>
      <c r="V129" s="525"/>
      <c r="W129" s="525"/>
      <c r="X129" s="525"/>
      <c r="Y129" s="525"/>
      <c r="Z129" s="527"/>
      <c r="AA129" s="527"/>
    </row>
    <row r="130" spans="1:28" s="118" customFormat="1">
      <c r="A130" s="518"/>
      <c r="B130" s="409" t="s">
        <v>95</v>
      </c>
      <c r="C130" s="497">
        <v>6.2122706702074657</v>
      </c>
      <c r="D130" s="497">
        <v>6.2122706702074657</v>
      </c>
      <c r="E130" s="497">
        <v>6.2122706702074657</v>
      </c>
      <c r="F130" s="497">
        <v>6.2122706702074657</v>
      </c>
      <c r="G130" s="497">
        <v>6.2122706702074657</v>
      </c>
      <c r="H130" s="497">
        <v>6.2122706702074657</v>
      </c>
      <c r="I130" s="497">
        <v>6.2122706702074657</v>
      </c>
      <c r="J130" s="497">
        <v>6.2122706702074657</v>
      </c>
      <c r="K130" s="497">
        <v>6.2122706702074657</v>
      </c>
      <c r="L130" s="47">
        <v>6.2122706702074657</v>
      </c>
      <c r="M130" s="497">
        <v>6.2122706702074657</v>
      </c>
      <c r="N130" s="497">
        <v>6.2122706702074657</v>
      </c>
      <c r="O130" s="47">
        <v>74.547248042489585</v>
      </c>
      <c r="P130" s="525"/>
      <c r="Q130" s="525"/>
      <c r="R130" s="525"/>
      <c r="S130" s="525"/>
      <c r="T130" s="525"/>
      <c r="U130" s="525"/>
      <c r="V130" s="525"/>
      <c r="W130" s="525"/>
      <c r="X130" s="525"/>
      <c r="Y130" s="525"/>
      <c r="Z130" s="527"/>
      <c r="AA130" s="527"/>
    </row>
    <row r="131" spans="1:28" s="118" customFormat="1">
      <c r="A131" s="518"/>
      <c r="B131" s="409" t="s">
        <v>177</v>
      </c>
      <c r="C131" s="497">
        <v>6.2122706702074657</v>
      </c>
      <c r="D131" s="497">
        <v>6.2122706702074657</v>
      </c>
      <c r="E131" s="497">
        <v>6.2122706702074657</v>
      </c>
      <c r="F131" s="497">
        <v>6.2122706702074657</v>
      </c>
      <c r="G131" s="497">
        <v>6.2122706702074657</v>
      </c>
      <c r="H131" s="497">
        <v>6.2122706702074657</v>
      </c>
      <c r="I131" s="497">
        <v>6.2122706702074657</v>
      </c>
      <c r="J131" s="497">
        <v>6.2122706702074657</v>
      </c>
      <c r="K131" s="497">
        <v>6.2122706702074657</v>
      </c>
      <c r="L131" s="47">
        <v>6.2122706702074657</v>
      </c>
      <c r="M131" s="497">
        <v>6.2122706702074657</v>
      </c>
      <c r="N131" s="497">
        <v>6.2122706702074657</v>
      </c>
      <c r="O131" s="47">
        <v>74.547248042489585</v>
      </c>
      <c r="P131" s="525"/>
      <c r="Q131" s="525"/>
      <c r="R131" s="525"/>
      <c r="S131" s="525"/>
      <c r="T131" s="525"/>
      <c r="U131" s="525"/>
      <c r="V131" s="525"/>
      <c r="W131" s="525"/>
      <c r="X131" s="525"/>
      <c r="Y131" s="525"/>
      <c r="Z131" s="527"/>
      <c r="AA131" s="527"/>
    </row>
    <row r="132" spans="1:28" s="118" customFormat="1">
      <c r="A132" s="518"/>
      <c r="B132" s="409" t="s">
        <v>98</v>
      </c>
      <c r="C132" s="497">
        <v>0</v>
      </c>
      <c r="D132" s="497">
        <v>0</v>
      </c>
      <c r="E132" s="497">
        <v>0</v>
      </c>
      <c r="F132" s="497">
        <v>0</v>
      </c>
      <c r="G132" s="497">
        <v>0</v>
      </c>
      <c r="H132" s="497">
        <v>0</v>
      </c>
      <c r="I132" s="497">
        <v>0</v>
      </c>
      <c r="J132" s="497">
        <v>0</v>
      </c>
      <c r="K132" s="497">
        <v>0</v>
      </c>
      <c r="L132" s="47">
        <v>0</v>
      </c>
      <c r="M132" s="497">
        <v>0</v>
      </c>
      <c r="N132" s="497">
        <v>0</v>
      </c>
      <c r="O132" s="47">
        <v>0</v>
      </c>
      <c r="P132" s="525"/>
      <c r="Q132" s="525"/>
      <c r="R132" s="525"/>
      <c r="S132" s="525"/>
      <c r="T132" s="525"/>
      <c r="U132" s="525"/>
      <c r="V132" s="525"/>
      <c r="W132" s="525"/>
      <c r="X132" s="525"/>
      <c r="Y132" s="525"/>
      <c r="Z132" s="527"/>
      <c r="AA132" s="527"/>
    </row>
    <row r="133" spans="1:28" s="118" customFormat="1">
      <c r="A133" s="518"/>
      <c r="B133" s="500" t="s">
        <v>99</v>
      </c>
      <c r="C133" s="497">
        <v>0.5730562645464119</v>
      </c>
      <c r="D133" s="497">
        <v>0</v>
      </c>
      <c r="E133" s="497">
        <v>0</v>
      </c>
      <c r="F133" s="497">
        <v>0</v>
      </c>
      <c r="G133" s="497">
        <v>0</v>
      </c>
      <c r="H133" s="497">
        <v>0</v>
      </c>
      <c r="I133" s="497">
        <v>0</v>
      </c>
      <c r="J133" s="497">
        <v>0</v>
      </c>
      <c r="K133" s="497">
        <v>0</v>
      </c>
      <c r="L133" s="47">
        <v>0</v>
      </c>
      <c r="M133" s="497">
        <v>0</v>
      </c>
      <c r="N133" s="497">
        <v>0</v>
      </c>
      <c r="O133" s="47">
        <v>0.5730562645464119</v>
      </c>
      <c r="P133" s="525"/>
      <c r="Q133" s="525"/>
      <c r="R133" s="525"/>
      <c r="S133" s="525"/>
      <c r="T133" s="525"/>
      <c r="U133" s="525"/>
      <c r="V133" s="525"/>
      <c r="W133" s="525"/>
      <c r="X133" s="525"/>
      <c r="Y133" s="525"/>
      <c r="Z133" s="527"/>
      <c r="AA133" s="527"/>
    </row>
    <row r="134" spans="1:28" s="118" customFormat="1">
      <c r="A134" s="518"/>
      <c r="B134" s="409" t="s">
        <v>177</v>
      </c>
      <c r="C134" s="497">
        <v>0</v>
      </c>
      <c r="D134" s="497">
        <v>0</v>
      </c>
      <c r="E134" s="497">
        <v>0</v>
      </c>
      <c r="F134" s="497">
        <v>0</v>
      </c>
      <c r="G134" s="497">
        <v>0</v>
      </c>
      <c r="H134" s="497">
        <v>0</v>
      </c>
      <c r="I134" s="497">
        <v>0</v>
      </c>
      <c r="J134" s="497">
        <v>0</v>
      </c>
      <c r="K134" s="497">
        <v>0</v>
      </c>
      <c r="L134" s="47">
        <v>0</v>
      </c>
      <c r="M134" s="497">
        <v>0</v>
      </c>
      <c r="N134" s="497">
        <v>0</v>
      </c>
      <c r="O134" s="47">
        <v>0</v>
      </c>
      <c r="P134" s="525"/>
      <c r="Q134" s="525"/>
      <c r="R134" s="525"/>
      <c r="S134" s="525"/>
      <c r="T134" s="525"/>
      <c r="U134" s="525"/>
      <c r="V134" s="525"/>
      <c r="W134" s="525"/>
      <c r="X134" s="525"/>
      <c r="Y134" s="525"/>
      <c r="Z134" s="527"/>
      <c r="AA134" s="527"/>
    </row>
    <row r="135" spans="1:28" s="118" customFormat="1">
      <c r="A135" s="518"/>
      <c r="B135" s="498" t="s">
        <v>98</v>
      </c>
      <c r="C135" s="499">
        <v>0.5730562645464119</v>
      </c>
      <c r="D135" s="499">
        <v>0</v>
      </c>
      <c r="E135" s="499">
        <v>0</v>
      </c>
      <c r="F135" s="499">
        <v>0</v>
      </c>
      <c r="G135" s="499">
        <v>0</v>
      </c>
      <c r="H135" s="499">
        <v>0</v>
      </c>
      <c r="I135" s="499">
        <v>0</v>
      </c>
      <c r="J135" s="499">
        <v>0</v>
      </c>
      <c r="K135" s="499">
        <v>0</v>
      </c>
      <c r="L135" s="209">
        <v>0</v>
      </c>
      <c r="M135" s="499">
        <v>0</v>
      </c>
      <c r="N135" s="499">
        <v>0</v>
      </c>
      <c r="O135" s="209">
        <v>0.5730562645464119</v>
      </c>
      <c r="P135" s="525"/>
      <c r="Q135" s="525"/>
      <c r="R135" s="525"/>
      <c r="S135" s="525"/>
      <c r="T135" s="525"/>
      <c r="U135" s="525"/>
      <c r="V135" s="525"/>
      <c r="W135" s="525"/>
      <c r="X135" s="525"/>
      <c r="Y135" s="525"/>
      <c r="Z135" s="527"/>
      <c r="AA135" s="527"/>
    </row>
    <row r="136" spans="1:28" s="118" customFormat="1">
      <c r="A136" s="518"/>
      <c r="B136" s="484" t="s">
        <v>123</v>
      </c>
      <c r="C136" s="496">
        <v>0</v>
      </c>
      <c r="D136" s="496">
        <v>0</v>
      </c>
      <c r="E136" s="496">
        <v>0</v>
      </c>
      <c r="F136" s="496">
        <v>0</v>
      </c>
      <c r="G136" s="496">
        <v>0</v>
      </c>
      <c r="H136" s="496">
        <v>0</v>
      </c>
      <c r="I136" s="496">
        <v>0</v>
      </c>
      <c r="J136" s="496">
        <v>0</v>
      </c>
      <c r="K136" s="496">
        <v>0</v>
      </c>
      <c r="L136" s="210">
        <v>0</v>
      </c>
      <c r="M136" s="496">
        <v>0</v>
      </c>
      <c r="N136" s="496">
        <v>0</v>
      </c>
      <c r="O136" s="210">
        <v>0</v>
      </c>
      <c r="P136" s="525"/>
      <c r="Q136" s="525"/>
      <c r="R136" s="525"/>
      <c r="S136" s="525"/>
      <c r="T136" s="525"/>
      <c r="U136" s="525"/>
      <c r="V136" s="525"/>
      <c r="W136" s="525"/>
      <c r="X136" s="525"/>
      <c r="Y136" s="525"/>
      <c r="Z136" s="527"/>
      <c r="AA136" s="527"/>
    </row>
    <row r="137" spans="1:28" s="118" customFormat="1">
      <c r="A137" s="518"/>
      <c r="B137" s="409" t="s">
        <v>177</v>
      </c>
      <c r="C137" s="497">
        <v>0</v>
      </c>
      <c r="D137" s="497">
        <v>0</v>
      </c>
      <c r="E137" s="497">
        <v>0</v>
      </c>
      <c r="F137" s="497">
        <v>0</v>
      </c>
      <c r="G137" s="497">
        <v>0</v>
      </c>
      <c r="H137" s="497">
        <v>0</v>
      </c>
      <c r="I137" s="497">
        <v>0</v>
      </c>
      <c r="J137" s="497">
        <v>0</v>
      </c>
      <c r="K137" s="497">
        <v>0</v>
      </c>
      <c r="L137" s="47">
        <v>0</v>
      </c>
      <c r="M137" s="497">
        <v>0</v>
      </c>
      <c r="N137" s="497">
        <v>0</v>
      </c>
      <c r="O137" s="47">
        <v>0</v>
      </c>
      <c r="P137" s="525"/>
      <c r="Q137" s="525"/>
      <c r="R137" s="525"/>
      <c r="S137" s="525"/>
      <c r="T137" s="525"/>
      <c r="U137" s="525"/>
      <c r="V137" s="525"/>
      <c r="W137" s="525"/>
      <c r="X137" s="525"/>
      <c r="Y137" s="525"/>
    </row>
    <row r="138" spans="1:28" s="118" customFormat="1">
      <c r="A138" s="518"/>
      <c r="B138" s="409" t="s">
        <v>98</v>
      </c>
      <c r="C138" s="497">
        <v>0</v>
      </c>
      <c r="D138" s="497">
        <v>0</v>
      </c>
      <c r="E138" s="497">
        <v>0</v>
      </c>
      <c r="F138" s="497">
        <v>0</v>
      </c>
      <c r="G138" s="497">
        <v>0</v>
      </c>
      <c r="H138" s="497">
        <v>0</v>
      </c>
      <c r="I138" s="497">
        <v>0</v>
      </c>
      <c r="J138" s="497">
        <v>0</v>
      </c>
      <c r="K138" s="497">
        <v>0</v>
      </c>
      <c r="L138" s="47">
        <v>0</v>
      </c>
      <c r="M138" s="497">
        <v>0</v>
      </c>
      <c r="N138" s="497">
        <v>0</v>
      </c>
      <c r="O138" s="47">
        <v>0</v>
      </c>
      <c r="P138" s="525"/>
      <c r="Q138" s="525"/>
      <c r="R138" s="525"/>
      <c r="S138" s="525"/>
      <c r="T138" s="525"/>
      <c r="U138" s="525"/>
      <c r="V138" s="525"/>
      <c r="W138" s="525"/>
      <c r="X138" s="525"/>
      <c r="Y138" s="525"/>
    </row>
    <row r="139" spans="1:28" s="118" customFormat="1">
      <c r="A139" s="518"/>
      <c r="B139" s="501"/>
      <c r="C139" s="207"/>
      <c r="D139" s="207"/>
      <c r="E139" s="207"/>
      <c r="F139" s="207"/>
      <c r="G139" s="207"/>
      <c r="H139" s="207"/>
      <c r="I139" s="207"/>
      <c r="J139" s="207"/>
      <c r="K139" s="207"/>
      <c r="L139" s="207"/>
      <c r="M139" s="207"/>
      <c r="N139" s="207"/>
      <c r="O139" s="207"/>
      <c r="P139" s="525"/>
      <c r="Q139" s="525"/>
      <c r="R139" s="525"/>
      <c r="S139" s="525"/>
      <c r="T139" s="525"/>
      <c r="U139" s="525"/>
      <c r="V139" s="525"/>
      <c r="W139" s="525"/>
      <c r="X139" s="525"/>
      <c r="Y139" s="525"/>
      <c r="Z139" s="529"/>
      <c r="AA139" s="529"/>
      <c r="AB139" s="529"/>
    </row>
    <row r="140" spans="1:28" s="118" customFormat="1">
      <c r="A140" s="518"/>
      <c r="B140" s="502" t="s">
        <v>124</v>
      </c>
      <c r="C140" s="122">
        <v>2909.5997098089929</v>
      </c>
      <c r="D140" s="122">
        <v>494.6792790447135</v>
      </c>
      <c r="E140" s="122">
        <v>5717.8189982954254</v>
      </c>
      <c r="F140" s="122">
        <v>279.29541272737748</v>
      </c>
      <c r="G140" s="122">
        <v>7.2336226338903291</v>
      </c>
      <c r="H140" s="122">
        <v>1720.2388520019583</v>
      </c>
      <c r="I140" s="122">
        <v>6.2454445832070542</v>
      </c>
      <c r="J140" s="122">
        <v>2292.4618343776397</v>
      </c>
      <c r="K140" s="122">
        <v>2846.4213740646978</v>
      </c>
      <c r="L140" s="122">
        <v>152.52221323186978</v>
      </c>
      <c r="M140" s="122">
        <v>994.05859242936276</v>
      </c>
      <c r="N140" s="122">
        <v>14.500575072271836</v>
      </c>
      <c r="O140" s="122">
        <v>17435.075908271403</v>
      </c>
      <c r="P140" s="525"/>
      <c r="Q140" s="525"/>
      <c r="R140" s="525"/>
      <c r="S140" s="525"/>
      <c r="T140" s="525"/>
      <c r="U140" s="525"/>
      <c r="V140" s="525"/>
      <c r="W140" s="525"/>
      <c r="X140" s="525"/>
      <c r="Y140" s="525"/>
      <c r="Z140" s="529"/>
      <c r="AA140" s="529"/>
      <c r="AB140" s="529"/>
    </row>
    <row r="141" spans="1:28" s="118" customFormat="1">
      <c r="A141" s="518"/>
      <c r="B141" s="491" t="s">
        <v>125</v>
      </c>
      <c r="C141" s="56">
        <v>6.2440686720653149</v>
      </c>
      <c r="D141" s="56">
        <v>6.2440686720653149</v>
      </c>
      <c r="E141" s="56">
        <v>6.2440686720653149</v>
      </c>
      <c r="F141" s="56">
        <v>6.2440686720653149</v>
      </c>
      <c r="G141" s="56">
        <v>6.2440686720653149</v>
      </c>
      <c r="H141" s="56">
        <v>209.55672633695181</v>
      </c>
      <c r="I141" s="56">
        <v>6.2440686720653149</v>
      </c>
      <c r="J141" s="56">
        <v>6.2440686720653149</v>
      </c>
      <c r="K141" s="56">
        <v>6.2440686720653149</v>
      </c>
      <c r="L141" s="56">
        <v>6.2440686720653149</v>
      </c>
      <c r="M141" s="56">
        <v>6.2440686720653149</v>
      </c>
      <c r="N141" s="56">
        <v>14.499199161130097</v>
      </c>
      <c r="O141" s="56">
        <v>286.49661221873509</v>
      </c>
      <c r="P141" s="525"/>
      <c r="Q141" s="525"/>
      <c r="R141" s="525"/>
      <c r="S141" s="525"/>
      <c r="T141" s="525"/>
      <c r="U141" s="525"/>
      <c r="V141" s="525"/>
      <c r="W141" s="525"/>
      <c r="X141" s="525"/>
      <c r="Y141" s="525"/>
      <c r="Z141" s="529"/>
      <c r="AA141" s="529"/>
      <c r="AB141" s="529"/>
    </row>
    <row r="142" spans="1:28" s="118" customFormat="1">
      <c r="A142" s="518"/>
      <c r="B142" s="502" t="s">
        <v>126</v>
      </c>
      <c r="C142" s="122">
        <v>127.33747778288671</v>
      </c>
      <c r="D142" s="122">
        <v>151.35360465918461</v>
      </c>
      <c r="E142" s="122">
        <v>271.04480323210464</v>
      </c>
      <c r="F142" s="122">
        <v>187.71383593546346</v>
      </c>
      <c r="G142" s="122">
        <v>2098.1904430689947</v>
      </c>
      <c r="H142" s="122">
        <v>194.26600571218592</v>
      </c>
      <c r="I142" s="122">
        <v>129.2816764880655</v>
      </c>
      <c r="J142" s="122">
        <v>112.50123346785585</v>
      </c>
      <c r="K142" s="122">
        <v>277.53153470362349</v>
      </c>
      <c r="L142" s="122">
        <v>186.59280987799659</v>
      </c>
      <c r="M142" s="122">
        <v>3535.2896454197439</v>
      </c>
      <c r="N142" s="122">
        <v>200.28376615558182</v>
      </c>
      <c r="O142" s="122">
        <v>7471.3868365036869</v>
      </c>
      <c r="P142" s="525"/>
      <c r="Q142" s="525"/>
      <c r="R142" s="525"/>
      <c r="S142" s="525"/>
      <c r="T142" s="525"/>
      <c r="U142" s="525"/>
      <c r="V142" s="525"/>
      <c r="W142" s="525"/>
      <c r="X142" s="525"/>
      <c r="Y142" s="525"/>
    </row>
    <row r="143" spans="1:28" s="118" customFormat="1">
      <c r="A143" s="518"/>
      <c r="B143" s="531"/>
      <c r="C143" s="503"/>
      <c r="D143" s="503"/>
      <c r="E143" s="503"/>
      <c r="F143" s="503"/>
      <c r="G143" s="503"/>
      <c r="H143" s="503"/>
      <c r="I143" s="503"/>
      <c r="J143" s="503"/>
      <c r="K143" s="503"/>
      <c r="L143" s="503"/>
      <c r="M143" s="503"/>
      <c r="N143" s="503"/>
      <c r="O143" s="503"/>
      <c r="P143" s="525"/>
      <c r="Q143" s="525"/>
      <c r="R143" s="525"/>
      <c r="S143" s="525"/>
      <c r="T143" s="525"/>
      <c r="U143" s="525"/>
      <c r="V143" s="525"/>
      <c r="W143" s="525"/>
      <c r="X143" s="525"/>
    </row>
    <row r="144" spans="1:28" s="118" customFormat="1">
      <c r="A144" s="518"/>
      <c r="B144" s="70" t="s">
        <v>427</v>
      </c>
    </row>
    <row r="145" spans="1:15" s="118" customFormat="1">
      <c r="A145" s="518"/>
    </row>
    <row r="146" spans="1:15" s="118" customFormat="1">
      <c r="A146" s="518"/>
    </row>
    <row r="147" spans="1:15" s="118" customFormat="1">
      <c r="A147" s="518"/>
    </row>
    <row r="148" spans="1:15" s="118" customFormat="1">
      <c r="A148" s="518"/>
    </row>
    <row r="149" spans="1:15" s="118" customFormat="1">
      <c r="A149" s="518"/>
      <c r="C149" s="529"/>
      <c r="D149" s="529"/>
      <c r="E149" s="529"/>
      <c r="F149" s="529"/>
      <c r="G149" s="529"/>
      <c r="H149" s="529"/>
      <c r="I149" s="529"/>
      <c r="J149" s="529"/>
      <c r="K149" s="529"/>
      <c r="L149" s="529"/>
      <c r="M149" s="529"/>
      <c r="N149" s="529"/>
      <c r="O149" s="529"/>
    </row>
    <row r="150" spans="1:15" s="118" customFormat="1">
      <c r="A150" s="518"/>
    </row>
    <row r="151" spans="1:15" s="118" customFormat="1">
      <c r="A151" s="518"/>
    </row>
    <row r="152" spans="1:15" s="118" customFormat="1">
      <c r="A152" s="518"/>
    </row>
    <row r="153" spans="1:15" s="118" customFormat="1">
      <c r="A153" s="518"/>
    </row>
    <row r="154" spans="1:15" s="118" customFormat="1">
      <c r="A154" s="518"/>
    </row>
    <row r="155" spans="1:15" s="118" customFormat="1">
      <c r="A155" s="518"/>
    </row>
    <row r="156" spans="1:15" s="118" customFormat="1">
      <c r="A156" s="518"/>
    </row>
    <row r="157" spans="1:15" s="118" customFormat="1">
      <c r="A157" s="518"/>
      <c r="B157" s="503"/>
      <c r="C157" s="503"/>
      <c r="D157" s="503"/>
      <c r="E157" s="503"/>
      <c r="F157" s="503"/>
      <c r="G157" s="503"/>
      <c r="H157" s="503"/>
      <c r="I157" s="503"/>
      <c r="J157" s="503"/>
      <c r="K157" s="503"/>
      <c r="L157" s="503"/>
      <c r="M157" s="503"/>
      <c r="N157" s="503"/>
      <c r="O157" s="503"/>
    </row>
    <row r="158" spans="1:15" s="118" customFormat="1">
      <c r="A158" s="518"/>
      <c r="B158" s="503"/>
      <c r="C158" s="503"/>
      <c r="D158" s="503"/>
      <c r="E158" s="503"/>
      <c r="F158" s="503"/>
      <c r="G158" s="503"/>
      <c r="H158" s="503"/>
      <c r="I158" s="503"/>
      <c r="J158" s="503"/>
      <c r="K158" s="503"/>
      <c r="L158" s="503"/>
      <c r="M158" s="503"/>
      <c r="N158" s="503"/>
      <c r="O158" s="503"/>
    </row>
    <row r="159" spans="1:15" s="118" customFormat="1">
      <c r="A159" s="518"/>
      <c r="B159" s="503"/>
      <c r="C159" s="503"/>
      <c r="D159" s="503"/>
      <c r="E159" s="503"/>
      <c r="F159" s="503"/>
      <c r="G159" s="503"/>
      <c r="H159" s="503"/>
      <c r="I159" s="503"/>
      <c r="J159" s="503"/>
      <c r="K159" s="503"/>
      <c r="L159" s="503"/>
      <c r="M159" s="503"/>
      <c r="N159" s="503"/>
      <c r="O159" s="503"/>
    </row>
    <row r="160" spans="1:15" s="118" customFormat="1">
      <c r="A160" s="518"/>
      <c r="B160" s="503"/>
      <c r="C160" s="503"/>
      <c r="D160" s="503"/>
      <c r="E160" s="503"/>
      <c r="F160" s="503"/>
      <c r="G160" s="503"/>
      <c r="H160" s="503"/>
      <c r="I160" s="503"/>
      <c r="J160" s="503"/>
      <c r="K160" s="503"/>
      <c r="L160" s="503"/>
      <c r="M160" s="503"/>
      <c r="N160" s="503"/>
      <c r="O160" s="503"/>
    </row>
    <row r="161" spans="1:15" s="118" customFormat="1">
      <c r="A161" s="518"/>
      <c r="B161" s="503"/>
      <c r="C161" s="503"/>
      <c r="D161" s="503"/>
      <c r="E161" s="503"/>
      <c r="F161" s="503"/>
      <c r="G161" s="503"/>
      <c r="H161" s="503"/>
      <c r="I161" s="503"/>
      <c r="J161" s="503"/>
      <c r="K161" s="503"/>
      <c r="L161" s="503"/>
      <c r="M161" s="503"/>
      <c r="N161" s="503"/>
      <c r="O161" s="503"/>
    </row>
    <row r="162" spans="1:15" s="118" customFormat="1">
      <c r="A162" s="518"/>
      <c r="B162" s="503"/>
      <c r="C162" s="503"/>
      <c r="D162" s="503"/>
      <c r="E162" s="503"/>
      <c r="F162" s="503"/>
      <c r="G162" s="503"/>
      <c r="H162" s="503"/>
      <c r="I162" s="503"/>
      <c r="J162" s="503"/>
      <c r="K162" s="503"/>
      <c r="L162" s="503"/>
      <c r="M162" s="503"/>
      <c r="N162" s="503"/>
      <c r="O162" s="503"/>
    </row>
    <row r="163" spans="1:15" s="118" customFormat="1">
      <c r="A163" s="518"/>
      <c r="B163" s="503"/>
      <c r="C163" s="503"/>
      <c r="D163" s="503"/>
      <c r="E163" s="503"/>
      <c r="F163" s="503"/>
      <c r="G163" s="503"/>
      <c r="H163" s="503"/>
      <c r="I163" s="503"/>
      <c r="J163" s="503"/>
      <c r="K163" s="503"/>
      <c r="L163" s="503"/>
      <c r="M163" s="503"/>
      <c r="N163" s="503"/>
      <c r="O163" s="503"/>
    </row>
    <row r="164" spans="1:15" s="118" customFormat="1">
      <c r="A164" s="518"/>
      <c r="B164" s="503"/>
      <c r="C164" s="503"/>
      <c r="D164" s="503"/>
      <c r="E164" s="503"/>
      <c r="F164" s="503"/>
      <c r="G164" s="503"/>
      <c r="H164" s="503"/>
      <c r="I164" s="503"/>
      <c r="J164" s="503"/>
      <c r="K164" s="503"/>
      <c r="L164" s="503"/>
      <c r="M164" s="503"/>
      <c r="N164" s="503"/>
      <c r="O164" s="503"/>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AD151"/>
  <sheetViews>
    <sheetView showGridLines="0" view="pageBreakPreview" zoomScale="70" zoomScaleNormal="85" zoomScaleSheetLayoutView="70" workbookViewId="0">
      <pane ySplit="9" topLeftCell="A10" activePane="bottomLeft" state="frozen"/>
      <selection pane="bottomLeft"/>
    </sheetView>
  </sheetViews>
  <sheetFormatPr baseColWidth="10" defaultColWidth="11.42578125" defaultRowHeight="12.75"/>
  <cols>
    <col min="1" max="1" width="7.140625" style="524" customWidth="1"/>
    <col min="2" max="2" width="50.42578125" style="503" customWidth="1"/>
    <col min="3" max="15" width="9.140625" style="503" customWidth="1"/>
    <col min="16" max="16" width="17.42578125" style="739" bestFit="1" customWidth="1"/>
    <col min="17" max="17" width="11.5703125" style="739" bestFit="1" customWidth="1"/>
    <col min="18" max="27" width="11.42578125" style="503"/>
    <col min="28" max="30" width="12.7109375" style="503" bestFit="1" customWidth="1"/>
    <col min="31" max="16384" width="11.42578125" style="503"/>
  </cols>
  <sheetData>
    <row r="1" spans="1:30">
      <c r="A1" s="517" t="s">
        <v>271</v>
      </c>
    </row>
    <row r="2" spans="1:30" ht="14.25">
      <c r="B2" s="327" t="s">
        <v>724</v>
      </c>
      <c r="C2" s="519"/>
      <c r="D2" s="519"/>
      <c r="E2" s="519"/>
      <c r="F2" s="118"/>
      <c r="G2" s="118"/>
      <c r="H2" s="118"/>
      <c r="I2" s="118"/>
      <c r="J2" s="118"/>
      <c r="K2" s="118"/>
      <c r="L2" s="118"/>
      <c r="M2" s="118"/>
      <c r="N2" s="118"/>
      <c r="O2" s="118"/>
    </row>
    <row r="3" spans="1:30" s="524" customFormat="1" ht="14.25">
      <c r="B3" s="519" t="s">
        <v>178</v>
      </c>
      <c r="C3" s="519"/>
      <c r="D3" s="519"/>
      <c r="E3" s="519"/>
      <c r="F3" s="118"/>
      <c r="G3" s="118"/>
      <c r="H3" s="118"/>
      <c r="I3" s="118"/>
      <c r="J3" s="118"/>
      <c r="K3" s="118"/>
      <c r="L3" s="118"/>
      <c r="M3" s="118"/>
      <c r="N3" s="118"/>
      <c r="O3" s="118"/>
      <c r="P3" s="525"/>
      <c r="Q3" s="525"/>
    </row>
    <row r="4" spans="1:30" s="524" customFormat="1">
      <c r="B4" s="518"/>
      <c r="C4" s="518"/>
      <c r="D4" s="518"/>
      <c r="E4" s="518"/>
      <c r="F4" s="518"/>
      <c r="G4" s="518"/>
      <c r="H4" s="518"/>
      <c r="I4" s="518"/>
      <c r="J4" s="518"/>
      <c r="K4" s="518"/>
      <c r="L4" s="518"/>
      <c r="M4" s="518"/>
      <c r="N4" s="518"/>
      <c r="O4" s="518"/>
      <c r="P4" s="525"/>
      <c r="Q4" s="525"/>
    </row>
    <row r="5" spans="1:30" s="524" customFormat="1" ht="13.5" thickBot="1">
      <c r="B5" s="518"/>
      <c r="C5" s="518"/>
      <c r="D5" s="518"/>
      <c r="E5" s="518"/>
      <c r="F5" s="518"/>
      <c r="G5" s="518"/>
      <c r="H5" s="518"/>
      <c r="I5" s="518"/>
      <c r="J5" s="518"/>
      <c r="K5" s="518"/>
      <c r="L5" s="518"/>
      <c r="M5" s="518"/>
      <c r="N5" s="518"/>
      <c r="O5" s="518"/>
      <c r="P5" s="525"/>
      <c r="Q5" s="525"/>
    </row>
    <row r="6" spans="1:30" s="524" customFormat="1" ht="23.25" customHeight="1" thickBot="1">
      <c r="B6" s="1368" t="s">
        <v>822</v>
      </c>
      <c r="C6" s="1369"/>
      <c r="D6" s="1369"/>
      <c r="E6" s="1369"/>
      <c r="F6" s="1369"/>
      <c r="G6" s="1369"/>
      <c r="H6" s="1369"/>
      <c r="I6" s="1369"/>
      <c r="J6" s="1369"/>
      <c r="K6" s="1369"/>
      <c r="L6" s="1369"/>
      <c r="M6" s="1369"/>
      <c r="N6" s="1369"/>
      <c r="O6" s="1369"/>
      <c r="P6" s="525"/>
      <c r="Q6" s="525"/>
    </row>
    <row r="7" spans="1:30" s="524" customFormat="1">
      <c r="B7" s="133"/>
      <c r="C7" s="133"/>
      <c r="D7" s="133"/>
      <c r="E7" s="133"/>
      <c r="F7" s="133"/>
      <c r="G7" s="133"/>
      <c r="H7" s="133"/>
      <c r="I7" s="133"/>
      <c r="J7" s="133"/>
      <c r="K7" s="133"/>
      <c r="L7" s="133"/>
      <c r="M7" s="133"/>
      <c r="N7" s="133"/>
      <c r="O7" s="133"/>
      <c r="P7" s="525"/>
      <c r="Q7" s="525"/>
    </row>
    <row r="8" spans="1:30" s="524" customFormat="1" ht="13.5" thickBot="1">
      <c r="B8" s="133" t="s">
        <v>799</v>
      </c>
      <c r="C8" s="133"/>
      <c r="D8" s="133"/>
      <c r="E8" s="133"/>
      <c r="F8" s="521"/>
      <c r="G8" s="521"/>
      <c r="H8" s="521"/>
      <c r="I8" s="521"/>
      <c r="J8" s="521"/>
      <c r="K8" s="521"/>
      <c r="L8" s="521"/>
      <c r="M8" s="521"/>
      <c r="N8" s="521"/>
      <c r="O8" s="521"/>
      <c r="P8" s="525"/>
      <c r="Q8" s="525"/>
    </row>
    <row r="9" spans="1:30" s="524" customFormat="1" ht="14.25" thickTop="1" thickBot="1">
      <c r="B9" s="467"/>
      <c r="C9" s="467">
        <v>43101</v>
      </c>
      <c r="D9" s="467">
        <v>43132</v>
      </c>
      <c r="E9" s="467">
        <v>43160</v>
      </c>
      <c r="F9" s="467">
        <v>43191</v>
      </c>
      <c r="G9" s="467">
        <v>43221</v>
      </c>
      <c r="H9" s="467">
        <v>43252</v>
      </c>
      <c r="I9" s="467">
        <v>43282</v>
      </c>
      <c r="J9" s="467">
        <v>43313</v>
      </c>
      <c r="K9" s="467">
        <v>43344</v>
      </c>
      <c r="L9" s="467">
        <v>43374</v>
      </c>
      <c r="M9" s="467">
        <v>43405</v>
      </c>
      <c r="N9" s="467">
        <v>43435</v>
      </c>
      <c r="O9" s="468">
        <v>2018</v>
      </c>
      <c r="P9" s="525"/>
      <c r="Q9" s="525"/>
    </row>
    <row r="10" spans="1:30" s="524" customFormat="1" ht="14.25" thickTop="1" thickBot="1">
      <c r="B10" s="133"/>
      <c r="C10" s="469"/>
      <c r="D10" s="469"/>
      <c r="E10" s="469"/>
      <c r="F10" s="469"/>
      <c r="G10" s="469"/>
      <c r="H10" s="469"/>
      <c r="I10" s="469"/>
      <c r="J10" s="469"/>
      <c r="K10" s="469"/>
      <c r="L10" s="469"/>
      <c r="M10" s="469"/>
      <c r="N10" s="469"/>
      <c r="O10" s="469"/>
      <c r="P10" s="525"/>
      <c r="Q10" s="525"/>
    </row>
    <row r="11" spans="1:30" s="524" customFormat="1" ht="13.5" thickBot="1">
      <c r="B11" s="1370" t="s">
        <v>602</v>
      </c>
      <c r="C11" s="1371"/>
      <c r="D11" s="1371"/>
      <c r="E11" s="1371"/>
      <c r="F11" s="1372"/>
      <c r="G11" s="1373"/>
      <c r="H11" s="1373"/>
      <c r="I11" s="1373"/>
      <c r="J11" s="1373"/>
      <c r="K11" s="1373"/>
      <c r="L11" s="1373"/>
      <c r="M11" s="1373"/>
      <c r="N11" s="1373"/>
      <c r="O11" s="1374"/>
      <c r="P11" s="525"/>
      <c r="Q11" s="525"/>
    </row>
    <row r="12" spans="1:30" s="524" customFormat="1" ht="13.5" thickBot="1">
      <c r="B12" s="133"/>
      <c r="C12" s="123"/>
      <c r="D12" s="123"/>
      <c r="E12" s="123"/>
      <c r="F12" s="123"/>
      <c r="G12" s="123"/>
      <c r="H12" s="123"/>
      <c r="I12" s="123"/>
      <c r="J12" s="123"/>
      <c r="K12" s="123"/>
      <c r="L12" s="123"/>
      <c r="M12" s="123"/>
      <c r="N12" s="123"/>
      <c r="O12" s="123"/>
      <c r="P12" s="525"/>
      <c r="Q12" s="525"/>
    </row>
    <row r="13" spans="1:30" s="524" customFormat="1" ht="15" thickBot="1">
      <c r="B13" s="22" t="s">
        <v>69</v>
      </c>
      <c r="C13" s="23">
        <v>622.56326658614205</v>
      </c>
      <c r="D13" s="23">
        <v>380.4648072364875</v>
      </c>
      <c r="E13" s="23">
        <v>1044.1790465401236</v>
      </c>
      <c r="F13" s="23">
        <v>1605.6995439573684</v>
      </c>
      <c r="G13" s="23">
        <v>1054.6813449265669</v>
      </c>
      <c r="H13" s="23">
        <v>2032.5671661302958</v>
      </c>
      <c r="I13" s="23">
        <v>432.58315741779529</v>
      </c>
      <c r="J13" s="23">
        <v>380.07429236170304</v>
      </c>
      <c r="K13" s="23">
        <v>883.29070003224308</v>
      </c>
      <c r="L13" s="23">
        <v>1653.0769067993083</v>
      </c>
      <c r="M13" s="23">
        <v>740.70655262342825</v>
      </c>
      <c r="N13" s="23">
        <v>2023.9125237133542</v>
      </c>
      <c r="O13" s="23">
        <v>12853.799308324817</v>
      </c>
      <c r="P13" s="525"/>
      <c r="Q13" s="525"/>
      <c r="R13" s="525"/>
      <c r="S13" s="525"/>
      <c r="T13" s="525"/>
      <c r="U13" s="525"/>
      <c r="V13" s="525"/>
      <c r="W13" s="525"/>
      <c r="X13" s="525"/>
      <c r="Y13" s="525"/>
      <c r="Z13" s="525"/>
      <c r="AA13" s="525"/>
      <c r="AB13" s="525"/>
      <c r="AC13" s="525"/>
      <c r="AD13" s="525"/>
    </row>
    <row r="14" spans="1:30" s="524" customFormat="1" ht="13.5">
      <c r="B14" s="526" t="s">
        <v>70</v>
      </c>
      <c r="C14" s="24">
        <v>66.996452131740114</v>
      </c>
      <c r="D14" s="24">
        <v>0</v>
      </c>
      <c r="E14" s="24">
        <v>0</v>
      </c>
      <c r="F14" s="24">
        <v>0</v>
      </c>
      <c r="G14" s="24">
        <v>0</v>
      </c>
      <c r="H14" s="24">
        <v>0</v>
      </c>
      <c r="I14" s="24">
        <v>0</v>
      </c>
      <c r="J14" s="24">
        <v>0</v>
      </c>
      <c r="K14" s="24">
        <v>0</v>
      </c>
      <c r="L14" s="24">
        <v>0</v>
      </c>
      <c r="M14" s="24">
        <v>0</v>
      </c>
      <c r="N14" s="24">
        <v>0</v>
      </c>
      <c r="O14" s="24">
        <v>66.996452131740114</v>
      </c>
      <c r="P14" s="525"/>
      <c r="Q14" s="525"/>
      <c r="R14" s="525"/>
      <c r="S14" s="525"/>
      <c r="T14" s="525"/>
      <c r="U14" s="525"/>
      <c r="V14" s="525"/>
      <c r="W14" s="525"/>
      <c r="X14" s="525"/>
      <c r="Y14" s="525"/>
      <c r="Z14" s="525"/>
      <c r="AA14" s="525"/>
      <c r="AB14" s="525"/>
      <c r="AC14" s="525"/>
      <c r="AD14" s="525"/>
    </row>
    <row r="15" spans="1:30" s="524" customFormat="1" ht="13.5">
      <c r="B15" s="526" t="s">
        <v>71</v>
      </c>
      <c r="C15" s="24">
        <v>555.56681445440222</v>
      </c>
      <c r="D15" s="24">
        <v>380.4648072364875</v>
      </c>
      <c r="E15" s="24">
        <v>1044.1790465401236</v>
      </c>
      <c r="F15" s="24">
        <v>1605.6995439573684</v>
      </c>
      <c r="G15" s="24">
        <v>1054.6813449265669</v>
      </c>
      <c r="H15" s="24">
        <v>2032.5671661302958</v>
      </c>
      <c r="I15" s="24">
        <v>432.58315741779529</v>
      </c>
      <c r="J15" s="24">
        <v>380.07429236170304</v>
      </c>
      <c r="K15" s="24">
        <v>883.29070003224308</v>
      </c>
      <c r="L15" s="24">
        <v>1653.0769067993083</v>
      </c>
      <c r="M15" s="24">
        <v>740.70655262342825</v>
      </c>
      <c r="N15" s="24">
        <v>2023.9125237133542</v>
      </c>
      <c r="O15" s="24">
        <v>12786.802856193075</v>
      </c>
      <c r="P15" s="525"/>
      <c r="Q15" s="525"/>
      <c r="R15" s="525"/>
      <c r="S15" s="525"/>
      <c r="T15" s="525"/>
      <c r="U15" s="525"/>
      <c r="V15" s="525"/>
      <c r="W15" s="525"/>
      <c r="X15" s="525"/>
      <c r="Y15" s="525"/>
      <c r="Z15" s="525"/>
      <c r="AA15" s="525"/>
      <c r="AB15" s="525"/>
      <c r="AC15" s="525"/>
      <c r="AD15" s="525"/>
    </row>
    <row r="16" spans="1:30" s="524" customFormat="1" ht="13.5" thickBot="1">
      <c r="B16" s="133"/>
      <c r="C16" s="123"/>
      <c r="D16" s="123"/>
      <c r="E16" s="123"/>
      <c r="F16" s="123"/>
      <c r="G16" s="123"/>
      <c r="H16" s="123"/>
      <c r="I16" s="123"/>
      <c r="J16" s="123"/>
      <c r="K16" s="123"/>
      <c r="L16" s="123"/>
      <c r="M16" s="123"/>
      <c r="N16" s="123"/>
      <c r="O16" s="123"/>
      <c r="P16" s="525"/>
      <c r="Q16" s="525"/>
      <c r="R16" s="525"/>
      <c r="S16" s="525"/>
      <c r="T16" s="525"/>
      <c r="U16" s="525"/>
      <c r="V16" s="525"/>
      <c r="W16" s="525"/>
      <c r="X16" s="525"/>
      <c r="Y16" s="525"/>
      <c r="Z16" s="525"/>
      <c r="AA16" s="525"/>
      <c r="AB16" s="525"/>
      <c r="AC16" s="525"/>
      <c r="AD16" s="525"/>
    </row>
    <row r="17" spans="2:30" s="524" customFormat="1" ht="13.5" thickBot="1">
      <c r="B17" s="214" t="s">
        <v>59</v>
      </c>
      <c r="C17" s="119">
        <v>64.132040454271163</v>
      </c>
      <c r="D17" s="119">
        <v>32.89161978452055</v>
      </c>
      <c r="E17" s="119">
        <v>129.9445247577234</v>
      </c>
      <c r="F17" s="119">
        <v>46.425025970382535</v>
      </c>
      <c r="G17" s="119">
        <v>263.29977946211852</v>
      </c>
      <c r="H17" s="119">
        <v>90.160816846803201</v>
      </c>
      <c r="I17" s="119">
        <v>59.866782537676393</v>
      </c>
      <c r="J17" s="119">
        <v>28.669432587162483</v>
      </c>
      <c r="K17" s="119">
        <v>125.68031024638726</v>
      </c>
      <c r="L17" s="119">
        <v>43.762535543479082</v>
      </c>
      <c r="M17" s="119">
        <v>62.118617220333682</v>
      </c>
      <c r="N17" s="119">
        <v>85.817724440324127</v>
      </c>
      <c r="O17" s="119">
        <v>1032.7692098511823</v>
      </c>
      <c r="P17" s="525"/>
      <c r="Q17" s="525"/>
      <c r="R17" s="525"/>
      <c r="S17" s="525"/>
      <c r="T17" s="525"/>
      <c r="U17" s="525"/>
      <c r="V17" s="525"/>
      <c r="W17" s="525"/>
      <c r="X17" s="525"/>
      <c r="Y17" s="525"/>
      <c r="Z17" s="525"/>
      <c r="AA17" s="525"/>
      <c r="AB17" s="525"/>
      <c r="AC17" s="525"/>
      <c r="AD17" s="525"/>
    </row>
    <row r="18" spans="2:30" s="524" customFormat="1">
      <c r="B18" s="509" t="s">
        <v>72</v>
      </c>
      <c r="C18" s="120">
        <v>32.662777860946321</v>
      </c>
      <c r="D18" s="120">
        <v>20.978827784961421</v>
      </c>
      <c r="E18" s="120">
        <v>93.798333897236375</v>
      </c>
      <c r="F18" s="120">
        <v>36.824466682026383</v>
      </c>
      <c r="G18" s="120">
        <v>54.917216759768941</v>
      </c>
      <c r="H18" s="120">
        <v>41.00510978699748</v>
      </c>
      <c r="I18" s="120">
        <v>30.688385217465463</v>
      </c>
      <c r="J18" s="120">
        <v>18.44018151367586</v>
      </c>
      <c r="K18" s="120">
        <v>91.09336004901499</v>
      </c>
      <c r="L18" s="120">
        <v>34.926800943219092</v>
      </c>
      <c r="M18" s="120">
        <v>53.397784069626596</v>
      </c>
      <c r="N18" s="120">
        <v>38.233366692334826</v>
      </c>
      <c r="O18" s="120">
        <v>546.96661125727371</v>
      </c>
      <c r="P18" s="525"/>
      <c r="Q18" s="525"/>
      <c r="R18" s="525"/>
      <c r="S18" s="525"/>
      <c r="T18" s="525"/>
      <c r="U18" s="525"/>
      <c r="V18" s="525"/>
      <c r="W18" s="525"/>
      <c r="X18" s="525"/>
      <c r="Y18" s="525"/>
      <c r="Z18" s="525"/>
      <c r="AA18" s="525"/>
      <c r="AB18" s="525"/>
      <c r="AC18" s="525"/>
      <c r="AD18" s="525"/>
    </row>
    <row r="19" spans="2:30" s="524" customFormat="1">
      <c r="B19" s="483" t="s">
        <v>73</v>
      </c>
      <c r="C19" s="208">
        <v>2.5779487000000003</v>
      </c>
      <c r="D19" s="208">
        <v>2.2939737161321547</v>
      </c>
      <c r="E19" s="208">
        <v>23.495343267236411</v>
      </c>
      <c r="F19" s="208">
        <v>13.554470120000001</v>
      </c>
      <c r="G19" s="208">
        <v>8.6661895161947911</v>
      </c>
      <c r="H19" s="208">
        <v>12.978076128271681</v>
      </c>
      <c r="I19" s="208">
        <v>2.2721394900000003</v>
      </c>
      <c r="J19" s="208">
        <v>1.5277044666324331</v>
      </c>
      <c r="K19" s="208">
        <v>22.474437749014967</v>
      </c>
      <c r="L19" s="208">
        <v>12.044334220000001</v>
      </c>
      <c r="M19" s="208">
        <v>8.609705496024187</v>
      </c>
      <c r="N19" s="208">
        <v>12.432151565881144</v>
      </c>
      <c r="O19" s="208">
        <v>122.92647443538776</v>
      </c>
      <c r="P19" s="525"/>
      <c r="Q19" s="525"/>
      <c r="R19" s="525"/>
      <c r="S19" s="525"/>
      <c r="T19" s="525"/>
      <c r="U19" s="525"/>
      <c r="V19" s="525"/>
      <c r="W19" s="525"/>
      <c r="X19" s="525"/>
      <c r="Y19" s="525"/>
      <c r="Z19" s="525"/>
      <c r="AA19" s="525"/>
      <c r="AB19" s="525"/>
      <c r="AC19" s="525"/>
      <c r="AD19" s="525"/>
    </row>
    <row r="20" spans="2:30" s="524" customFormat="1">
      <c r="B20" s="484" t="s">
        <v>74</v>
      </c>
      <c r="C20" s="210">
        <v>26.033075151789227</v>
      </c>
      <c r="D20" s="210">
        <v>12.419209456356082</v>
      </c>
      <c r="E20" s="210">
        <v>64.498145459999975</v>
      </c>
      <c r="F20" s="210">
        <v>20.65304729</v>
      </c>
      <c r="G20" s="210">
        <v>41.427683741422584</v>
      </c>
      <c r="H20" s="210">
        <v>11.508969791128013</v>
      </c>
      <c r="I20" s="210">
        <v>24.705820008187349</v>
      </c>
      <c r="J20" s="210">
        <v>11.07379823182632</v>
      </c>
      <c r="K20" s="210">
        <v>63.045762480000015</v>
      </c>
      <c r="L20" s="210">
        <v>20.312149219999998</v>
      </c>
      <c r="M20" s="210">
        <v>40.294807978899755</v>
      </c>
      <c r="N20" s="210">
        <v>10.362468441201203</v>
      </c>
      <c r="O20" s="210">
        <v>346.33493725081053</v>
      </c>
      <c r="P20" s="525"/>
      <c r="Q20" s="525"/>
      <c r="R20" s="525"/>
      <c r="S20" s="525"/>
      <c r="T20" s="525"/>
      <c r="U20" s="525"/>
      <c r="V20" s="525"/>
      <c r="W20" s="525"/>
      <c r="X20" s="525"/>
      <c r="Y20" s="525"/>
      <c r="Z20" s="525"/>
      <c r="AA20" s="525"/>
      <c r="AB20" s="525"/>
      <c r="AC20" s="525"/>
      <c r="AD20" s="525"/>
    </row>
    <row r="21" spans="2:30" s="524" customFormat="1">
      <c r="B21" s="485" t="s">
        <v>75</v>
      </c>
      <c r="C21" s="114">
        <v>4.0517540091570954</v>
      </c>
      <c r="D21" s="114">
        <v>6.265644612473185</v>
      </c>
      <c r="E21" s="114">
        <v>5.8048451700000001</v>
      </c>
      <c r="F21" s="114">
        <v>2.6169492720263841</v>
      </c>
      <c r="G21" s="114">
        <v>4.8233435021515678</v>
      </c>
      <c r="H21" s="114">
        <v>16.518063867597782</v>
      </c>
      <c r="I21" s="114">
        <v>3.7104257192781125</v>
      </c>
      <c r="J21" s="114">
        <v>5.838678815217107</v>
      </c>
      <c r="K21" s="114">
        <v>5.5731598199999999</v>
      </c>
      <c r="L21" s="114">
        <v>2.5703175032190941</v>
      </c>
      <c r="M21" s="114">
        <v>4.4932705947026523</v>
      </c>
      <c r="N21" s="114">
        <v>15.438746685252482</v>
      </c>
      <c r="O21" s="114">
        <v>77.705199571075468</v>
      </c>
      <c r="P21" s="525"/>
      <c r="Q21" s="525"/>
      <c r="R21" s="525"/>
      <c r="S21" s="525"/>
      <c r="T21" s="525"/>
      <c r="U21" s="525"/>
      <c r="V21" s="525"/>
      <c r="W21" s="525"/>
      <c r="X21" s="525"/>
      <c r="Y21" s="525"/>
      <c r="Z21" s="525"/>
      <c r="AA21" s="525"/>
      <c r="AB21" s="525"/>
      <c r="AC21" s="525"/>
      <c r="AD21" s="525"/>
    </row>
    <row r="22" spans="2:30" s="524" customFormat="1">
      <c r="B22" s="491" t="s">
        <v>76</v>
      </c>
      <c r="C22" s="56">
        <v>4.9304618747610931</v>
      </c>
      <c r="D22" s="56">
        <v>4.9303213196000133</v>
      </c>
      <c r="E22" s="56">
        <v>4.6183456237256486</v>
      </c>
      <c r="F22" s="56">
        <v>4.9300402099279745</v>
      </c>
      <c r="G22" s="56">
        <v>4.8259546915913027</v>
      </c>
      <c r="H22" s="56">
        <v>4.9297591049075375</v>
      </c>
      <c r="I22" s="56">
        <v>4.0603451485834654</v>
      </c>
      <c r="J22" s="56">
        <v>4.1558135509193042</v>
      </c>
      <c r="K22" s="56">
        <v>4.1556729964083434</v>
      </c>
      <c r="L22" s="56">
        <v>4.0599235907371929</v>
      </c>
      <c r="M22" s="56">
        <v>4.1553918860861856</v>
      </c>
      <c r="N22" s="56">
        <v>4.0596425601423887</v>
      </c>
      <c r="O22" s="56">
        <v>53.811672557390445</v>
      </c>
      <c r="P22" s="525"/>
      <c r="Q22" s="525"/>
      <c r="R22" s="525"/>
      <c r="S22" s="525"/>
      <c r="T22" s="525"/>
      <c r="U22" s="525"/>
      <c r="V22" s="525"/>
      <c r="W22" s="525"/>
      <c r="X22" s="525"/>
      <c r="Y22" s="525"/>
      <c r="Z22" s="525"/>
      <c r="AA22" s="525"/>
      <c r="AB22" s="525"/>
      <c r="AC22" s="525"/>
      <c r="AD22" s="525"/>
    </row>
    <row r="23" spans="2:30" s="524" customFormat="1">
      <c r="B23" s="483" t="s">
        <v>77</v>
      </c>
      <c r="C23" s="208">
        <v>4.9303651786657072</v>
      </c>
      <c r="D23" s="208">
        <v>4.930232649873453</v>
      </c>
      <c r="E23" s="208">
        <v>4.6182649803679139</v>
      </c>
      <c r="F23" s="208">
        <v>4.9299675922889463</v>
      </c>
      <c r="G23" s="208">
        <v>4.8258901003211001</v>
      </c>
      <c r="H23" s="208">
        <v>4.9297025393560414</v>
      </c>
      <c r="I23" s="208">
        <v>4.0602966094007948</v>
      </c>
      <c r="J23" s="208">
        <v>4.1557730381054592</v>
      </c>
      <c r="K23" s="208">
        <v>4.1556405093132049</v>
      </c>
      <c r="L23" s="208">
        <v>4.05989913001088</v>
      </c>
      <c r="M23" s="208">
        <v>4.1553754517286983</v>
      </c>
      <c r="N23" s="208">
        <v>4.0596341515036078</v>
      </c>
      <c r="O23" s="208">
        <v>53.811041930935808</v>
      </c>
      <c r="P23" s="525"/>
      <c r="Q23" s="525"/>
      <c r="R23" s="525"/>
      <c r="S23" s="525"/>
      <c r="T23" s="525"/>
      <c r="U23" s="525"/>
      <c r="V23" s="525"/>
      <c r="W23" s="525"/>
      <c r="X23" s="525"/>
      <c r="Y23" s="525"/>
      <c r="Z23" s="525"/>
      <c r="AA23" s="525"/>
      <c r="AB23" s="525"/>
      <c r="AC23" s="525"/>
      <c r="AD23" s="525"/>
    </row>
    <row r="24" spans="2:30" s="524" customFormat="1">
      <c r="B24" s="485" t="s">
        <v>78</v>
      </c>
      <c r="C24" s="114">
        <v>9.669609538545554E-5</v>
      </c>
      <c r="D24" s="114">
        <v>8.8669726559960485E-5</v>
      </c>
      <c r="E24" s="114">
        <v>8.0643357734465416E-5</v>
      </c>
      <c r="F24" s="114">
        <v>7.261763902794212E-5</v>
      </c>
      <c r="G24" s="114">
        <v>6.4591270202447052E-5</v>
      </c>
      <c r="H24" s="114">
        <v>5.6565551495923756E-5</v>
      </c>
      <c r="I24" s="114">
        <v>4.8539182670428687E-5</v>
      </c>
      <c r="J24" s="114">
        <v>4.0512813844933618E-5</v>
      </c>
      <c r="K24" s="114">
        <v>3.2487095138410322E-5</v>
      </c>
      <c r="L24" s="114">
        <v>2.4460726312915264E-5</v>
      </c>
      <c r="M24" s="114">
        <v>1.6434357487420195E-5</v>
      </c>
      <c r="N24" s="114">
        <v>8.4086387808969045E-6</v>
      </c>
      <c r="O24" s="114">
        <v>6.3062645464119938E-4</v>
      </c>
      <c r="P24" s="525"/>
      <c r="Q24" s="525"/>
      <c r="R24" s="525"/>
      <c r="S24" s="525"/>
      <c r="T24" s="525"/>
      <c r="U24" s="525"/>
      <c r="V24" s="525"/>
      <c r="W24" s="525"/>
      <c r="X24" s="525"/>
      <c r="Y24" s="525"/>
      <c r="Z24" s="525"/>
      <c r="AA24" s="525"/>
      <c r="AB24" s="525"/>
      <c r="AC24" s="525"/>
      <c r="AD24" s="525"/>
    </row>
    <row r="25" spans="2:30" s="524" customFormat="1">
      <c r="B25" s="491" t="s">
        <v>79</v>
      </c>
      <c r="C25" s="56">
        <v>0.55427174842698268</v>
      </c>
      <c r="D25" s="56">
        <v>0.91746820565819431</v>
      </c>
      <c r="E25" s="56">
        <v>4.7453776505610255E-3</v>
      </c>
      <c r="F25" s="56">
        <v>5.0401541798336001E-3</v>
      </c>
      <c r="G25" s="56">
        <v>0.59599224625079406</v>
      </c>
      <c r="H25" s="56">
        <v>4.9180087802457827E-3</v>
      </c>
      <c r="I25" s="56">
        <v>4.7441468513853904E-3</v>
      </c>
      <c r="J25" s="56">
        <v>0.54808933198774334</v>
      </c>
      <c r="K25" s="56">
        <v>4.7324645355316386E-3</v>
      </c>
      <c r="L25" s="56">
        <v>4.5623865155331646E-3</v>
      </c>
      <c r="M25" s="56">
        <v>0.49357214811455047</v>
      </c>
      <c r="N25" s="56">
        <v>4.4392543843981376E-3</v>
      </c>
      <c r="O25" s="56">
        <v>3.1425754733357532</v>
      </c>
      <c r="P25" s="525"/>
      <c r="Q25" s="525"/>
      <c r="R25" s="525"/>
      <c r="S25" s="525"/>
      <c r="T25" s="525"/>
      <c r="U25" s="525"/>
      <c r="V25" s="525"/>
      <c r="W25" s="525"/>
      <c r="X25" s="525"/>
      <c r="Y25" s="525"/>
      <c r="Z25" s="525"/>
      <c r="AA25" s="525"/>
      <c r="AB25" s="525"/>
      <c r="AC25" s="525"/>
      <c r="AD25" s="525"/>
    </row>
    <row r="26" spans="2:30" s="524" customFormat="1">
      <c r="B26" s="483" t="s">
        <v>77</v>
      </c>
      <c r="C26" s="208">
        <v>0</v>
      </c>
      <c r="D26" s="208">
        <v>0</v>
      </c>
      <c r="E26" s="208">
        <v>0</v>
      </c>
      <c r="F26" s="208">
        <v>0</v>
      </c>
      <c r="G26" s="208">
        <v>0</v>
      </c>
      <c r="H26" s="208">
        <v>0</v>
      </c>
      <c r="I26" s="208">
        <v>0</v>
      </c>
      <c r="J26" s="208">
        <v>0</v>
      </c>
      <c r="K26" s="208">
        <v>0</v>
      </c>
      <c r="L26" s="208">
        <v>0</v>
      </c>
      <c r="M26" s="208">
        <v>0</v>
      </c>
      <c r="N26" s="208">
        <v>0</v>
      </c>
      <c r="O26" s="208">
        <v>0</v>
      </c>
      <c r="P26" s="525"/>
      <c r="Q26" s="525"/>
      <c r="R26" s="525"/>
      <c r="S26" s="525"/>
      <c r="T26" s="525"/>
      <c r="U26" s="525"/>
      <c r="V26" s="525"/>
      <c r="W26" s="525"/>
      <c r="X26" s="525"/>
      <c r="Y26" s="525"/>
      <c r="Z26" s="525"/>
      <c r="AA26" s="525"/>
      <c r="AB26" s="525"/>
      <c r="AC26" s="525"/>
      <c r="AD26" s="525"/>
    </row>
    <row r="27" spans="2:30" s="524" customFormat="1">
      <c r="B27" s="484" t="s">
        <v>78</v>
      </c>
      <c r="C27" s="210">
        <v>0.54904996229309977</v>
      </c>
      <c r="D27" s="210">
        <v>0.91230592323395188</v>
      </c>
      <c r="E27" s="210">
        <v>0</v>
      </c>
      <c r="F27" s="210">
        <v>0</v>
      </c>
      <c r="G27" s="210">
        <v>0.59112844660572883</v>
      </c>
      <c r="H27" s="210">
        <v>0</v>
      </c>
      <c r="I27" s="210">
        <v>0</v>
      </c>
      <c r="J27" s="210">
        <v>0.54329487576226443</v>
      </c>
      <c r="K27" s="210">
        <v>0</v>
      </c>
      <c r="L27" s="210">
        <v>0</v>
      </c>
      <c r="M27" s="210">
        <v>0.48896538831606179</v>
      </c>
      <c r="N27" s="210">
        <v>0</v>
      </c>
      <c r="O27" s="210">
        <v>3.0847445962111069</v>
      </c>
      <c r="P27" s="525"/>
      <c r="Q27" s="525"/>
      <c r="R27" s="525"/>
      <c r="S27" s="525"/>
      <c r="T27" s="525"/>
      <c r="U27" s="525"/>
      <c r="V27" s="525"/>
      <c r="W27" s="525"/>
      <c r="X27" s="525"/>
      <c r="Y27" s="525"/>
      <c r="Z27" s="525"/>
      <c r="AA27" s="525"/>
      <c r="AB27" s="525"/>
      <c r="AC27" s="525"/>
      <c r="AD27" s="525"/>
    </row>
    <row r="28" spans="2:30" s="524" customFormat="1">
      <c r="B28" s="484" t="s">
        <v>114</v>
      </c>
      <c r="C28" s="210">
        <v>0.54904996229309977</v>
      </c>
      <c r="D28" s="210">
        <v>0.91230592323395188</v>
      </c>
      <c r="E28" s="210">
        <v>0</v>
      </c>
      <c r="F28" s="210">
        <v>0</v>
      </c>
      <c r="G28" s="210">
        <v>0.59112844660572883</v>
      </c>
      <c r="H28" s="210">
        <v>0</v>
      </c>
      <c r="I28" s="210">
        <v>0</v>
      </c>
      <c r="J28" s="210">
        <v>0.54329487576226443</v>
      </c>
      <c r="K28" s="210">
        <v>0</v>
      </c>
      <c r="L28" s="210">
        <v>0</v>
      </c>
      <c r="M28" s="210">
        <v>0.48896538831606179</v>
      </c>
      <c r="N28" s="210">
        <v>0</v>
      </c>
      <c r="O28" s="210">
        <v>3.0847445962111069</v>
      </c>
      <c r="P28" s="525"/>
      <c r="Q28" s="525"/>
      <c r="R28" s="525"/>
      <c r="S28" s="525"/>
      <c r="T28" s="525"/>
      <c r="U28" s="525"/>
      <c r="V28" s="525"/>
      <c r="W28" s="525"/>
      <c r="X28" s="525"/>
      <c r="Y28" s="525"/>
      <c r="Z28" s="525"/>
      <c r="AA28" s="525"/>
      <c r="AB28" s="525"/>
      <c r="AC28" s="525"/>
      <c r="AD28" s="525"/>
    </row>
    <row r="29" spans="2:30" s="524" customFormat="1">
      <c r="B29" s="484" t="s">
        <v>80</v>
      </c>
      <c r="C29" s="744">
        <v>5.2217861338829091E-3</v>
      </c>
      <c r="D29" s="744">
        <v>5.162282424242424E-3</v>
      </c>
      <c r="E29" s="744">
        <v>4.7453776505610255E-3</v>
      </c>
      <c r="F29" s="744">
        <v>5.0401541798336001E-3</v>
      </c>
      <c r="G29" s="744">
        <v>4.8637996450652619E-3</v>
      </c>
      <c r="H29" s="744">
        <v>4.9180087802457827E-3</v>
      </c>
      <c r="I29" s="744">
        <v>4.7441468513853904E-3</v>
      </c>
      <c r="J29" s="744">
        <v>4.7944562254789713E-3</v>
      </c>
      <c r="K29" s="744">
        <v>4.7324645355316386E-3</v>
      </c>
      <c r="L29" s="744">
        <v>4.5623865155331646E-3</v>
      </c>
      <c r="M29" s="744">
        <v>4.6067597984886643E-3</v>
      </c>
      <c r="N29" s="744">
        <v>4.4392543843981376E-3</v>
      </c>
      <c r="O29" s="744">
        <v>5.7830877124646976E-2</v>
      </c>
      <c r="P29" s="525"/>
      <c r="Q29" s="525"/>
      <c r="R29" s="525"/>
      <c r="S29" s="525"/>
      <c r="T29" s="525"/>
      <c r="U29" s="525"/>
      <c r="V29" s="525"/>
      <c r="W29" s="525"/>
      <c r="X29" s="525"/>
      <c r="Y29" s="525"/>
      <c r="Z29" s="525"/>
      <c r="AA29" s="525"/>
      <c r="AB29" s="525"/>
      <c r="AC29" s="525"/>
      <c r="AD29" s="525"/>
    </row>
    <row r="30" spans="2:30" s="524" customFormat="1">
      <c r="B30" s="744" t="s">
        <v>114</v>
      </c>
      <c r="C30" s="1099">
        <v>0</v>
      </c>
      <c r="D30" s="1099">
        <v>0</v>
      </c>
      <c r="E30" s="1099">
        <v>0</v>
      </c>
      <c r="F30" s="1099">
        <v>0</v>
      </c>
      <c r="G30" s="1099">
        <v>0</v>
      </c>
      <c r="H30" s="1099">
        <v>0</v>
      </c>
      <c r="I30" s="1099">
        <v>0</v>
      </c>
      <c r="J30" s="1099">
        <v>0</v>
      </c>
      <c r="K30" s="1099">
        <v>0</v>
      </c>
      <c r="L30" s="1099">
        <v>0</v>
      </c>
      <c r="M30" s="1099">
        <v>0</v>
      </c>
      <c r="N30" s="1099">
        <v>0</v>
      </c>
      <c r="O30" s="1099">
        <v>0</v>
      </c>
      <c r="P30" s="525"/>
      <c r="Q30" s="525"/>
      <c r="R30" s="525"/>
      <c r="S30" s="525"/>
      <c r="T30" s="525"/>
      <c r="U30" s="525"/>
      <c r="V30" s="525"/>
      <c r="W30" s="525"/>
      <c r="X30" s="525"/>
      <c r="Y30" s="525"/>
      <c r="Z30" s="525"/>
      <c r="AA30" s="525"/>
      <c r="AB30" s="525"/>
      <c r="AC30" s="525"/>
      <c r="AD30" s="525"/>
    </row>
    <row r="31" spans="2:30" s="133" customFormat="1">
      <c r="B31" s="745" t="s">
        <v>115</v>
      </c>
      <c r="C31" s="1093">
        <v>5.2217861338829091E-3</v>
      </c>
      <c r="D31" s="1093">
        <v>5.162282424242424E-3</v>
      </c>
      <c r="E31" s="1093">
        <v>4.7453776505610255E-3</v>
      </c>
      <c r="F31" s="1093">
        <v>5.0401541798336001E-3</v>
      </c>
      <c r="G31" s="1093">
        <v>4.8637996450652619E-3</v>
      </c>
      <c r="H31" s="1093">
        <v>4.9180087802457827E-3</v>
      </c>
      <c r="I31" s="1093">
        <v>4.7441468513853904E-3</v>
      </c>
      <c r="J31" s="1093">
        <v>4.7944562254789713E-3</v>
      </c>
      <c r="K31" s="1093">
        <v>4.7324645355316386E-3</v>
      </c>
      <c r="L31" s="1093">
        <v>4.5623865155331646E-3</v>
      </c>
      <c r="M31" s="1093">
        <v>4.6067597984886643E-3</v>
      </c>
      <c r="N31" s="1093">
        <v>4.4392543843981376E-3</v>
      </c>
      <c r="O31" s="1093">
        <v>5.7830877124646976E-2</v>
      </c>
      <c r="P31" s="525"/>
      <c r="Q31" s="525"/>
      <c r="R31" s="525"/>
      <c r="S31" s="525"/>
      <c r="T31" s="525"/>
      <c r="U31" s="525"/>
      <c r="V31" s="525"/>
      <c r="W31" s="525"/>
      <c r="X31" s="525"/>
      <c r="Y31" s="525"/>
      <c r="Z31" s="525"/>
      <c r="AA31" s="525"/>
      <c r="AB31" s="525"/>
      <c r="AC31" s="525"/>
      <c r="AD31" s="525"/>
    </row>
    <row r="32" spans="2:30" s="133" customFormat="1">
      <c r="B32" s="491" t="s">
        <v>81</v>
      </c>
      <c r="C32" s="56">
        <v>22.717145250000002</v>
      </c>
      <c r="D32" s="56">
        <v>0.10908666879795395</v>
      </c>
      <c r="E32" s="56">
        <v>3.6576850473071052</v>
      </c>
      <c r="F32" s="56">
        <v>0.2182870170817186</v>
      </c>
      <c r="G32" s="56">
        <v>198.75375119954225</v>
      </c>
      <c r="H32" s="56">
        <v>20.180468564535378</v>
      </c>
      <c r="I32" s="56">
        <v>22.196977830000002</v>
      </c>
      <c r="J32" s="56">
        <v>5.3653676470588232E-2</v>
      </c>
      <c r="K32" s="56">
        <v>3.1458623777436445</v>
      </c>
      <c r="L32" s="56">
        <v>0.23409364708171859</v>
      </c>
      <c r="M32" s="56">
        <v>0.19537784999999996</v>
      </c>
      <c r="N32" s="56">
        <v>20.285316434458654</v>
      </c>
      <c r="O32" s="56">
        <v>291.74770556301894</v>
      </c>
      <c r="P32" s="525"/>
      <c r="Q32" s="525"/>
      <c r="R32" s="525"/>
      <c r="S32" s="525"/>
      <c r="T32" s="525"/>
      <c r="U32" s="525"/>
      <c r="V32" s="525"/>
      <c r="W32" s="525"/>
      <c r="X32" s="525"/>
      <c r="Y32" s="525"/>
      <c r="Z32" s="525"/>
      <c r="AA32" s="525"/>
      <c r="AB32" s="525"/>
      <c r="AC32" s="525"/>
      <c r="AD32" s="525"/>
    </row>
    <row r="33" spans="2:30" s="133" customFormat="1">
      <c r="B33" s="491" t="s">
        <v>480</v>
      </c>
      <c r="C33" s="56">
        <v>0</v>
      </c>
      <c r="D33" s="56">
        <v>0</v>
      </c>
      <c r="E33" s="56">
        <v>20.313879995212197</v>
      </c>
      <c r="F33" s="56">
        <v>0</v>
      </c>
      <c r="G33" s="56">
        <v>0</v>
      </c>
      <c r="H33" s="56">
        <v>17.941040551820983</v>
      </c>
      <c r="I33" s="56">
        <v>0</v>
      </c>
      <c r="J33" s="56">
        <v>0</v>
      </c>
      <c r="K33" s="56">
        <v>20.703902617402058</v>
      </c>
      <c r="L33" s="56">
        <v>0</v>
      </c>
      <c r="M33" s="56">
        <v>0</v>
      </c>
      <c r="N33" s="56">
        <v>17.746029240400993</v>
      </c>
      <c r="O33" s="56">
        <v>76.704852404836231</v>
      </c>
      <c r="P33" s="525"/>
      <c r="Q33" s="525"/>
      <c r="R33" s="525"/>
      <c r="S33" s="525"/>
      <c r="T33" s="525"/>
      <c r="U33" s="525"/>
      <c r="V33" s="525"/>
      <c r="W33" s="525"/>
      <c r="X33" s="525"/>
      <c r="Y33" s="525"/>
      <c r="Z33" s="525"/>
      <c r="AA33" s="525"/>
      <c r="AB33" s="525"/>
      <c r="AC33" s="525"/>
      <c r="AD33" s="525"/>
    </row>
    <row r="34" spans="2:30" s="133" customFormat="1">
      <c r="B34" s="483" t="s">
        <v>77</v>
      </c>
      <c r="C34" s="481">
        <v>0</v>
      </c>
      <c r="D34" s="481">
        <v>0</v>
      </c>
      <c r="E34" s="481">
        <v>2.7628620655810758</v>
      </c>
      <c r="F34" s="481">
        <v>0</v>
      </c>
      <c r="G34" s="481">
        <v>0</v>
      </c>
      <c r="H34" s="481">
        <v>0</v>
      </c>
      <c r="I34" s="481">
        <v>0</v>
      </c>
      <c r="J34" s="481">
        <v>0</v>
      </c>
      <c r="K34" s="481">
        <v>2.7628620655810758</v>
      </c>
      <c r="L34" s="481">
        <v>0</v>
      </c>
      <c r="M34" s="481">
        <v>0</v>
      </c>
      <c r="N34" s="481">
        <v>0</v>
      </c>
      <c r="O34" s="481">
        <v>5.5257241311621517</v>
      </c>
      <c r="P34" s="525"/>
      <c r="Q34" s="525"/>
      <c r="R34" s="525"/>
      <c r="S34" s="525"/>
      <c r="T34" s="525"/>
      <c r="U34" s="525"/>
      <c r="V34" s="525"/>
      <c r="W34" s="525"/>
      <c r="X34" s="525"/>
      <c r="Y34" s="525"/>
      <c r="Z34" s="525"/>
      <c r="AA34" s="525"/>
      <c r="AB34" s="525"/>
      <c r="AC34" s="525"/>
      <c r="AD34" s="525"/>
    </row>
    <row r="35" spans="2:30" s="133" customFormat="1">
      <c r="B35" s="484" t="s">
        <v>491</v>
      </c>
      <c r="C35" s="210">
        <v>0</v>
      </c>
      <c r="D35" s="210">
        <v>0</v>
      </c>
      <c r="E35" s="210">
        <v>2.7628620655810758</v>
      </c>
      <c r="F35" s="210">
        <v>0</v>
      </c>
      <c r="G35" s="210">
        <v>0</v>
      </c>
      <c r="H35" s="210">
        <v>0</v>
      </c>
      <c r="I35" s="210">
        <v>0</v>
      </c>
      <c r="J35" s="210">
        <v>0</v>
      </c>
      <c r="K35" s="210">
        <v>2.7628620655810758</v>
      </c>
      <c r="L35" s="210">
        <v>0</v>
      </c>
      <c r="M35" s="210">
        <v>0</v>
      </c>
      <c r="N35" s="210">
        <v>0</v>
      </c>
      <c r="O35" s="210">
        <v>5.5257241311621517</v>
      </c>
      <c r="P35" s="525"/>
      <c r="Q35" s="525"/>
      <c r="R35" s="525"/>
      <c r="S35" s="525"/>
      <c r="T35" s="525"/>
      <c r="U35" s="525"/>
      <c r="V35" s="525"/>
      <c r="W35" s="525"/>
      <c r="X35" s="525"/>
      <c r="Y35" s="525"/>
      <c r="Z35" s="525"/>
      <c r="AA35" s="525"/>
      <c r="AB35" s="525"/>
      <c r="AC35" s="525"/>
      <c r="AD35" s="525"/>
    </row>
    <row r="36" spans="2:30" s="133" customFormat="1">
      <c r="B36" s="484" t="s">
        <v>78</v>
      </c>
      <c r="C36" s="210">
        <v>0</v>
      </c>
      <c r="D36" s="210">
        <v>0</v>
      </c>
      <c r="E36" s="210">
        <v>17.551017929631122</v>
      </c>
      <c r="F36" s="210">
        <v>0</v>
      </c>
      <c r="G36" s="210">
        <v>0</v>
      </c>
      <c r="H36" s="210">
        <v>17.941040551820983</v>
      </c>
      <c r="I36" s="210">
        <v>0</v>
      </c>
      <c r="J36" s="210">
        <v>0</v>
      </c>
      <c r="K36" s="210">
        <v>17.941040551820983</v>
      </c>
      <c r="L36" s="210">
        <v>0</v>
      </c>
      <c r="M36" s="210">
        <v>0</v>
      </c>
      <c r="N36" s="210">
        <v>17.746029240400993</v>
      </c>
      <c r="O36" s="210">
        <v>71.179128273674081</v>
      </c>
      <c r="P36" s="525"/>
      <c r="Q36" s="525"/>
      <c r="R36" s="525"/>
      <c r="S36" s="525"/>
      <c r="T36" s="525"/>
      <c r="U36" s="525"/>
      <c r="V36" s="525"/>
      <c r="W36" s="525"/>
      <c r="X36" s="525"/>
      <c r="Y36" s="525"/>
      <c r="Z36" s="525"/>
      <c r="AA36" s="525"/>
      <c r="AB36" s="525"/>
      <c r="AC36" s="525"/>
      <c r="AD36" s="525"/>
    </row>
    <row r="37" spans="2:30" s="133" customFormat="1">
      <c r="B37" s="484" t="s">
        <v>86</v>
      </c>
      <c r="C37" s="210">
        <v>0</v>
      </c>
      <c r="D37" s="210">
        <v>0</v>
      </c>
      <c r="E37" s="210">
        <v>17.551017929631122</v>
      </c>
      <c r="F37" s="210">
        <v>0</v>
      </c>
      <c r="G37" s="210">
        <v>0</v>
      </c>
      <c r="H37" s="210">
        <v>17.941040551820983</v>
      </c>
      <c r="I37" s="210">
        <v>0</v>
      </c>
      <c r="J37" s="210">
        <v>0</v>
      </c>
      <c r="K37" s="210">
        <v>17.941040551820983</v>
      </c>
      <c r="L37" s="210">
        <v>0</v>
      </c>
      <c r="M37" s="210">
        <v>0</v>
      </c>
      <c r="N37" s="210">
        <v>17.746029240400993</v>
      </c>
      <c r="O37" s="210">
        <v>71.179128273674081</v>
      </c>
      <c r="P37" s="525"/>
      <c r="Q37" s="525"/>
      <c r="R37" s="525"/>
      <c r="S37" s="525"/>
      <c r="T37" s="525"/>
      <c r="U37" s="525"/>
      <c r="V37" s="525"/>
      <c r="W37" s="525"/>
      <c r="X37" s="525"/>
      <c r="Y37" s="525"/>
      <c r="Z37" s="525"/>
      <c r="AA37" s="525"/>
      <c r="AB37" s="525"/>
      <c r="AC37" s="525"/>
      <c r="AD37" s="525"/>
    </row>
    <row r="38" spans="2:30" s="133" customFormat="1">
      <c r="B38" s="484" t="s">
        <v>115</v>
      </c>
      <c r="C38" s="210">
        <v>0</v>
      </c>
      <c r="D38" s="210">
        <v>0</v>
      </c>
      <c r="E38" s="210">
        <v>0</v>
      </c>
      <c r="F38" s="210">
        <v>0</v>
      </c>
      <c r="G38" s="210">
        <v>0</v>
      </c>
      <c r="H38" s="210">
        <v>0</v>
      </c>
      <c r="I38" s="210">
        <v>0</v>
      </c>
      <c r="J38" s="210">
        <v>0</v>
      </c>
      <c r="K38" s="210">
        <v>0</v>
      </c>
      <c r="L38" s="210">
        <v>0</v>
      </c>
      <c r="M38" s="210">
        <v>0</v>
      </c>
      <c r="N38" s="210">
        <v>0</v>
      </c>
      <c r="O38" s="210">
        <v>0</v>
      </c>
      <c r="P38" s="525"/>
      <c r="Q38" s="525"/>
      <c r="R38" s="525"/>
      <c r="S38" s="525"/>
      <c r="T38" s="525"/>
      <c r="U38" s="525"/>
      <c r="V38" s="525"/>
      <c r="W38" s="525"/>
      <c r="X38" s="525"/>
      <c r="Y38" s="525"/>
      <c r="Z38" s="525"/>
      <c r="AA38" s="525"/>
      <c r="AB38" s="525"/>
      <c r="AC38" s="525"/>
      <c r="AD38" s="525"/>
    </row>
    <row r="39" spans="2:30" s="524" customFormat="1">
      <c r="B39" s="484" t="s">
        <v>80</v>
      </c>
      <c r="C39" s="210">
        <v>0</v>
      </c>
      <c r="D39" s="210">
        <v>0</v>
      </c>
      <c r="E39" s="210">
        <v>0</v>
      </c>
      <c r="F39" s="210">
        <v>0</v>
      </c>
      <c r="G39" s="210">
        <v>0</v>
      </c>
      <c r="H39" s="210">
        <v>0</v>
      </c>
      <c r="I39" s="210">
        <v>0</v>
      </c>
      <c r="J39" s="210">
        <v>0</v>
      </c>
      <c r="K39" s="210">
        <v>0</v>
      </c>
      <c r="L39" s="210">
        <v>0</v>
      </c>
      <c r="M39" s="210">
        <v>0</v>
      </c>
      <c r="N39" s="210">
        <v>0</v>
      </c>
      <c r="O39" s="210">
        <v>0</v>
      </c>
      <c r="P39" s="525"/>
      <c r="Q39" s="525"/>
      <c r="R39" s="525"/>
      <c r="S39" s="525"/>
      <c r="T39" s="525"/>
      <c r="U39" s="525"/>
      <c r="V39" s="525"/>
      <c r="W39" s="525"/>
      <c r="X39" s="525"/>
      <c r="Y39" s="525"/>
      <c r="Z39" s="525"/>
      <c r="AA39" s="525"/>
      <c r="AB39" s="525"/>
      <c r="AC39" s="525"/>
      <c r="AD39" s="525"/>
    </row>
    <row r="40" spans="2:30" s="524" customFormat="1">
      <c r="B40" s="485" t="s">
        <v>492</v>
      </c>
      <c r="C40" s="114">
        <v>0</v>
      </c>
      <c r="D40" s="114">
        <v>0</v>
      </c>
      <c r="E40" s="114">
        <v>0</v>
      </c>
      <c r="F40" s="114">
        <v>0</v>
      </c>
      <c r="G40" s="114">
        <v>0</v>
      </c>
      <c r="H40" s="114">
        <v>0</v>
      </c>
      <c r="I40" s="114">
        <v>0</v>
      </c>
      <c r="J40" s="114">
        <v>0</v>
      </c>
      <c r="K40" s="114">
        <v>0</v>
      </c>
      <c r="L40" s="114">
        <v>0</v>
      </c>
      <c r="M40" s="114">
        <v>0</v>
      </c>
      <c r="N40" s="114">
        <v>0</v>
      </c>
      <c r="O40" s="114">
        <v>0</v>
      </c>
      <c r="P40" s="525"/>
      <c r="Q40" s="525"/>
      <c r="R40" s="525"/>
      <c r="S40" s="525"/>
      <c r="T40" s="525"/>
      <c r="U40" s="525"/>
      <c r="V40" s="525"/>
      <c r="W40" s="525"/>
      <c r="X40" s="525"/>
      <c r="Y40" s="525"/>
      <c r="Z40" s="525"/>
      <c r="AA40" s="525"/>
      <c r="AB40" s="525"/>
      <c r="AC40" s="525"/>
      <c r="AD40" s="525"/>
    </row>
    <row r="41" spans="2:30" s="524" customFormat="1">
      <c r="B41" s="491" t="s">
        <v>509</v>
      </c>
      <c r="C41" s="56">
        <v>3.2673837201367668</v>
      </c>
      <c r="D41" s="56">
        <v>5.9559158055029631</v>
      </c>
      <c r="E41" s="56">
        <v>7.5515348165915004</v>
      </c>
      <c r="F41" s="56">
        <v>4.4471919071666299</v>
      </c>
      <c r="G41" s="56">
        <v>4.2068645649652572</v>
      </c>
      <c r="H41" s="56">
        <v>6.0995208297615688</v>
      </c>
      <c r="I41" s="56">
        <v>2.9163301947760747</v>
      </c>
      <c r="J41" s="56">
        <v>5.471694514108985</v>
      </c>
      <c r="K41" s="56">
        <v>6.5767797412826932</v>
      </c>
      <c r="L41" s="56">
        <v>4.5371549759255485</v>
      </c>
      <c r="M41" s="56">
        <v>3.8764912665063478</v>
      </c>
      <c r="N41" s="56">
        <v>5.4889302586028652</v>
      </c>
      <c r="O41" s="56">
        <v>60.395792595327194</v>
      </c>
      <c r="P41" s="525"/>
      <c r="Q41" s="525"/>
      <c r="R41" s="525"/>
      <c r="S41" s="525"/>
      <c r="T41" s="525"/>
      <c r="U41" s="525"/>
      <c r="V41" s="525"/>
      <c r="W41" s="525"/>
      <c r="X41" s="525"/>
      <c r="Y41" s="525"/>
      <c r="Z41" s="525"/>
      <c r="AA41" s="525"/>
      <c r="AB41" s="525"/>
      <c r="AC41" s="525"/>
      <c r="AD41" s="525"/>
    </row>
    <row r="42" spans="2:30" s="524" customFormat="1">
      <c r="B42" s="483" t="s">
        <v>82</v>
      </c>
      <c r="C42" s="208">
        <v>0</v>
      </c>
      <c r="D42" s="208">
        <v>0</v>
      </c>
      <c r="E42" s="208">
        <v>0</v>
      </c>
      <c r="F42" s="208">
        <v>0</v>
      </c>
      <c r="G42" s="208">
        <v>0</v>
      </c>
      <c r="H42" s="208">
        <v>0</v>
      </c>
      <c r="I42" s="208">
        <v>0</v>
      </c>
      <c r="J42" s="208">
        <v>0</v>
      </c>
      <c r="K42" s="208">
        <v>0</v>
      </c>
      <c r="L42" s="208">
        <v>0</v>
      </c>
      <c r="M42" s="208">
        <v>0</v>
      </c>
      <c r="N42" s="208">
        <v>0</v>
      </c>
      <c r="O42" s="208">
        <v>0</v>
      </c>
      <c r="P42" s="525"/>
      <c r="Q42" s="525"/>
      <c r="R42" s="525"/>
      <c r="S42" s="525"/>
      <c r="T42" s="525"/>
      <c r="U42" s="525"/>
      <c r="V42" s="525"/>
      <c r="W42" s="525"/>
      <c r="X42" s="525"/>
      <c r="Y42" s="525"/>
      <c r="Z42" s="525"/>
      <c r="AA42" s="525"/>
      <c r="AB42" s="525"/>
      <c r="AC42" s="525"/>
      <c r="AD42" s="525"/>
    </row>
    <row r="43" spans="2:30" s="524" customFormat="1">
      <c r="B43" s="485" t="s">
        <v>80</v>
      </c>
      <c r="C43" s="114">
        <v>3.2673837201367668</v>
      </c>
      <c r="D43" s="114">
        <v>5.9559158055029631</v>
      </c>
      <c r="E43" s="114">
        <v>7.5515348165915004</v>
      </c>
      <c r="F43" s="114">
        <v>4.4471919071666299</v>
      </c>
      <c r="G43" s="114">
        <v>4.2068645649652572</v>
      </c>
      <c r="H43" s="114">
        <v>6.0995208297615688</v>
      </c>
      <c r="I43" s="114">
        <v>2.9163301947760747</v>
      </c>
      <c r="J43" s="114">
        <v>5.471694514108985</v>
      </c>
      <c r="K43" s="114">
        <v>6.5767797412826932</v>
      </c>
      <c r="L43" s="114">
        <v>4.5371549759255485</v>
      </c>
      <c r="M43" s="114">
        <v>3.8764912665063478</v>
      </c>
      <c r="N43" s="114">
        <v>5.4889302586028652</v>
      </c>
      <c r="O43" s="114">
        <v>60.395792595327194</v>
      </c>
      <c r="P43" s="525"/>
      <c r="Q43" s="525"/>
      <c r="R43" s="525"/>
      <c r="S43" s="525"/>
      <c r="T43" s="525"/>
      <c r="U43" s="525"/>
      <c r="V43" s="525"/>
      <c r="W43" s="525"/>
      <c r="X43" s="525"/>
      <c r="Y43" s="525"/>
      <c r="Z43" s="525"/>
      <c r="AA43" s="525"/>
      <c r="AB43" s="525"/>
      <c r="AC43" s="525"/>
      <c r="AD43" s="525"/>
    </row>
    <row r="44" spans="2:30" s="524" customFormat="1" ht="13.5" thickBot="1">
      <c r="B44" s="409"/>
      <c r="C44" s="47"/>
      <c r="D44" s="47"/>
      <c r="E44" s="47"/>
      <c r="F44" s="47"/>
      <c r="G44" s="47"/>
      <c r="H44" s="47"/>
      <c r="I44" s="47"/>
      <c r="J44" s="47"/>
      <c r="K44" s="47"/>
      <c r="L44" s="47"/>
      <c r="M44" s="47"/>
      <c r="N44" s="47"/>
      <c r="O44" s="47"/>
      <c r="P44" s="525"/>
      <c r="Q44" s="525"/>
      <c r="R44" s="525"/>
      <c r="S44" s="525"/>
      <c r="T44" s="525"/>
      <c r="U44" s="525"/>
      <c r="V44" s="525"/>
      <c r="W44" s="525"/>
      <c r="X44" s="525"/>
      <c r="Y44" s="525"/>
      <c r="Z44" s="525"/>
      <c r="AA44" s="525"/>
      <c r="AB44" s="525"/>
      <c r="AC44" s="525"/>
      <c r="AD44" s="525"/>
    </row>
    <row r="45" spans="2:30" s="524" customFormat="1" ht="13.5" thickBot="1">
      <c r="B45" s="25" t="s">
        <v>293</v>
      </c>
      <c r="C45" s="119">
        <v>0</v>
      </c>
      <c r="D45" s="119">
        <v>0</v>
      </c>
      <c r="E45" s="119">
        <v>0</v>
      </c>
      <c r="F45" s="119">
        <v>0</v>
      </c>
      <c r="G45" s="119">
        <v>0</v>
      </c>
      <c r="H45" s="119">
        <v>0</v>
      </c>
      <c r="I45" s="119">
        <v>0</v>
      </c>
      <c r="J45" s="119">
        <v>0</v>
      </c>
      <c r="K45" s="119">
        <v>0</v>
      </c>
      <c r="L45" s="119">
        <v>0</v>
      </c>
      <c r="M45" s="119">
        <v>0</v>
      </c>
      <c r="N45" s="119">
        <v>0</v>
      </c>
      <c r="O45" s="119">
        <v>0</v>
      </c>
      <c r="P45" s="525"/>
      <c r="Q45" s="525"/>
      <c r="R45" s="525"/>
      <c r="S45" s="525"/>
      <c r="T45" s="525"/>
      <c r="U45" s="525"/>
      <c r="V45" s="525"/>
      <c r="W45" s="525"/>
      <c r="X45" s="525"/>
      <c r="Y45" s="525"/>
      <c r="Z45" s="525"/>
      <c r="AA45" s="525"/>
      <c r="AB45" s="525"/>
      <c r="AC45" s="525"/>
      <c r="AD45" s="525"/>
    </row>
    <row r="46" spans="2:30" s="524" customFormat="1" ht="13.5" thickBot="1">
      <c r="B46" s="133"/>
      <c r="C46" s="1100"/>
      <c r="D46" s="1100"/>
      <c r="E46" s="1100"/>
      <c r="F46" s="1100"/>
      <c r="G46" s="1101"/>
      <c r="H46" s="1101"/>
      <c r="I46" s="1101"/>
      <c r="J46" s="1101"/>
      <c r="K46" s="1101"/>
      <c r="L46" s="1101"/>
      <c r="M46" s="1101"/>
      <c r="N46" s="1101"/>
      <c r="O46" s="1101"/>
      <c r="P46" s="525"/>
      <c r="Q46" s="525"/>
      <c r="R46" s="525"/>
      <c r="S46" s="525"/>
      <c r="T46" s="525"/>
      <c r="U46" s="525"/>
      <c r="V46" s="525"/>
      <c r="W46" s="525"/>
      <c r="X46" s="525"/>
      <c r="Y46" s="525"/>
      <c r="Z46" s="525"/>
      <c r="AA46" s="525"/>
      <c r="AB46" s="525"/>
      <c r="AC46" s="525"/>
      <c r="AD46" s="525"/>
    </row>
    <row r="47" spans="2:30" s="524" customFormat="1" ht="13.5" thickBot="1">
      <c r="B47" s="214" t="s">
        <v>377</v>
      </c>
      <c r="C47" s="119">
        <v>558.43122613187109</v>
      </c>
      <c r="D47" s="119">
        <v>347.57318745196699</v>
      </c>
      <c r="E47" s="119">
        <v>914.23452178240052</v>
      </c>
      <c r="F47" s="119">
        <v>1559.2745179869858</v>
      </c>
      <c r="G47" s="119">
        <v>791.38156546444839</v>
      </c>
      <c r="H47" s="119">
        <v>1942.4063492834928</v>
      </c>
      <c r="I47" s="119">
        <v>372.71637488011896</v>
      </c>
      <c r="J47" s="119">
        <v>351.40485977454068</v>
      </c>
      <c r="K47" s="119">
        <v>757.610389785856</v>
      </c>
      <c r="L47" s="119">
        <v>1609.3143712558292</v>
      </c>
      <c r="M47" s="119">
        <v>678.58793540309455</v>
      </c>
      <c r="N47" s="119">
        <v>1938.0947992730296</v>
      </c>
      <c r="O47" s="119">
        <v>11821.030098473633</v>
      </c>
      <c r="P47" s="525"/>
      <c r="Q47" s="525"/>
      <c r="R47" s="525"/>
      <c r="S47" s="525"/>
      <c r="T47" s="525"/>
      <c r="U47" s="525"/>
      <c r="V47" s="525"/>
      <c r="W47" s="525"/>
      <c r="X47" s="525"/>
      <c r="Y47" s="525"/>
      <c r="Z47" s="525"/>
      <c r="AA47" s="525"/>
      <c r="AB47" s="525"/>
      <c r="AC47" s="525"/>
      <c r="AD47" s="525"/>
    </row>
    <row r="48" spans="2:30" s="524" customFormat="1">
      <c r="B48" s="491" t="s">
        <v>87</v>
      </c>
      <c r="C48" s="56">
        <v>0</v>
      </c>
      <c r="D48" s="56">
        <v>0</v>
      </c>
      <c r="E48" s="510">
        <v>167.40410533809273</v>
      </c>
      <c r="F48" s="56">
        <v>0</v>
      </c>
      <c r="G48" s="56">
        <v>0</v>
      </c>
      <c r="H48" s="56">
        <v>0</v>
      </c>
      <c r="I48" s="56">
        <v>0</v>
      </c>
      <c r="J48" s="56">
        <v>0</v>
      </c>
      <c r="K48" s="510">
        <v>167.40410533809273</v>
      </c>
      <c r="L48" s="510">
        <v>0</v>
      </c>
      <c r="M48" s="56">
        <v>0</v>
      </c>
      <c r="N48" s="56">
        <v>0</v>
      </c>
      <c r="O48" s="510">
        <v>334.80821067618547</v>
      </c>
      <c r="P48" s="525"/>
      <c r="Q48" s="525"/>
      <c r="R48" s="525"/>
      <c r="S48" s="525"/>
      <c r="T48" s="525"/>
      <c r="U48" s="525"/>
      <c r="V48" s="525"/>
      <c r="W48" s="525"/>
      <c r="X48" s="525"/>
      <c r="Y48" s="525"/>
      <c r="Z48" s="525"/>
      <c r="AA48" s="525"/>
      <c r="AB48" s="525"/>
      <c r="AC48" s="525"/>
      <c r="AD48" s="525"/>
    </row>
    <row r="49" spans="2:30" s="524" customFormat="1">
      <c r="B49" s="133" t="s">
        <v>21</v>
      </c>
      <c r="C49" s="47">
        <v>0</v>
      </c>
      <c r="D49" s="47">
        <v>0</v>
      </c>
      <c r="E49" s="511">
        <v>5.4059554460258346</v>
      </c>
      <c r="F49" s="47">
        <v>0</v>
      </c>
      <c r="G49" s="47">
        <v>0</v>
      </c>
      <c r="H49" s="47">
        <v>0</v>
      </c>
      <c r="I49" s="47">
        <v>0</v>
      </c>
      <c r="J49" s="47">
        <v>0</v>
      </c>
      <c r="K49" s="511">
        <v>5.4059554460258346</v>
      </c>
      <c r="L49" s="47">
        <v>0</v>
      </c>
      <c r="M49" s="47">
        <v>0</v>
      </c>
      <c r="N49" s="47">
        <v>0</v>
      </c>
      <c r="O49" s="511">
        <v>10.811910892051669</v>
      </c>
      <c r="P49" s="525"/>
      <c r="Q49" s="525"/>
      <c r="R49" s="525"/>
      <c r="S49" s="525"/>
      <c r="T49" s="525"/>
      <c r="U49" s="525"/>
      <c r="V49" s="525"/>
      <c r="W49" s="525"/>
      <c r="X49" s="525"/>
      <c r="Y49" s="525"/>
      <c r="Z49" s="525"/>
      <c r="AA49" s="525"/>
      <c r="AB49" s="525"/>
      <c r="AC49" s="525"/>
      <c r="AD49" s="525"/>
    </row>
    <row r="50" spans="2:30" s="524" customFormat="1">
      <c r="B50" s="505" t="s">
        <v>294</v>
      </c>
      <c r="C50" s="47">
        <v>0</v>
      </c>
      <c r="D50" s="47">
        <v>0</v>
      </c>
      <c r="E50" s="511">
        <v>5.3847701713231535</v>
      </c>
      <c r="F50" s="47">
        <v>0</v>
      </c>
      <c r="G50" s="47">
        <v>0</v>
      </c>
      <c r="H50" s="47">
        <v>0</v>
      </c>
      <c r="I50" s="47">
        <v>0</v>
      </c>
      <c r="J50" s="47">
        <v>0</v>
      </c>
      <c r="K50" s="511">
        <v>5.3847701713231535</v>
      </c>
      <c r="L50" s="47">
        <v>0</v>
      </c>
      <c r="M50" s="47">
        <v>0</v>
      </c>
      <c r="N50" s="47">
        <v>0</v>
      </c>
      <c r="O50" s="511">
        <v>10.769540342646307</v>
      </c>
      <c r="P50" s="525"/>
      <c r="Q50" s="525"/>
      <c r="R50" s="525"/>
      <c r="S50" s="525"/>
      <c r="T50" s="525"/>
      <c r="U50" s="525"/>
      <c r="V50" s="525"/>
      <c r="W50" s="525"/>
      <c r="X50" s="525"/>
      <c r="Y50" s="525"/>
      <c r="Z50" s="525"/>
      <c r="AA50" s="525"/>
      <c r="AB50" s="525"/>
      <c r="AC50" s="525"/>
      <c r="AD50" s="525"/>
    </row>
    <row r="51" spans="2:30" s="524" customFormat="1">
      <c r="B51" s="505" t="s">
        <v>295</v>
      </c>
      <c r="C51" s="47">
        <v>0</v>
      </c>
      <c r="D51" s="47">
        <v>0</v>
      </c>
      <c r="E51" s="511">
        <v>2.1185274702681233E-2</v>
      </c>
      <c r="F51" s="47">
        <v>0</v>
      </c>
      <c r="G51" s="47">
        <v>0</v>
      </c>
      <c r="H51" s="47">
        <v>0</v>
      </c>
      <c r="I51" s="47">
        <v>0</v>
      </c>
      <c r="J51" s="47">
        <v>0</v>
      </c>
      <c r="K51" s="511">
        <v>2.1185274702681233E-2</v>
      </c>
      <c r="L51" s="47">
        <v>0</v>
      </c>
      <c r="M51" s="47">
        <v>0</v>
      </c>
      <c r="N51" s="47">
        <v>0</v>
      </c>
      <c r="O51" s="511">
        <v>4.2370549405362466E-2</v>
      </c>
      <c r="P51" s="525"/>
      <c r="Q51" s="525"/>
      <c r="R51" s="525"/>
      <c r="S51" s="525"/>
      <c r="T51" s="525"/>
      <c r="U51" s="525"/>
      <c r="V51" s="525"/>
      <c r="W51" s="525"/>
      <c r="X51" s="525"/>
      <c r="Y51" s="525"/>
      <c r="Z51" s="525"/>
      <c r="AA51" s="525"/>
      <c r="AB51" s="525"/>
      <c r="AC51" s="525"/>
      <c r="AD51" s="525"/>
    </row>
    <row r="52" spans="2:30" s="524" customFormat="1">
      <c r="B52" s="133" t="s">
        <v>22</v>
      </c>
      <c r="C52" s="47">
        <v>0</v>
      </c>
      <c r="D52" s="47">
        <v>0</v>
      </c>
      <c r="E52" s="511">
        <v>83.682886490000001</v>
      </c>
      <c r="F52" s="47">
        <v>0</v>
      </c>
      <c r="G52" s="47">
        <v>0</v>
      </c>
      <c r="H52" s="47">
        <v>0</v>
      </c>
      <c r="I52" s="47">
        <v>0</v>
      </c>
      <c r="J52" s="47">
        <v>0</v>
      </c>
      <c r="K52" s="511">
        <v>83.682886490000001</v>
      </c>
      <c r="L52" s="47">
        <v>0</v>
      </c>
      <c r="M52" s="47">
        <v>0</v>
      </c>
      <c r="N52" s="47">
        <v>0</v>
      </c>
      <c r="O52" s="511">
        <v>167.36577298</v>
      </c>
      <c r="P52" s="525"/>
      <c r="Q52" s="525"/>
      <c r="R52" s="525"/>
      <c r="S52" s="525"/>
      <c r="T52" s="525"/>
      <c r="U52" s="525"/>
      <c r="V52" s="525"/>
      <c r="W52" s="525"/>
      <c r="X52" s="525"/>
      <c r="Y52" s="525"/>
      <c r="Z52" s="525"/>
      <c r="AA52" s="525"/>
      <c r="AB52" s="525"/>
      <c r="AC52" s="525"/>
      <c r="AD52" s="525"/>
    </row>
    <row r="53" spans="2:30" s="524" customFormat="1">
      <c r="B53" s="505" t="s">
        <v>294</v>
      </c>
      <c r="C53" s="47">
        <v>0</v>
      </c>
      <c r="D53" s="47">
        <v>0</v>
      </c>
      <c r="E53" s="511">
        <v>81.578150469999997</v>
      </c>
      <c r="F53" s="47">
        <v>0</v>
      </c>
      <c r="G53" s="47">
        <v>0</v>
      </c>
      <c r="H53" s="47">
        <v>0</v>
      </c>
      <c r="I53" s="47">
        <v>0</v>
      </c>
      <c r="J53" s="47">
        <v>0</v>
      </c>
      <c r="K53" s="511">
        <v>81.578150469999997</v>
      </c>
      <c r="L53" s="47">
        <v>0</v>
      </c>
      <c r="M53" s="47">
        <v>0</v>
      </c>
      <c r="N53" s="47">
        <v>0</v>
      </c>
      <c r="O53" s="511">
        <v>163.15630093999999</v>
      </c>
      <c r="P53" s="525"/>
      <c r="Q53" s="525"/>
      <c r="R53" s="525"/>
      <c r="S53" s="525"/>
      <c r="T53" s="525"/>
      <c r="U53" s="525"/>
      <c r="V53" s="525"/>
      <c r="W53" s="525"/>
      <c r="X53" s="525"/>
      <c r="Y53" s="525"/>
      <c r="Z53" s="525"/>
      <c r="AA53" s="525"/>
      <c r="AB53" s="525"/>
      <c r="AC53" s="525"/>
      <c r="AD53" s="525"/>
    </row>
    <row r="54" spans="2:30" s="524" customFormat="1">
      <c r="B54" s="506" t="s">
        <v>296</v>
      </c>
      <c r="C54" s="47">
        <v>0</v>
      </c>
      <c r="D54" s="47">
        <v>0</v>
      </c>
      <c r="E54" s="511">
        <v>66.208614940000004</v>
      </c>
      <c r="F54" s="47">
        <v>0</v>
      </c>
      <c r="G54" s="47">
        <v>0</v>
      </c>
      <c r="H54" s="47">
        <v>0</v>
      </c>
      <c r="I54" s="47">
        <v>0</v>
      </c>
      <c r="J54" s="47">
        <v>0</v>
      </c>
      <c r="K54" s="511">
        <v>66.208614940000004</v>
      </c>
      <c r="L54" s="47">
        <v>0</v>
      </c>
      <c r="M54" s="47">
        <v>0</v>
      </c>
      <c r="N54" s="47">
        <v>0</v>
      </c>
      <c r="O54" s="511">
        <v>132.41722988000001</v>
      </c>
      <c r="P54" s="525"/>
      <c r="Q54" s="525"/>
      <c r="R54" s="525"/>
      <c r="S54" s="525"/>
      <c r="T54" s="525"/>
      <c r="U54" s="525"/>
      <c r="V54" s="525"/>
      <c r="W54" s="525"/>
      <c r="X54" s="525"/>
      <c r="Y54" s="525"/>
      <c r="Z54" s="525"/>
      <c r="AA54" s="525"/>
      <c r="AB54" s="525"/>
      <c r="AC54" s="525"/>
      <c r="AD54" s="525"/>
    </row>
    <row r="55" spans="2:30" s="524" customFormat="1">
      <c r="B55" s="507" t="s">
        <v>297</v>
      </c>
      <c r="C55" s="47">
        <v>0</v>
      </c>
      <c r="D55" s="47">
        <v>0</v>
      </c>
      <c r="E55" s="511">
        <v>15.369535529999999</v>
      </c>
      <c r="F55" s="47">
        <v>0</v>
      </c>
      <c r="G55" s="47">
        <v>0</v>
      </c>
      <c r="H55" s="47">
        <v>0</v>
      </c>
      <c r="I55" s="47">
        <v>0</v>
      </c>
      <c r="J55" s="47">
        <v>0</v>
      </c>
      <c r="K55" s="511">
        <v>15.369535529999999</v>
      </c>
      <c r="L55" s="47">
        <v>0</v>
      </c>
      <c r="M55" s="47">
        <v>0</v>
      </c>
      <c r="N55" s="47">
        <v>0</v>
      </c>
      <c r="O55" s="511">
        <v>30.739071059999997</v>
      </c>
      <c r="P55" s="525"/>
      <c r="Q55" s="525"/>
      <c r="R55" s="525"/>
      <c r="S55" s="525"/>
      <c r="T55" s="525"/>
      <c r="U55" s="525"/>
      <c r="V55" s="525"/>
      <c r="W55" s="525"/>
      <c r="X55" s="525"/>
      <c r="Y55" s="525"/>
      <c r="Z55" s="525"/>
      <c r="AA55" s="525"/>
      <c r="AB55" s="525"/>
      <c r="AC55" s="525"/>
      <c r="AD55" s="525"/>
    </row>
    <row r="56" spans="2:30" s="524" customFormat="1">
      <c r="B56" s="230" t="s">
        <v>295</v>
      </c>
      <c r="C56" s="47">
        <v>0</v>
      </c>
      <c r="D56" s="47">
        <v>0</v>
      </c>
      <c r="E56" s="511">
        <v>2.1047360199999998</v>
      </c>
      <c r="F56" s="47">
        <v>0</v>
      </c>
      <c r="G56" s="47">
        <v>0</v>
      </c>
      <c r="H56" s="47">
        <v>0</v>
      </c>
      <c r="I56" s="47">
        <v>0</v>
      </c>
      <c r="J56" s="47">
        <v>0</v>
      </c>
      <c r="K56" s="511">
        <v>2.1047360199999998</v>
      </c>
      <c r="L56" s="47">
        <v>0</v>
      </c>
      <c r="M56" s="47">
        <v>0</v>
      </c>
      <c r="N56" s="47">
        <v>0</v>
      </c>
      <c r="O56" s="511">
        <v>4.2094720399999996</v>
      </c>
      <c r="P56" s="525"/>
      <c r="Q56" s="525"/>
      <c r="R56" s="525"/>
      <c r="S56" s="525"/>
      <c r="T56" s="525"/>
      <c r="U56" s="525"/>
      <c r="V56" s="525"/>
      <c r="W56" s="525"/>
      <c r="X56" s="525"/>
      <c r="Y56" s="525"/>
      <c r="Z56" s="525"/>
      <c r="AA56" s="525"/>
      <c r="AB56" s="525"/>
      <c r="AC56" s="525"/>
      <c r="AD56" s="525"/>
    </row>
    <row r="57" spans="2:30" s="524" customFormat="1">
      <c r="B57" s="506" t="s">
        <v>296</v>
      </c>
      <c r="C57" s="47">
        <v>0</v>
      </c>
      <c r="D57" s="47">
        <v>0</v>
      </c>
      <c r="E57" s="511">
        <v>1.2117397400000001</v>
      </c>
      <c r="F57" s="47">
        <v>0</v>
      </c>
      <c r="G57" s="47">
        <v>0</v>
      </c>
      <c r="H57" s="47">
        <v>0</v>
      </c>
      <c r="I57" s="47">
        <v>0</v>
      </c>
      <c r="J57" s="47">
        <v>0</v>
      </c>
      <c r="K57" s="511">
        <v>1.2117397400000001</v>
      </c>
      <c r="L57" s="47">
        <v>0</v>
      </c>
      <c r="M57" s="47">
        <v>0</v>
      </c>
      <c r="N57" s="47">
        <v>0</v>
      </c>
      <c r="O57" s="511">
        <v>2.4234794800000001</v>
      </c>
      <c r="P57" s="525"/>
      <c r="Q57" s="525"/>
      <c r="R57" s="525"/>
      <c r="S57" s="525"/>
      <c r="T57" s="525"/>
      <c r="U57" s="525"/>
      <c r="V57" s="525"/>
      <c r="W57" s="525"/>
      <c r="X57" s="525"/>
      <c r="Y57" s="525"/>
      <c r="Z57" s="525"/>
      <c r="AA57" s="525"/>
      <c r="AB57" s="525"/>
      <c r="AC57" s="525"/>
      <c r="AD57" s="525"/>
    </row>
    <row r="58" spans="2:30" s="524" customFormat="1">
      <c r="B58" s="507" t="s">
        <v>297</v>
      </c>
      <c r="C58" s="47">
        <v>0</v>
      </c>
      <c r="D58" s="47">
        <v>0</v>
      </c>
      <c r="E58" s="511">
        <v>0.89299627999999998</v>
      </c>
      <c r="F58" s="47">
        <v>0</v>
      </c>
      <c r="G58" s="47">
        <v>0</v>
      </c>
      <c r="H58" s="47">
        <v>0</v>
      </c>
      <c r="I58" s="47">
        <v>0</v>
      </c>
      <c r="J58" s="47">
        <v>0</v>
      </c>
      <c r="K58" s="511">
        <v>0.89299627999999998</v>
      </c>
      <c r="L58" s="47">
        <v>0</v>
      </c>
      <c r="M58" s="47">
        <v>0</v>
      </c>
      <c r="N58" s="47">
        <v>0</v>
      </c>
      <c r="O58" s="511">
        <v>1.78599256</v>
      </c>
      <c r="P58" s="525"/>
      <c r="Q58" s="525"/>
      <c r="R58" s="525"/>
      <c r="S58" s="525"/>
      <c r="T58" s="525"/>
      <c r="U58" s="525"/>
      <c r="V58" s="525"/>
      <c r="W58" s="525"/>
      <c r="X58" s="525"/>
      <c r="Y58" s="525"/>
      <c r="Z58" s="525"/>
      <c r="AA58" s="525"/>
      <c r="AB58" s="525"/>
      <c r="AC58" s="525"/>
      <c r="AD58" s="525"/>
    </row>
    <row r="59" spans="2:30" s="524" customFormat="1">
      <c r="B59" s="133" t="s">
        <v>23</v>
      </c>
      <c r="C59" s="47">
        <v>0</v>
      </c>
      <c r="D59" s="47">
        <v>0</v>
      </c>
      <c r="E59" s="511">
        <v>77.949084622762143</v>
      </c>
      <c r="F59" s="47">
        <v>0</v>
      </c>
      <c r="G59" s="47">
        <v>0</v>
      </c>
      <c r="H59" s="47">
        <v>0</v>
      </c>
      <c r="I59" s="47">
        <v>0</v>
      </c>
      <c r="J59" s="47">
        <v>0</v>
      </c>
      <c r="K59" s="511">
        <v>77.949084622762143</v>
      </c>
      <c r="L59" s="47">
        <v>0</v>
      </c>
      <c r="M59" s="47">
        <v>0</v>
      </c>
      <c r="N59" s="47">
        <v>0</v>
      </c>
      <c r="O59" s="511">
        <v>155.89816924552429</v>
      </c>
      <c r="P59" s="525"/>
      <c r="Q59" s="525"/>
      <c r="R59" s="525"/>
      <c r="S59" s="525"/>
      <c r="T59" s="525"/>
      <c r="U59" s="525"/>
      <c r="V59" s="525"/>
      <c r="W59" s="525"/>
      <c r="X59" s="525"/>
      <c r="Y59" s="525"/>
      <c r="Z59" s="525"/>
      <c r="AA59" s="525"/>
      <c r="AB59" s="525"/>
      <c r="AC59" s="525"/>
      <c r="AD59" s="525"/>
    </row>
    <row r="60" spans="2:30" s="524" customFormat="1">
      <c r="B60" s="505" t="s">
        <v>294</v>
      </c>
      <c r="C60" s="47">
        <v>0</v>
      </c>
      <c r="D60" s="47">
        <v>0</v>
      </c>
      <c r="E60" s="511">
        <v>60.629270566922422</v>
      </c>
      <c r="F60" s="47">
        <v>0</v>
      </c>
      <c r="G60" s="47">
        <v>0</v>
      </c>
      <c r="H60" s="47">
        <v>0</v>
      </c>
      <c r="I60" s="47">
        <v>0</v>
      </c>
      <c r="J60" s="47">
        <v>0</v>
      </c>
      <c r="K60" s="511">
        <v>60.629270566922422</v>
      </c>
      <c r="L60" s="47">
        <v>0</v>
      </c>
      <c r="M60" s="47">
        <v>0</v>
      </c>
      <c r="N60" s="47">
        <v>0</v>
      </c>
      <c r="O60" s="511">
        <v>121.25854113384484</v>
      </c>
      <c r="P60" s="525"/>
      <c r="Q60" s="525"/>
      <c r="R60" s="525"/>
      <c r="S60" s="525"/>
      <c r="T60" s="525"/>
      <c r="U60" s="525"/>
      <c r="V60" s="525"/>
      <c r="W60" s="525"/>
      <c r="X60" s="525"/>
      <c r="Y60" s="525"/>
      <c r="Z60" s="525"/>
      <c r="AA60" s="525"/>
      <c r="AB60" s="525"/>
      <c r="AC60" s="525"/>
      <c r="AD60" s="525"/>
    </row>
    <row r="61" spans="2:30" s="524" customFormat="1">
      <c r="B61" s="505" t="s">
        <v>295</v>
      </c>
      <c r="C61" s="47">
        <v>0</v>
      </c>
      <c r="D61" s="47">
        <v>0</v>
      </c>
      <c r="E61" s="511">
        <v>17.319814055839728</v>
      </c>
      <c r="F61" s="47">
        <v>0</v>
      </c>
      <c r="G61" s="47">
        <v>0</v>
      </c>
      <c r="H61" s="47">
        <v>0</v>
      </c>
      <c r="I61" s="47">
        <v>0</v>
      </c>
      <c r="J61" s="47">
        <v>0</v>
      </c>
      <c r="K61" s="511">
        <v>17.319814055839728</v>
      </c>
      <c r="L61" s="47">
        <v>0</v>
      </c>
      <c r="M61" s="47">
        <v>0</v>
      </c>
      <c r="N61" s="47">
        <v>0</v>
      </c>
      <c r="O61" s="511">
        <v>34.639628111679457</v>
      </c>
      <c r="P61" s="525"/>
      <c r="Q61" s="525"/>
      <c r="R61" s="525"/>
      <c r="S61" s="525"/>
      <c r="T61" s="525"/>
      <c r="U61" s="525"/>
      <c r="V61" s="525"/>
      <c r="W61" s="525"/>
      <c r="X61" s="525"/>
      <c r="Y61" s="525"/>
      <c r="Z61" s="525"/>
      <c r="AA61" s="525"/>
      <c r="AB61" s="525"/>
      <c r="AC61" s="525"/>
      <c r="AD61" s="525"/>
    </row>
    <row r="62" spans="2:30" s="524" customFormat="1">
      <c r="B62" s="133" t="s">
        <v>24</v>
      </c>
      <c r="C62" s="47">
        <v>0</v>
      </c>
      <c r="D62" s="47">
        <v>0</v>
      </c>
      <c r="E62" s="511">
        <v>0.36617877930476961</v>
      </c>
      <c r="F62" s="47">
        <v>0</v>
      </c>
      <c r="G62" s="47">
        <v>0</v>
      </c>
      <c r="H62" s="47">
        <v>0</v>
      </c>
      <c r="I62" s="47">
        <v>0</v>
      </c>
      <c r="J62" s="47">
        <v>0</v>
      </c>
      <c r="K62" s="511">
        <v>0.36617877930476961</v>
      </c>
      <c r="L62" s="47">
        <v>0</v>
      </c>
      <c r="M62" s="47">
        <v>0</v>
      </c>
      <c r="N62" s="47">
        <v>0</v>
      </c>
      <c r="O62" s="511">
        <v>0.73235755860953922</v>
      </c>
      <c r="P62" s="525"/>
      <c r="Q62" s="525"/>
      <c r="R62" s="525"/>
      <c r="S62" s="525"/>
      <c r="T62" s="525"/>
      <c r="U62" s="525"/>
      <c r="V62" s="525"/>
      <c r="W62" s="525"/>
      <c r="X62" s="525"/>
      <c r="Y62" s="525"/>
      <c r="Z62" s="525"/>
      <c r="AA62" s="525"/>
      <c r="AB62" s="525"/>
      <c r="AC62" s="525"/>
      <c r="AD62" s="525"/>
    </row>
    <row r="63" spans="2:30" s="524" customFormat="1">
      <c r="B63" s="505" t="s">
        <v>294</v>
      </c>
      <c r="C63" s="47">
        <v>0</v>
      </c>
      <c r="D63" s="47">
        <v>0</v>
      </c>
      <c r="E63" s="511">
        <v>0.34892164510913504</v>
      </c>
      <c r="F63" s="47">
        <v>0</v>
      </c>
      <c r="G63" s="47">
        <v>0</v>
      </c>
      <c r="H63" s="47">
        <v>0</v>
      </c>
      <c r="I63" s="47">
        <v>0</v>
      </c>
      <c r="J63" s="47">
        <v>0</v>
      </c>
      <c r="K63" s="511">
        <v>0.34892164510913504</v>
      </c>
      <c r="L63" s="47">
        <v>0</v>
      </c>
      <c r="M63" s="47">
        <v>0</v>
      </c>
      <c r="N63" s="47">
        <v>0</v>
      </c>
      <c r="O63" s="511">
        <v>0.69784329021827007</v>
      </c>
      <c r="P63" s="525"/>
      <c r="Q63" s="525"/>
      <c r="R63" s="525"/>
      <c r="S63" s="525"/>
      <c r="T63" s="525"/>
      <c r="U63" s="525"/>
      <c r="V63" s="525"/>
      <c r="W63" s="525"/>
      <c r="X63" s="525"/>
      <c r="Y63" s="525"/>
      <c r="Z63" s="525"/>
      <c r="AA63" s="525"/>
      <c r="AB63" s="525"/>
      <c r="AC63" s="525"/>
      <c r="AD63" s="525"/>
    </row>
    <row r="64" spans="2:30" s="524" customFormat="1">
      <c r="B64" s="505" t="s">
        <v>295</v>
      </c>
      <c r="C64" s="47">
        <v>0</v>
      </c>
      <c r="D64" s="47">
        <v>0</v>
      </c>
      <c r="E64" s="511">
        <v>1.7257134195634599E-2</v>
      </c>
      <c r="F64" s="47">
        <v>0</v>
      </c>
      <c r="G64" s="47">
        <v>0</v>
      </c>
      <c r="H64" s="47">
        <v>0</v>
      </c>
      <c r="I64" s="47">
        <v>0</v>
      </c>
      <c r="J64" s="47">
        <v>0</v>
      </c>
      <c r="K64" s="511">
        <v>1.7257134195634599E-2</v>
      </c>
      <c r="L64" s="47">
        <v>0</v>
      </c>
      <c r="M64" s="47">
        <v>0</v>
      </c>
      <c r="N64" s="47">
        <v>0</v>
      </c>
      <c r="O64" s="511">
        <v>3.4514268391269198E-2</v>
      </c>
      <c r="P64" s="525"/>
      <c r="Q64" s="525"/>
      <c r="R64" s="525"/>
      <c r="S64" s="525"/>
      <c r="T64" s="525"/>
      <c r="U64" s="525"/>
      <c r="V64" s="525"/>
      <c r="W64" s="525"/>
      <c r="X64" s="525"/>
      <c r="Y64" s="525"/>
      <c r="Z64" s="525"/>
      <c r="AA64" s="525"/>
      <c r="AB64" s="525"/>
      <c r="AC64" s="525"/>
      <c r="AD64" s="525"/>
    </row>
    <row r="65" spans="2:30" s="524" customFormat="1">
      <c r="B65" s="479" t="s">
        <v>88</v>
      </c>
      <c r="C65" s="56">
        <v>0</v>
      </c>
      <c r="D65" s="56">
        <v>0</v>
      </c>
      <c r="E65" s="56">
        <v>0</v>
      </c>
      <c r="F65" s="56">
        <v>0</v>
      </c>
      <c r="G65" s="56">
        <v>0</v>
      </c>
      <c r="H65" s="510">
        <v>890.8936734075661</v>
      </c>
      <c r="I65" s="56">
        <v>0</v>
      </c>
      <c r="J65" s="56">
        <v>0</v>
      </c>
      <c r="K65" s="56">
        <v>0</v>
      </c>
      <c r="L65" s="56">
        <v>0</v>
      </c>
      <c r="M65" s="56">
        <v>0</v>
      </c>
      <c r="N65" s="510">
        <v>890.8936734075661</v>
      </c>
      <c r="O65" s="510">
        <v>1781.7873468151322</v>
      </c>
      <c r="P65" s="525"/>
      <c r="Q65" s="525"/>
      <c r="R65" s="525"/>
      <c r="S65" s="525"/>
      <c r="T65" s="525"/>
      <c r="U65" s="525"/>
      <c r="V65" s="525"/>
      <c r="W65" s="525"/>
      <c r="X65" s="525"/>
      <c r="Y65" s="525"/>
      <c r="Z65" s="525"/>
      <c r="AA65" s="525"/>
      <c r="AB65" s="525"/>
      <c r="AC65" s="525"/>
      <c r="AD65" s="525"/>
    </row>
    <row r="66" spans="2:30" s="524" customFormat="1">
      <c r="B66" s="133" t="s">
        <v>25</v>
      </c>
      <c r="C66" s="47">
        <v>0</v>
      </c>
      <c r="D66" s="47">
        <v>0</v>
      </c>
      <c r="E66" s="47">
        <v>0</v>
      </c>
      <c r="F66" s="47">
        <v>0</v>
      </c>
      <c r="G66" s="47">
        <v>0</v>
      </c>
      <c r="H66" s="511">
        <v>125.2699239695655</v>
      </c>
      <c r="I66" s="47">
        <v>0</v>
      </c>
      <c r="J66" s="47">
        <v>0</v>
      </c>
      <c r="K66" s="47">
        <v>0</v>
      </c>
      <c r="L66" s="47">
        <v>0</v>
      </c>
      <c r="M66" s="47">
        <v>0</v>
      </c>
      <c r="N66" s="511">
        <v>125.2699239695655</v>
      </c>
      <c r="O66" s="511">
        <v>250.53984793913099</v>
      </c>
      <c r="P66" s="525"/>
      <c r="Q66" s="525"/>
      <c r="R66" s="525"/>
      <c r="S66" s="525"/>
      <c r="T66" s="525"/>
      <c r="U66" s="525"/>
      <c r="V66" s="525"/>
      <c r="W66" s="525"/>
      <c r="X66" s="525"/>
      <c r="Y66" s="525"/>
      <c r="Z66" s="525"/>
      <c r="AA66" s="525"/>
      <c r="AB66" s="525"/>
      <c r="AC66" s="525"/>
      <c r="AD66" s="525"/>
    </row>
    <row r="67" spans="2:30" s="524" customFormat="1">
      <c r="B67" s="505" t="s">
        <v>294</v>
      </c>
      <c r="C67" s="47">
        <v>0</v>
      </c>
      <c r="D67" s="47">
        <v>0</v>
      </c>
      <c r="E67" s="47">
        <v>0</v>
      </c>
      <c r="F67" s="47">
        <v>0</v>
      </c>
      <c r="G67" s="47">
        <v>0</v>
      </c>
      <c r="H67" s="511">
        <v>123.78637115969555</v>
      </c>
      <c r="I67" s="47">
        <v>0</v>
      </c>
      <c r="J67" s="47">
        <v>0</v>
      </c>
      <c r="K67" s="47">
        <v>0</v>
      </c>
      <c r="L67" s="47">
        <v>0</v>
      </c>
      <c r="M67" s="47">
        <v>0</v>
      </c>
      <c r="N67" s="511">
        <v>123.78637115969555</v>
      </c>
      <c r="O67" s="511">
        <v>247.5727423193911</v>
      </c>
      <c r="P67" s="525"/>
      <c r="Q67" s="525"/>
      <c r="R67" s="525"/>
      <c r="S67" s="525"/>
      <c r="T67" s="525"/>
      <c r="U67" s="525"/>
      <c r="V67" s="525"/>
      <c r="W67" s="525"/>
      <c r="X67" s="525"/>
      <c r="Y67" s="525"/>
      <c r="Z67" s="525"/>
      <c r="AA67" s="525"/>
      <c r="AB67" s="525"/>
      <c r="AC67" s="525"/>
      <c r="AD67" s="525"/>
    </row>
    <row r="68" spans="2:30" s="524" customFormat="1">
      <c r="B68" s="505" t="s">
        <v>295</v>
      </c>
      <c r="C68" s="47">
        <v>0</v>
      </c>
      <c r="D68" s="47">
        <v>0</v>
      </c>
      <c r="E68" s="47">
        <v>0</v>
      </c>
      <c r="F68" s="47">
        <v>0</v>
      </c>
      <c r="G68" s="47">
        <v>0</v>
      </c>
      <c r="H68" s="511">
        <v>1.4835528098699551</v>
      </c>
      <c r="I68" s="47">
        <v>0</v>
      </c>
      <c r="J68" s="47">
        <v>0</v>
      </c>
      <c r="K68" s="47">
        <v>0</v>
      </c>
      <c r="L68" s="47">
        <v>0</v>
      </c>
      <c r="M68" s="47">
        <v>0</v>
      </c>
      <c r="N68" s="511">
        <v>1.4835528098699551</v>
      </c>
      <c r="O68" s="511">
        <v>2.9671056197399102</v>
      </c>
      <c r="P68" s="525"/>
      <c r="Q68" s="525"/>
      <c r="R68" s="525"/>
      <c r="S68" s="525"/>
      <c r="T68" s="525"/>
      <c r="U68" s="525"/>
      <c r="V68" s="525"/>
      <c r="W68" s="525"/>
      <c r="X68" s="525"/>
      <c r="Y68" s="525"/>
      <c r="Z68" s="525"/>
      <c r="AA68" s="525"/>
      <c r="AB68" s="525"/>
      <c r="AC68" s="525"/>
      <c r="AD68" s="525"/>
    </row>
    <row r="69" spans="2:30" s="524" customFormat="1">
      <c r="B69" s="133" t="s">
        <v>26</v>
      </c>
      <c r="C69" s="47">
        <v>0</v>
      </c>
      <c r="D69" s="47">
        <v>0</v>
      </c>
      <c r="E69" s="47">
        <v>0</v>
      </c>
      <c r="F69" s="47">
        <v>0</v>
      </c>
      <c r="G69" s="47">
        <v>0</v>
      </c>
      <c r="H69" s="511">
        <v>523.03468295999994</v>
      </c>
      <c r="I69" s="47">
        <v>0</v>
      </c>
      <c r="J69" s="47">
        <v>0</v>
      </c>
      <c r="K69" s="47">
        <v>0</v>
      </c>
      <c r="L69" s="47">
        <v>0</v>
      </c>
      <c r="M69" s="47">
        <v>0</v>
      </c>
      <c r="N69" s="511">
        <v>523.03468295999994</v>
      </c>
      <c r="O69" s="511">
        <v>1046.0693659199999</v>
      </c>
      <c r="P69" s="525"/>
      <c r="Q69" s="525"/>
      <c r="R69" s="525"/>
      <c r="S69" s="525"/>
      <c r="T69" s="525"/>
      <c r="U69" s="525"/>
      <c r="V69" s="525"/>
      <c r="W69" s="525"/>
      <c r="X69" s="525"/>
      <c r="Y69" s="525"/>
      <c r="Z69" s="525"/>
      <c r="AA69" s="525"/>
      <c r="AB69" s="525"/>
      <c r="AC69" s="525"/>
      <c r="AD69" s="525"/>
    </row>
    <row r="70" spans="2:30" s="524" customFormat="1">
      <c r="B70" s="505" t="s">
        <v>294</v>
      </c>
      <c r="C70" s="47">
        <v>0</v>
      </c>
      <c r="D70" s="47">
        <v>0</v>
      </c>
      <c r="E70" s="47">
        <v>0</v>
      </c>
      <c r="F70" s="47">
        <v>0</v>
      </c>
      <c r="G70" s="47">
        <v>0</v>
      </c>
      <c r="H70" s="511">
        <v>461.42802447999998</v>
      </c>
      <c r="I70" s="47">
        <v>0</v>
      </c>
      <c r="J70" s="47">
        <v>0</v>
      </c>
      <c r="K70" s="47">
        <v>0</v>
      </c>
      <c r="L70" s="47">
        <v>0</v>
      </c>
      <c r="M70" s="47">
        <v>0</v>
      </c>
      <c r="N70" s="511">
        <v>461.42802447999998</v>
      </c>
      <c r="O70" s="511">
        <v>922.85604895999995</v>
      </c>
      <c r="P70" s="525"/>
      <c r="Q70" s="525"/>
      <c r="R70" s="525"/>
      <c r="S70" s="525"/>
      <c r="T70" s="525"/>
      <c r="U70" s="525"/>
      <c r="V70" s="525"/>
      <c r="W70" s="525"/>
      <c r="X70" s="525"/>
      <c r="Y70" s="525"/>
      <c r="Z70" s="525"/>
      <c r="AA70" s="525"/>
      <c r="AB70" s="525"/>
      <c r="AC70" s="525"/>
      <c r="AD70" s="525"/>
    </row>
    <row r="71" spans="2:30" s="524" customFormat="1">
      <c r="B71" s="506" t="s">
        <v>296</v>
      </c>
      <c r="C71" s="47">
        <v>0</v>
      </c>
      <c r="D71" s="47">
        <v>0</v>
      </c>
      <c r="E71" s="47">
        <v>0</v>
      </c>
      <c r="F71" s="47">
        <v>0</v>
      </c>
      <c r="G71" s="47">
        <v>0</v>
      </c>
      <c r="H71" s="511">
        <v>176.94758834000001</v>
      </c>
      <c r="I71" s="47">
        <v>0</v>
      </c>
      <c r="J71" s="47">
        <v>0</v>
      </c>
      <c r="K71" s="47">
        <v>0</v>
      </c>
      <c r="L71" s="47">
        <v>0</v>
      </c>
      <c r="M71" s="47">
        <v>0</v>
      </c>
      <c r="N71" s="511">
        <v>176.94758834000001</v>
      </c>
      <c r="O71" s="511">
        <v>353.89517668000002</v>
      </c>
      <c r="P71" s="525"/>
      <c r="Q71" s="525"/>
      <c r="R71" s="525"/>
      <c r="S71" s="525"/>
      <c r="T71" s="525"/>
      <c r="U71" s="525"/>
      <c r="V71" s="525"/>
      <c r="W71" s="525"/>
      <c r="X71" s="525"/>
      <c r="Y71" s="525"/>
      <c r="Z71" s="525"/>
      <c r="AA71" s="525"/>
      <c r="AB71" s="525"/>
      <c r="AC71" s="525"/>
      <c r="AD71" s="525"/>
    </row>
    <row r="72" spans="2:30" s="524" customFormat="1">
      <c r="B72" s="507" t="s">
        <v>297</v>
      </c>
      <c r="C72" s="47">
        <v>0</v>
      </c>
      <c r="D72" s="47">
        <v>0</v>
      </c>
      <c r="E72" s="47">
        <v>0</v>
      </c>
      <c r="F72" s="47">
        <v>0</v>
      </c>
      <c r="G72" s="47">
        <v>0</v>
      </c>
      <c r="H72" s="511">
        <v>284.48043613999999</v>
      </c>
      <c r="I72" s="47">
        <v>0</v>
      </c>
      <c r="J72" s="47">
        <v>0</v>
      </c>
      <c r="K72" s="47">
        <v>0</v>
      </c>
      <c r="L72" s="47">
        <v>0</v>
      </c>
      <c r="M72" s="47">
        <v>0</v>
      </c>
      <c r="N72" s="511">
        <v>284.48043613999999</v>
      </c>
      <c r="O72" s="511">
        <v>568.96087227999999</v>
      </c>
      <c r="P72" s="525"/>
      <c r="Q72" s="525"/>
      <c r="R72" s="525"/>
      <c r="S72" s="525"/>
      <c r="T72" s="525"/>
      <c r="U72" s="525"/>
      <c r="V72" s="525"/>
      <c r="W72" s="525"/>
      <c r="X72" s="525"/>
      <c r="Y72" s="525"/>
      <c r="Z72" s="525"/>
      <c r="AA72" s="525"/>
      <c r="AB72" s="525"/>
      <c r="AC72" s="525"/>
      <c r="AD72" s="525"/>
    </row>
    <row r="73" spans="2:30" s="524" customFormat="1">
      <c r="B73" s="505" t="s">
        <v>295</v>
      </c>
      <c r="C73" s="47">
        <v>0</v>
      </c>
      <c r="D73" s="47">
        <v>0</v>
      </c>
      <c r="E73" s="47">
        <v>0</v>
      </c>
      <c r="F73" s="47">
        <v>0</v>
      </c>
      <c r="G73" s="47">
        <v>0</v>
      </c>
      <c r="H73" s="511">
        <v>61.60665848</v>
      </c>
      <c r="I73" s="47">
        <v>0</v>
      </c>
      <c r="J73" s="47">
        <v>0</v>
      </c>
      <c r="K73" s="47">
        <v>0</v>
      </c>
      <c r="L73" s="47">
        <v>0</v>
      </c>
      <c r="M73" s="47">
        <v>0</v>
      </c>
      <c r="N73" s="511">
        <v>61.60665848</v>
      </c>
      <c r="O73" s="511">
        <v>123.21331696</v>
      </c>
      <c r="P73" s="525"/>
      <c r="Q73" s="525"/>
      <c r="R73" s="525"/>
      <c r="S73" s="525"/>
      <c r="T73" s="525"/>
      <c r="U73" s="525"/>
      <c r="V73" s="525"/>
      <c r="W73" s="525"/>
      <c r="X73" s="525"/>
      <c r="Y73" s="525"/>
      <c r="Z73" s="525"/>
      <c r="AA73" s="525"/>
      <c r="AB73" s="525"/>
      <c r="AC73" s="525"/>
      <c r="AD73" s="525"/>
    </row>
    <row r="74" spans="2:30" s="524" customFormat="1">
      <c r="B74" s="506" t="s">
        <v>296</v>
      </c>
      <c r="C74" s="47">
        <v>0</v>
      </c>
      <c r="D74" s="47">
        <v>0</v>
      </c>
      <c r="E74" s="47">
        <v>0</v>
      </c>
      <c r="F74" s="47">
        <v>0</v>
      </c>
      <c r="G74" s="47">
        <v>0</v>
      </c>
      <c r="H74" s="511">
        <v>53.975224019999999</v>
      </c>
      <c r="I74" s="47">
        <v>0</v>
      </c>
      <c r="J74" s="47">
        <v>0</v>
      </c>
      <c r="K74" s="47">
        <v>0</v>
      </c>
      <c r="L74" s="47">
        <v>0</v>
      </c>
      <c r="M74" s="47">
        <v>0</v>
      </c>
      <c r="N74" s="511">
        <v>53.975224019999999</v>
      </c>
      <c r="O74" s="511">
        <v>107.95044804</v>
      </c>
      <c r="P74" s="525"/>
      <c r="Q74" s="525"/>
      <c r="R74" s="525"/>
      <c r="S74" s="525"/>
      <c r="T74" s="525"/>
      <c r="U74" s="525"/>
      <c r="V74" s="525"/>
      <c r="W74" s="525"/>
      <c r="X74" s="525"/>
      <c r="Y74" s="525"/>
      <c r="Z74" s="525"/>
      <c r="AA74" s="525"/>
      <c r="AB74" s="525"/>
      <c r="AC74" s="525"/>
      <c r="AD74" s="525"/>
    </row>
    <row r="75" spans="2:30" s="524" customFormat="1">
      <c r="B75" s="507" t="s">
        <v>297</v>
      </c>
      <c r="C75" s="47">
        <v>0</v>
      </c>
      <c r="D75" s="47">
        <v>0</v>
      </c>
      <c r="E75" s="47">
        <v>0</v>
      </c>
      <c r="F75" s="47">
        <v>0</v>
      </c>
      <c r="G75" s="47">
        <v>0</v>
      </c>
      <c r="H75" s="511">
        <v>7.6314344600000004</v>
      </c>
      <c r="I75" s="47">
        <v>0</v>
      </c>
      <c r="J75" s="47">
        <v>0</v>
      </c>
      <c r="K75" s="47">
        <v>0</v>
      </c>
      <c r="L75" s="47">
        <v>0</v>
      </c>
      <c r="M75" s="47">
        <v>0</v>
      </c>
      <c r="N75" s="511">
        <v>7.6314344600000004</v>
      </c>
      <c r="O75" s="511">
        <v>15.262868920000001</v>
      </c>
      <c r="P75" s="525"/>
      <c r="Q75" s="525"/>
      <c r="R75" s="525"/>
      <c r="S75" s="525"/>
      <c r="T75" s="525"/>
      <c r="U75" s="525"/>
      <c r="V75" s="525"/>
      <c r="W75" s="525"/>
      <c r="X75" s="525"/>
      <c r="Y75" s="525"/>
      <c r="Z75" s="525"/>
      <c r="AA75" s="525"/>
      <c r="AB75" s="525"/>
      <c r="AC75" s="525"/>
      <c r="AD75" s="525"/>
    </row>
    <row r="76" spans="2:30" s="524" customFormat="1">
      <c r="B76" s="133" t="s">
        <v>27</v>
      </c>
      <c r="C76" s="47">
        <v>0</v>
      </c>
      <c r="D76" s="47">
        <v>0</v>
      </c>
      <c r="E76" s="47">
        <v>0</v>
      </c>
      <c r="F76" s="47">
        <v>0</v>
      </c>
      <c r="G76" s="47">
        <v>0</v>
      </c>
      <c r="H76" s="511">
        <v>240.67850077791985</v>
      </c>
      <c r="I76" s="47">
        <v>0</v>
      </c>
      <c r="J76" s="47">
        <v>0</v>
      </c>
      <c r="K76" s="47">
        <v>0</v>
      </c>
      <c r="L76" s="47">
        <v>0</v>
      </c>
      <c r="M76" s="47">
        <v>0</v>
      </c>
      <c r="N76" s="511">
        <v>240.67850077791985</v>
      </c>
      <c r="O76" s="511">
        <v>481.3570015558397</v>
      </c>
      <c r="P76" s="525"/>
      <c r="Q76" s="525"/>
      <c r="R76" s="525"/>
      <c r="S76" s="525"/>
      <c r="T76" s="525"/>
      <c r="U76" s="525"/>
      <c r="V76" s="525"/>
      <c r="W76" s="525"/>
      <c r="X76" s="525"/>
      <c r="Y76" s="525"/>
      <c r="Z76" s="525"/>
      <c r="AA76" s="525"/>
      <c r="AB76" s="525"/>
      <c r="AC76" s="525"/>
      <c r="AD76" s="525"/>
    </row>
    <row r="77" spans="2:30" s="524" customFormat="1">
      <c r="B77" s="505" t="s">
        <v>294</v>
      </c>
      <c r="C77" s="47">
        <v>0</v>
      </c>
      <c r="D77" s="47">
        <v>0</v>
      </c>
      <c r="E77" s="47">
        <v>0</v>
      </c>
      <c r="F77" s="47">
        <v>0</v>
      </c>
      <c r="G77" s="47">
        <v>0</v>
      </c>
      <c r="H77" s="511">
        <v>129.78381586743393</v>
      </c>
      <c r="I77" s="47">
        <v>0</v>
      </c>
      <c r="J77" s="47">
        <v>0</v>
      </c>
      <c r="K77" s="47">
        <v>0</v>
      </c>
      <c r="L77" s="47">
        <v>0</v>
      </c>
      <c r="M77" s="47">
        <v>0</v>
      </c>
      <c r="N77" s="511">
        <v>129.78381586743393</v>
      </c>
      <c r="O77" s="511">
        <v>259.56763173486786</v>
      </c>
      <c r="P77" s="525"/>
      <c r="Q77" s="525"/>
      <c r="R77" s="525"/>
      <c r="S77" s="525"/>
      <c r="T77" s="525"/>
      <c r="U77" s="525"/>
      <c r="V77" s="525"/>
      <c r="W77" s="525"/>
      <c r="X77" s="525"/>
      <c r="Y77" s="525"/>
      <c r="Z77" s="525"/>
      <c r="AA77" s="525"/>
      <c r="AB77" s="525"/>
      <c r="AC77" s="525"/>
      <c r="AD77" s="525"/>
    </row>
    <row r="78" spans="2:30" s="524" customFormat="1">
      <c r="B78" s="505" t="s">
        <v>295</v>
      </c>
      <c r="C78" s="47">
        <v>0</v>
      </c>
      <c r="D78" s="47">
        <v>0</v>
      </c>
      <c r="E78" s="47">
        <v>0</v>
      </c>
      <c r="F78" s="47">
        <v>0</v>
      </c>
      <c r="G78" s="47">
        <v>0</v>
      </c>
      <c r="H78" s="511">
        <v>110.89468491048594</v>
      </c>
      <c r="I78" s="47">
        <v>0</v>
      </c>
      <c r="J78" s="47">
        <v>0</v>
      </c>
      <c r="K78" s="47">
        <v>0</v>
      </c>
      <c r="L78" s="47">
        <v>0</v>
      </c>
      <c r="M78" s="47">
        <v>0</v>
      </c>
      <c r="N78" s="511">
        <v>110.89468491048594</v>
      </c>
      <c r="O78" s="511">
        <v>221.78936982097187</v>
      </c>
      <c r="P78" s="525"/>
      <c r="Q78" s="525"/>
      <c r="R78" s="525"/>
      <c r="S78" s="525"/>
      <c r="T78" s="525"/>
      <c r="U78" s="525"/>
      <c r="V78" s="525"/>
      <c r="W78" s="525"/>
      <c r="X78" s="525"/>
      <c r="Y78" s="525"/>
      <c r="Z78" s="525"/>
      <c r="AA78" s="525"/>
      <c r="AB78" s="525"/>
      <c r="AC78" s="525"/>
      <c r="AD78" s="525"/>
    </row>
    <row r="79" spans="2:30" s="524" customFormat="1">
      <c r="B79" s="133" t="s">
        <v>28</v>
      </c>
      <c r="C79" s="47">
        <v>0</v>
      </c>
      <c r="D79" s="47">
        <v>0</v>
      </c>
      <c r="E79" s="47">
        <v>0</v>
      </c>
      <c r="F79" s="47">
        <v>0</v>
      </c>
      <c r="G79" s="47">
        <v>0</v>
      </c>
      <c r="H79" s="511">
        <v>1.9105657000808407</v>
      </c>
      <c r="I79" s="47">
        <v>0</v>
      </c>
      <c r="J79" s="47">
        <v>0</v>
      </c>
      <c r="K79" s="47">
        <v>0</v>
      </c>
      <c r="L79" s="47">
        <v>0</v>
      </c>
      <c r="M79" s="47">
        <v>0</v>
      </c>
      <c r="N79" s="511">
        <v>1.9105657000808407</v>
      </c>
      <c r="O79" s="511">
        <v>3.8211314001616814</v>
      </c>
      <c r="P79" s="525"/>
      <c r="Q79" s="525"/>
      <c r="R79" s="525"/>
      <c r="S79" s="525"/>
      <c r="T79" s="525"/>
      <c r="U79" s="525"/>
      <c r="V79" s="525"/>
      <c r="W79" s="525"/>
      <c r="X79" s="525"/>
      <c r="Y79" s="525"/>
      <c r="Z79" s="525"/>
      <c r="AA79" s="525"/>
      <c r="AB79" s="525"/>
      <c r="AC79" s="525"/>
      <c r="AD79" s="525"/>
    </row>
    <row r="80" spans="2:30" s="524" customFormat="1">
      <c r="B80" s="505" t="s">
        <v>294</v>
      </c>
      <c r="C80" s="47">
        <v>0</v>
      </c>
      <c r="D80" s="47">
        <v>0</v>
      </c>
      <c r="E80" s="47">
        <v>0</v>
      </c>
      <c r="F80" s="47">
        <v>0</v>
      </c>
      <c r="G80" s="47">
        <v>0</v>
      </c>
      <c r="H80" s="511">
        <v>1.3182253093505794</v>
      </c>
      <c r="I80" s="47">
        <v>0</v>
      </c>
      <c r="J80" s="47">
        <v>0</v>
      </c>
      <c r="K80" s="47">
        <v>0</v>
      </c>
      <c r="L80" s="47">
        <v>0</v>
      </c>
      <c r="M80" s="47">
        <v>0</v>
      </c>
      <c r="N80" s="511">
        <v>1.3182253093505794</v>
      </c>
      <c r="O80" s="511">
        <v>2.6364506187011587</v>
      </c>
      <c r="P80" s="525"/>
      <c r="Q80" s="525"/>
      <c r="R80" s="525"/>
      <c r="S80" s="525"/>
      <c r="T80" s="525"/>
      <c r="U80" s="525"/>
      <c r="V80" s="525"/>
      <c r="W80" s="525"/>
      <c r="X80" s="525"/>
      <c r="Y80" s="525"/>
      <c r="Z80" s="525"/>
      <c r="AA80" s="525"/>
      <c r="AB80" s="525"/>
      <c r="AC80" s="525"/>
      <c r="AD80" s="525"/>
    </row>
    <row r="81" spans="2:30" s="524" customFormat="1">
      <c r="B81" s="508" t="s">
        <v>295</v>
      </c>
      <c r="C81" s="47">
        <v>0</v>
      </c>
      <c r="D81" s="47">
        <v>0</v>
      </c>
      <c r="E81" s="47">
        <v>0</v>
      </c>
      <c r="F81" s="47">
        <v>0</v>
      </c>
      <c r="G81" s="47">
        <v>0</v>
      </c>
      <c r="H81" s="511">
        <v>0.59234039073026135</v>
      </c>
      <c r="I81" s="47">
        <v>0</v>
      </c>
      <c r="J81" s="47">
        <v>0</v>
      </c>
      <c r="K81" s="47">
        <v>0</v>
      </c>
      <c r="L81" s="47">
        <v>0</v>
      </c>
      <c r="M81" s="47">
        <v>0</v>
      </c>
      <c r="N81" s="511">
        <v>0.59234039073026135</v>
      </c>
      <c r="O81" s="511">
        <v>1.1846807814605227</v>
      </c>
      <c r="P81" s="525"/>
      <c r="Q81" s="525"/>
      <c r="R81" s="525"/>
      <c r="S81" s="525"/>
      <c r="T81" s="525"/>
      <c r="U81" s="525"/>
      <c r="V81" s="525"/>
      <c r="W81" s="525"/>
      <c r="X81" s="525"/>
      <c r="Y81" s="525"/>
      <c r="Z81" s="525"/>
      <c r="AA81" s="525"/>
      <c r="AB81" s="525"/>
      <c r="AC81" s="525"/>
      <c r="AD81" s="525"/>
    </row>
    <row r="82" spans="2:30" s="524" customFormat="1">
      <c r="B82" s="492" t="s">
        <v>29</v>
      </c>
      <c r="C82" s="493">
        <v>0</v>
      </c>
      <c r="D82" s="493">
        <v>0</v>
      </c>
      <c r="E82" s="493">
        <v>0</v>
      </c>
      <c r="F82" s="493">
        <v>0</v>
      </c>
      <c r="G82" s="493">
        <v>0</v>
      </c>
      <c r="H82" s="493">
        <v>171.95804996471759</v>
      </c>
      <c r="I82" s="493">
        <v>0</v>
      </c>
      <c r="J82" s="493">
        <v>0</v>
      </c>
      <c r="K82" s="493">
        <v>0</v>
      </c>
      <c r="L82" s="493">
        <v>0</v>
      </c>
      <c r="M82" s="493">
        <v>0</v>
      </c>
      <c r="N82" s="493">
        <v>171.95804996471759</v>
      </c>
      <c r="O82" s="493">
        <v>343.91609992943518</v>
      </c>
      <c r="P82" s="525"/>
      <c r="Q82" s="525"/>
      <c r="R82" s="525"/>
      <c r="S82" s="525"/>
      <c r="T82" s="525"/>
      <c r="U82" s="525"/>
      <c r="V82" s="525"/>
      <c r="W82" s="525"/>
      <c r="X82" s="525"/>
      <c r="Y82" s="525"/>
      <c r="Z82" s="525"/>
      <c r="AA82" s="525"/>
      <c r="AB82" s="525"/>
      <c r="AC82" s="525"/>
      <c r="AD82" s="525"/>
    </row>
    <row r="83" spans="2:30" s="524" customFormat="1">
      <c r="B83" s="492" t="s">
        <v>30</v>
      </c>
      <c r="C83" s="493">
        <v>0</v>
      </c>
      <c r="D83" s="493">
        <v>0</v>
      </c>
      <c r="E83" s="493">
        <v>0</v>
      </c>
      <c r="F83" s="493">
        <v>0</v>
      </c>
      <c r="G83" s="493">
        <v>0</v>
      </c>
      <c r="H83" s="493">
        <v>0</v>
      </c>
      <c r="I83" s="493">
        <v>0</v>
      </c>
      <c r="J83" s="493">
        <v>0</v>
      </c>
      <c r="K83" s="493">
        <v>0</v>
      </c>
      <c r="L83" s="493">
        <v>0</v>
      </c>
      <c r="M83" s="493">
        <v>0</v>
      </c>
      <c r="N83" s="493">
        <v>0</v>
      </c>
      <c r="O83" s="493">
        <v>0</v>
      </c>
      <c r="P83" s="525"/>
      <c r="Q83" s="525"/>
      <c r="R83" s="525"/>
      <c r="S83" s="525"/>
      <c r="T83" s="525"/>
      <c r="U83" s="525"/>
      <c r="V83" s="525"/>
      <c r="W83" s="525"/>
      <c r="X83" s="525"/>
      <c r="Y83" s="525"/>
      <c r="Z83" s="525"/>
      <c r="AA83" s="525"/>
      <c r="AB83" s="525"/>
      <c r="AC83" s="525"/>
      <c r="AD83" s="525"/>
    </row>
    <row r="84" spans="2:30" s="524" customFormat="1">
      <c r="B84" s="492" t="s">
        <v>434</v>
      </c>
      <c r="C84" s="493">
        <v>0</v>
      </c>
      <c r="D84" s="493">
        <v>0</v>
      </c>
      <c r="E84" s="493">
        <v>125.64128562326907</v>
      </c>
      <c r="F84" s="493">
        <v>0</v>
      </c>
      <c r="G84" s="493">
        <v>0</v>
      </c>
      <c r="H84" s="493">
        <v>128.43331419209716</v>
      </c>
      <c r="I84" s="493">
        <v>0</v>
      </c>
      <c r="J84" s="493">
        <v>0</v>
      </c>
      <c r="K84" s="493">
        <v>128.43331419209716</v>
      </c>
      <c r="L84" s="493">
        <v>0</v>
      </c>
      <c r="M84" s="493">
        <v>0</v>
      </c>
      <c r="N84" s="493">
        <v>127.03729990768311</v>
      </c>
      <c r="O84" s="493">
        <v>509.54521391514652</v>
      </c>
      <c r="P84" s="525"/>
      <c r="Q84" s="525"/>
      <c r="R84" s="525"/>
      <c r="S84" s="525"/>
      <c r="T84" s="525"/>
      <c r="U84" s="525"/>
      <c r="V84" s="525"/>
      <c r="W84" s="525"/>
      <c r="X84" s="525"/>
      <c r="Y84" s="525"/>
      <c r="Z84" s="525"/>
      <c r="AA84" s="525"/>
      <c r="AB84" s="525"/>
      <c r="AC84" s="525"/>
      <c r="AD84" s="525"/>
    </row>
    <row r="85" spans="2:30" s="524" customFormat="1">
      <c r="B85" s="492" t="s">
        <v>496</v>
      </c>
      <c r="C85" s="493">
        <v>0</v>
      </c>
      <c r="D85" s="493">
        <v>0</v>
      </c>
      <c r="E85" s="493">
        <v>83.373620183593601</v>
      </c>
      <c r="F85" s="493">
        <v>0</v>
      </c>
      <c r="G85" s="493">
        <v>0</v>
      </c>
      <c r="H85" s="493">
        <v>85.22636729901572</v>
      </c>
      <c r="I85" s="493">
        <v>0</v>
      </c>
      <c r="J85" s="493">
        <v>0</v>
      </c>
      <c r="K85" s="493">
        <v>85.22636729901572</v>
      </c>
      <c r="L85" s="493">
        <v>0</v>
      </c>
      <c r="M85" s="493">
        <v>0</v>
      </c>
      <c r="N85" s="493">
        <v>84.299993741304661</v>
      </c>
      <c r="O85" s="493">
        <v>338.12634852292967</v>
      </c>
      <c r="P85" s="525"/>
      <c r="Q85" s="525"/>
      <c r="R85" s="525"/>
      <c r="S85" s="525"/>
      <c r="T85" s="525"/>
      <c r="U85" s="525"/>
      <c r="V85" s="525"/>
      <c r="W85" s="525"/>
      <c r="X85" s="525"/>
      <c r="Y85" s="525"/>
      <c r="Z85" s="525"/>
      <c r="AA85" s="525"/>
      <c r="AB85" s="525"/>
      <c r="AC85" s="525"/>
      <c r="AD85" s="525"/>
    </row>
    <row r="86" spans="2:30" s="524" customFormat="1">
      <c r="B86" s="492" t="s">
        <v>497</v>
      </c>
      <c r="C86" s="493">
        <v>0</v>
      </c>
      <c r="D86" s="493">
        <v>0</v>
      </c>
      <c r="E86" s="493">
        <v>53.17523061150191</v>
      </c>
      <c r="F86" s="493">
        <v>0</v>
      </c>
      <c r="G86" s="493">
        <v>0</v>
      </c>
      <c r="H86" s="493">
        <v>54.356902402839722</v>
      </c>
      <c r="I86" s="493">
        <v>0</v>
      </c>
      <c r="J86" s="493">
        <v>0</v>
      </c>
      <c r="K86" s="493">
        <v>54.356902402839722</v>
      </c>
      <c r="L86" s="493">
        <v>0</v>
      </c>
      <c r="M86" s="493">
        <v>0</v>
      </c>
      <c r="N86" s="493">
        <v>53.766066507170812</v>
      </c>
      <c r="O86" s="493">
        <v>215.65510192435218</v>
      </c>
      <c r="P86" s="525"/>
      <c r="Q86" s="525"/>
      <c r="R86" s="525"/>
      <c r="S86" s="525"/>
      <c r="T86" s="525"/>
      <c r="U86" s="525"/>
      <c r="V86" s="525"/>
      <c r="W86" s="525"/>
      <c r="X86" s="525"/>
      <c r="Y86" s="525"/>
      <c r="Z86" s="525"/>
      <c r="AA86" s="525"/>
      <c r="AB86" s="525"/>
      <c r="AC86" s="525"/>
      <c r="AD86" s="525"/>
    </row>
    <row r="87" spans="2:30" s="524" customFormat="1">
      <c r="B87" s="492" t="s">
        <v>498</v>
      </c>
      <c r="C87" s="493">
        <v>0</v>
      </c>
      <c r="D87" s="493">
        <v>68.655793758857882</v>
      </c>
      <c r="E87" s="493">
        <v>0</v>
      </c>
      <c r="F87" s="493">
        <v>0</v>
      </c>
      <c r="G87" s="493">
        <v>66.417017875671249</v>
      </c>
      <c r="H87" s="493">
        <v>0</v>
      </c>
      <c r="I87" s="493">
        <v>0</v>
      </c>
      <c r="J87" s="493">
        <v>68.655793758857882</v>
      </c>
      <c r="K87" s="493">
        <v>0</v>
      </c>
      <c r="L87" s="493">
        <v>0</v>
      </c>
      <c r="M87" s="493">
        <v>0</v>
      </c>
      <c r="N87" s="493">
        <v>0</v>
      </c>
      <c r="O87" s="493">
        <v>203.728605393387</v>
      </c>
      <c r="P87" s="525"/>
      <c r="Q87" s="525"/>
      <c r="R87" s="525"/>
      <c r="S87" s="525"/>
      <c r="T87" s="525"/>
      <c r="U87" s="525"/>
      <c r="V87" s="525"/>
      <c r="W87" s="525"/>
      <c r="X87" s="525"/>
      <c r="Y87" s="525"/>
      <c r="Z87" s="525"/>
      <c r="AA87" s="525"/>
      <c r="AB87" s="525"/>
      <c r="AC87" s="525"/>
      <c r="AD87" s="525"/>
    </row>
    <row r="88" spans="2:30" s="524" customFormat="1">
      <c r="B88" s="492" t="s">
        <v>519</v>
      </c>
      <c r="C88" s="493">
        <v>0</v>
      </c>
      <c r="D88" s="493">
        <v>0</v>
      </c>
      <c r="E88" s="493">
        <v>37.206441075816876</v>
      </c>
      <c r="F88" s="493">
        <v>0</v>
      </c>
      <c r="G88" s="493">
        <v>0</v>
      </c>
      <c r="H88" s="493">
        <v>0</v>
      </c>
      <c r="I88" s="493">
        <v>0</v>
      </c>
      <c r="J88" s="493">
        <v>0</v>
      </c>
      <c r="K88" s="493">
        <v>0</v>
      </c>
      <c r="L88" s="493">
        <v>0</v>
      </c>
      <c r="M88" s="493">
        <v>0</v>
      </c>
      <c r="N88" s="493">
        <v>0</v>
      </c>
      <c r="O88" s="493">
        <v>37.206441075816876</v>
      </c>
      <c r="P88" s="525"/>
      <c r="Q88" s="525"/>
      <c r="R88" s="525"/>
      <c r="S88" s="525"/>
      <c r="T88" s="525"/>
      <c r="U88" s="525"/>
      <c r="V88" s="525"/>
      <c r="W88" s="525"/>
      <c r="X88" s="525"/>
      <c r="Y88" s="525"/>
      <c r="Z88" s="525"/>
      <c r="AA88" s="525"/>
      <c r="AB88" s="525"/>
      <c r="AC88" s="525"/>
      <c r="AD88" s="525"/>
    </row>
    <row r="89" spans="2:30" s="524" customFormat="1">
      <c r="B89" s="492" t="s">
        <v>607</v>
      </c>
      <c r="C89" s="493">
        <v>0</v>
      </c>
      <c r="D89" s="493">
        <v>10.841735603115369</v>
      </c>
      <c r="E89" s="493">
        <v>0</v>
      </c>
      <c r="F89" s="493">
        <v>0</v>
      </c>
      <c r="G89" s="493">
        <v>0</v>
      </c>
      <c r="H89" s="493">
        <v>0</v>
      </c>
      <c r="I89" s="493">
        <v>0</v>
      </c>
      <c r="J89" s="493">
        <v>0</v>
      </c>
      <c r="K89" s="493">
        <v>0</v>
      </c>
      <c r="L89" s="493">
        <v>0</v>
      </c>
      <c r="M89" s="493">
        <v>0</v>
      </c>
      <c r="N89" s="493">
        <v>0</v>
      </c>
      <c r="O89" s="493">
        <v>10.841735603115369</v>
      </c>
      <c r="P89" s="525"/>
      <c r="Q89" s="525"/>
      <c r="R89" s="525"/>
      <c r="S89" s="525"/>
      <c r="T89" s="525"/>
      <c r="U89" s="525"/>
      <c r="V89" s="525"/>
      <c r="W89" s="525"/>
      <c r="X89" s="525"/>
      <c r="Y89" s="525"/>
      <c r="Z89" s="525"/>
      <c r="AA89" s="525"/>
      <c r="AB89" s="525"/>
      <c r="AC89" s="525"/>
      <c r="AD89" s="525"/>
    </row>
    <row r="90" spans="2:30" s="524" customFormat="1">
      <c r="B90" s="492" t="s">
        <v>698</v>
      </c>
      <c r="C90" s="493">
        <v>0</v>
      </c>
      <c r="D90" s="493">
        <v>0</v>
      </c>
      <c r="E90" s="493">
        <v>0</v>
      </c>
      <c r="F90" s="493">
        <v>0</v>
      </c>
      <c r="G90" s="493">
        <v>0</v>
      </c>
      <c r="H90" s="493">
        <v>0</v>
      </c>
      <c r="I90" s="493">
        <v>0</v>
      </c>
      <c r="J90" s="493">
        <v>0</v>
      </c>
      <c r="K90" s="493">
        <v>0</v>
      </c>
      <c r="L90" s="493">
        <v>0</v>
      </c>
      <c r="M90" s="493">
        <v>0</v>
      </c>
      <c r="N90" s="493">
        <v>0</v>
      </c>
      <c r="O90" s="493">
        <v>0</v>
      </c>
      <c r="P90" s="525"/>
      <c r="Q90" s="525"/>
      <c r="R90" s="525"/>
      <c r="S90" s="525"/>
      <c r="T90" s="525"/>
      <c r="U90" s="525"/>
      <c r="V90" s="525"/>
      <c r="W90" s="525"/>
      <c r="X90" s="525"/>
      <c r="Y90" s="525"/>
      <c r="Z90" s="525"/>
      <c r="AA90" s="525"/>
      <c r="AB90" s="525"/>
      <c r="AC90" s="525"/>
      <c r="AD90" s="525"/>
    </row>
    <row r="91" spans="2:30" s="524" customFormat="1">
      <c r="B91" s="492" t="s">
        <v>520</v>
      </c>
      <c r="C91" s="493">
        <v>0</v>
      </c>
      <c r="D91" s="493">
        <v>0</v>
      </c>
      <c r="E91" s="493">
        <v>59.998288079418529</v>
      </c>
      <c r="F91" s="493">
        <v>0</v>
      </c>
      <c r="G91" s="493">
        <v>0</v>
      </c>
      <c r="H91" s="493">
        <v>61.331583369956704</v>
      </c>
      <c r="I91" s="493">
        <v>0</v>
      </c>
      <c r="J91" s="493">
        <v>0</v>
      </c>
      <c r="K91" s="493">
        <v>61.331583369956704</v>
      </c>
      <c r="L91" s="493">
        <v>0</v>
      </c>
      <c r="M91" s="493">
        <v>0</v>
      </c>
      <c r="N91" s="493">
        <v>60.664935724687624</v>
      </c>
      <c r="O91" s="493">
        <v>243.32639054401955</v>
      </c>
      <c r="P91" s="525"/>
      <c r="Q91" s="525"/>
      <c r="R91" s="525"/>
      <c r="S91" s="525"/>
      <c r="T91" s="525"/>
      <c r="U91" s="525"/>
      <c r="V91" s="525"/>
      <c r="W91" s="525"/>
      <c r="X91" s="525"/>
      <c r="Y91" s="525"/>
      <c r="Z91" s="525"/>
      <c r="AA91" s="525"/>
      <c r="AB91" s="525"/>
      <c r="AC91" s="525"/>
      <c r="AD91" s="525"/>
    </row>
    <row r="92" spans="2:30" s="524" customFormat="1">
      <c r="B92" s="492" t="s">
        <v>596</v>
      </c>
      <c r="C92" s="493">
        <v>0</v>
      </c>
      <c r="D92" s="493">
        <v>0</v>
      </c>
      <c r="E92" s="493">
        <v>0</v>
      </c>
      <c r="F92" s="493">
        <v>0</v>
      </c>
      <c r="G92" s="493">
        <v>0</v>
      </c>
      <c r="H92" s="493">
        <v>0</v>
      </c>
      <c r="I92" s="493">
        <v>0</v>
      </c>
      <c r="J92" s="493">
        <v>0</v>
      </c>
      <c r="K92" s="493">
        <v>0</v>
      </c>
      <c r="L92" s="493">
        <v>0</v>
      </c>
      <c r="M92" s="493">
        <v>0</v>
      </c>
      <c r="N92" s="493">
        <v>0</v>
      </c>
      <c r="O92" s="493">
        <v>0</v>
      </c>
      <c r="P92" s="525"/>
      <c r="Q92" s="525"/>
      <c r="R92" s="525"/>
      <c r="S92" s="525"/>
      <c r="T92" s="525"/>
      <c r="U92" s="525"/>
      <c r="V92" s="525"/>
      <c r="W92" s="525"/>
      <c r="X92" s="525"/>
      <c r="Y92" s="525"/>
      <c r="Z92" s="525"/>
      <c r="AA92" s="525"/>
      <c r="AB92" s="525"/>
      <c r="AC92" s="525"/>
      <c r="AD92" s="525"/>
    </row>
    <row r="93" spans="2:30" s="524" customFormat="1">
      <c r="B93" s="492" t="s">
        <v>624</v>
      </c>
      <c r="C93" s="493">
        <v>0</v>
      </c>
      <c r="D93" s="493">
        <v>0</v>
      </c>
      <c r="E93" s="493">
        <v>172.28152747792845</v>
      </c>
      <c r="F93" s="493">
        <v>0</v>
      </c>
      <c r="G93" s="493">
        <v>0</v>
      </c>
      <c r="H93" s="493">
        <v>0</v>
      </c>
      <c r="I93" s="493">
        <v>0</v>
      </c>
      <c r="J93" s="493">
        <v>0</v>
      </c>
      <c r="K93" s="493">
        <v>172.28152747792845</v>
      </c>
      <c r="L93" s="493">
        <v>0</v>
      </c>
      <c r="M93" s="493">
        <v>0</v>
      </c>
      <c r="N93" s="493">
        <v>0</v>
      </c>
      <c r="O93" s="493">
        <v>344.5630549558569</v>
      </c>
      <c r="P93" s="525"/>
      <c r="Q93" s="525"/>
      <c r="R93" s="525"/>
      <c r="S93" s="525"/>
      <c r="T93" s="525"/>
      <c r="U93" s="525"/>
      <c r="V93" s="525"/>
      <c r="W93" s="525"/>
      <c r="X93" s="525"/>
      <c r="Y93" s="525"/>
      <c r="Z93" s="525"/>
      <c r="AA93" s="525"/>
      <c r="AB93" s="525"/>
      <c r="AC93" s="525"/>
      <c r="AD93" s="525"/>
    </row>
    <row r="94" spans="2:30" s="524" customFormat="1">
      <c r="B94" s="492" t="s">
        <v>625</v>
      </c>
      <c r="C94" s="493">
        <v>0</v>
      </c>
      <c r="D94" s="493">
        <v>0</v>
      </c>
      <c r="E94" s="493">
        <v>112.48503799945391</v>
      </c>
      <c r="F94" s="493">
        <v>0</v>
      </c>
      <c r="G94" s="493">
        <v>0</v>
      </c>
      <c r="H94" s="493">
        <v>0</v>
      </c>
      <c r="I94" s="493">
        <v>0</v>
      </c>
      <c r="J94" s="493">
        <v>0</v>
      </c>
      <c r="K94" s="493">
        <v>0</v>
      </c>
      <c r="L94" s="493">
        <v>0</v>
      </c>
      <c r="M94" s="493">
        <v>0</v>
      </c>
      <c r="N94" s="493">
        <v>0</v>
      </c>
      <c r="O94" s="493">
        <v>112.48503799945391</v>
      </c>
      <c r="P94" s="525"/>
      <c r="Q94" s="525"/>
      <c r="R94" s="525"/>
      <c r="S94" s="525"/>
      <c r="T94" s="525"/>
      <c r="U94" s="525"/>
      <c r="V94" s="525"/>
      <c r="W94" s="525"/>
      <c r="X94" s="525"/>
      <c r="Y94" s="525"/>
      <c r="Z94" s="525"/>
      <c r="AA94" s="525"/>
      <c r="AB94" s="525"/>
      <c r="AC94" s="525"/>
      <c r="AD94" s="525"/>
    </row>
    <row r="95" spans="2:30" s="524" customFormat="1">
      <c r="B95" s="492" t="s">
        <v>728</v>
      </c>
      <c r="C95" s="493">
        <v>0</v>
      </c>
      <c r="D95" s="493">
        <v>0</v>
      </c>
      <c r="E95" s="493">
        <v>0</v>
      </c>
      <c r="F95" s="493">
        <v>303.27236835350874</v>
      </c>
      <c r="G95" s="493">
        <v>0</v>
      </c>
      <c r="H95" s="493">
        <v>0</v>
      </c>
      <c r="I95" s="493">
        <v>0</v>
      </c>
      <c r="J95" s="493">
        <v>0</v>
      </c>
      <c r="K95" s="493">
        <v>0</v>
      </c>
      <c r="L95" s="493">
        <v>303.27236835350874</v>
      </c>
      <c r="M95" s="493">
        <v>0</v>
      </c>
      <c r="N95" s="493">
        <v>0</v>
      </c>
      <c r="O95" s="493">
        <v>606.54473670701748</v>
      </c>
      <c r="P95" s="525"/>
      <c r="Q95" s="525"/>
      <c r="R95" s="525"/>
      <c r="S95" s="525"/>
      <c r="T95" s="525"/>
      <c r="U95" s="525"/>
      <c r="V95" s="525"/>
      <c r="W95" s="525"/>
      <c r="X95" s="525"/>
      <c r="Y95" s="525"/>
      <c r="Z95" s="525"/>
      <c r="AA95" s="525"/>
      <c r="AB95" s="525"/>
      <c r="AC95" s="525"/>
      <c r="AD95" s="525"/>
    </row>
    <row r="96" spans="2:30" s="524" customFormat="1">
      <c r="B96" s="492" t="s">
        <v>729</v>
      </c>
      <c r="C96" s="493">
        <v>0</v>
      </c>
      <c r="D96" s="493">
        <v>0</v>
      </c>
      <c r="E96" s="493">
        <v>0</v>
      </c>
      <c r="F96" s="493">
        <v>141.87520345343196</v>
      </c>
      <c r="G96" s="493">
        <v>0</v>
      </c>
      <c r="H96" s="493">
        <v>0</v>
      </c>
      <c r="I96" s="493">
        <v>0</v>
      </c>
      <c r="J96" s="493">
        <v>0</v>
      </c>
      <c r="K96" s="493">
        <v>0</v>
      </c>
      <c r="L96" s="493">
        <v>141.87520345343196</v>
      </c>
      <c r="M96" s="493">
        <v>0</v>
      </c>
      <c r="N96" s="493">
        <v>0</v>
      </c>
      <c r="O96" s="493">
        <v>283.75040690686393</v>
      </c>
      <c r="P96" s="525"/>
      <c r="Q96" s="525"/>
      <c r="R96" s="525"/>
      <c r="S96" s="525"/>
      <c r="T96" s="525"/>
      <c r="U96" s="525"/>
      <c r="V96" s="525"/>
      <c r="W96" s="525"/>
      <c r="X96" s="525"/>
      <c r="Y96" s="525"/>
      <c r="Z96" s="525"/>
      <c r="AA96" s="525"/>
      <c r="AB96" s="525"/>
      <c r="AC96" s="525"/>
      <c r="AD96" s="525"/>
    </row>
    <row r="97" spans="2:30" s="524" customFormat="1">
      <c r="B97" s="492" t="s">
        <v>730</v>
      </c>
      <c r="C97" s="493">
        <v>0</v>
      </c>
      <c r="D97" s="493">
        <v>0</v>
      </c>
      <c r="E97" s="493">
        <v>0</v>
      </c>
      <c r="F97" s="493">
        <v>369.755165141921</v>
      </c>
      <c r="G97" s="493">
        <v>0</v>
      </c>
      <c r="H97" s="493">
        <v>0</v>
      </c>
      <c r="I97" s="493">
        <v>0</v>
      </c>
      <c r="J97" s="493">
        <v>0</v>
      </c>
      <c r="K97" s="493">
        <v>0</v>
      </c>
      <c r="L97" s="493">
        <v>369.755165141921</v>
      </c>
      <c r="M97" s="493">
        <v>0</v>
      </c>
      <c r="N97" s="493">
        <v>0</v>
      </c>
      <c r="O97" s="493">
        <v>739.51033028384199</v>
      </c>
      <c r="P97" s="525"/>
      <c r="Q97" s="525"/>
      <c r="R97" s="525"/>
      <c r="S97" s="525"/>
      <c r="T97" s="525"/>
      <c r="U97" s="525"/>
      <c r="V97" s="525"/>
      <c r="W97" s="525"/>
      <c r="X97" s="525"/>
      <c r="Y97" s="525"/>
      <c r="Z97" s="525"/>
      <c r="AA97" s="525"/>
      <c r="AB97" s="525"/>
      <c r="AC97" s="525"/>
      <c r="AD97" s="525"/>
    </row>
    <row r="98" spans="2:30" s="524" customFormat="1">
      <c r="B98" s="492" t="s">
        <v>773</v>
      </c>
      <c r="C98" s="493">
        <v>0</v>
      </c>
      <c r="D98" s="493">
        <v>250.28855227086558</v>
      </c>
      <c r="E98" s="493">
        <v>0</v>
      </c>
      <c r="F98" s="493">
        <v>0</v>
      </c>
      <c r="G98" s="493">
        <v>242.12696904458514</v>
      </c>
      <c r="H98" s="493">
        <v>0</v>
      </c>
      <c r="I98" s="493">
        <v>0</v>
      </c>
      <c r="J98" s="493">
        <v>250.28855227086558</v>
      </c>
      <c r="K98" s="493">
        <v>0</v>
      </c>
      <c r="L98" s="493">
        <v>0</v>
      </c>
      <c r="M98" s="493">
        <v>200.23084181630239</v>
      </c>
      <c r="N98" s="493">
        <v>0</v>
      </c>
      <c r="O98" s="493">
        <v>942.93491540261869</v>
      </c>
      <c r="P98" s="525"/>
      <c r="Q98" s="525"/>
      <c r="R98" s="525"/>
      <c r="S98" s="525"/>
      <c r="T98" s="525"/>
      <c r="U98" s="525"/>
      <c r="V98" s="525"/>
      <c r="W98" s="525"/>
      <c r="X98" s="525"/>
      <c r="Y98" s="525"/>
      <c r="Z98" s="525"/>
      <c r="AA98" s="525"/>
      <c r="AB98" s="525"/>
      <c r="AC98" s="525"/>
      <c r="AD98" s="525"/>
    </row>
    <row r="99" spans="2:30" s="524" customFormat="1">
      <c r="B99" s="492" t="s">
        <v>31</v>
      </c>
      <c r="C99" s="493">
        <v>0</v>
      </c>
      <c r="D99" s="493">
        <v>0</v>
      </c>
      <c r="E99" s="493">
        <v>0</v>
      </c>
      <c r="F99" s="493">
        <v>0</v>
      </c>
      <c r="G99" s="493">
        <v>0</v>
      </c>
      <c r="H99" s="493">
        <v>0</v>
      </c>
      <c r="I99" s="493">
        <v>0</v>
      </c>
      <c r="J99" s="493">
        <v>0</v>
      </c>
      <c r="K99" s="493">
        <v>0</v>
      </c>
      <c r="L99" s="493">
        <v>0</v>
      </c>
      <c r="M99" s="493">
        <v>0</v>
      </c>
      <c r="N99" s="493">
        <v>0</v>
      </c>
      <c r="O99" s="493">
        <v>0</v>
      </c>
      <c r="P99" s="525"/>
      <c r="Q99" s="525"/>
      <c r="R99" s="525"/>
      <c r="S99" s="525"/>
      <c r="T99" s="525"/>
      <c r="U99" s="525"/>
      <c r="V99" s="525"/>
      <c r="W99" s="525"/>
      <c r="X99" s="525"/>
      <c r="Y99" s="525"/>
      <c r="Z99" s="525"/>
      <c r="AA99" s="525"/>
      <c r="AB99" s="525"/>
      <c r="AC99" s="525"/>
      <c r="AD99" s="525"/>
    </row>
    <row r="100" spans="2:30" s="524" customFormat="1">
      <c r="B100" s="492" t="s">
        <v>461</v>
      </c>
      <c r="C100" s="493">
        <v>0</v>
      </c>
      <c r="D100" s="493">
        <v>0</v>
      </c>
      <c r="E100" s="493">
        <v>0</v>
      </c>
      <c r="F100" s="493">
        <v>0</v>
      </c>
      <c r="G100" s="493">
        <v>325.83291732999999</v>
      </c>
      <c r="H100" s="493">
        <v>0</v>
      </c>
      <c r="I100" s="493">
        <v>0</v>
      </c>
      <c r="J100" s="493">
        <v>0</v>
      </c>
      <c r="K100" s="493">
        <v>0</v>
      </c>
      <c r="L100" s="493">
        <v>0</v>
      </c>
      <c r="M100" s="493">
        <v>325.83291732999999</v>
      </c>
      <c r="N100" s="493">
        <v>0</v>
      </c>
      <c r="O100" s="493">
        <v>651.66583465999997</v>
      </c>
      <c r="P100" s="525"/>
      <c r="Q100" s="525"/>
      <c r="R100" s="525"/>
      <c r="S100" s="525"/>
      <c r="T100" s="525"/>
      <c r="U100" s="525"/>
      <c r="V100" s="525"/>
      <c r="W100" s="525"/>
      <c r="X100" s="525"/>
      <c r="Y100" s="525"/>
      <c r="Z100" s="525"/>
      <c r="AA100" s="525"/>
      <c r="AB100" s="525"/>
      <c r="AC100" s="525"/>
      <c r="AD100" s="525"/>
    </row>
    <row r="101" spans="2:30" s="524" customFormat="1">
      <c r="B101" s="492" t="s">
        <v>500</v>
      </c>
      <c r="C101" s="493">
        <v>0</v>
      </c>
      <c r="D101" s="493">
        <v>0</v>
      </c>
      <c r="E101" s="493">
        <v>0</v>
      </c>
      <c r="F101" s="493">
        <v>117.68879864</v>
      </c>
      <c r="G101" s="493">
        <v>0</v>
      </c>
      <c r="H101" s="493">
        <v>0</v>
      </c>
      <c r="I101" s="493">
        <v>0</v>
      </c>
      <c r="J101" s="493">
        <v>0</v>
      </c>
      <c r="K101" s="493">
        <v>0</v>
      </c>
      <c r="L101" s="493">
        <v>117.68879864</v>
      </c>
      <c r="M101" s="493">
        <v>0</v>
      </c>
      <c r="N101" s="493">
        <v>0</v>
      </c>
      <c r="O101" s="493">
        <v>235.37759728</v>
      </c>
      <c r="P101" s="525"/>
      <c r="Q101" s="525"/>
      <c r="R101" s="525"/>
      <c r="S101" s="525"/>
      <c r="T101" s="525"/>
      <c r="U101" s="525"/>
      <c r="V101" s="525"/>
      <c r="W101" s="525"/>
      <c r="X101" s="525"/>
      <c r="Y101" s="525"/>
      <c r="Z101" s="525"/>
      <c r="AA101" s="525"/>
      <c r="AB101" s="525"/>
      <c r="AC101" s="525"/>
      <c r="AD101" s="525"/>
    </row>
    <row r="102" spans="2:30" s="524" customFormat="1">
      <c r="B102" s="492" t="s">
        <v>699</v>
      </c>
      <c r="C102" s="493">
        <v>0</v>
      </c>
      <c r="D102" s="493">
        <v>0</v>
      </c>
      <c r="E102" s="493">
        <v>0</v>
      </c>
      <c r="F102" s="493">
        <v>0</v>
      </c>
      <c r="G102" s="493">
        <v>0</v>
      </c>
      <c r="H102" s="493">
        <v>174.28794468000001</v>
      </c>
      <c r="I102" s="493">
        <v>0</v>
      </c>
      <c r="J102" s="493">
        <v>0</v>
      </c>
      <c r="K102" s="493">
        <v>0</v>
      </c>
      <c r="L102" s="493">
        <v>0</v>
      </c>
      <c r="M102" s="493">
        <v>0</v>
      </c>
      <c r="N102" s="493">
        <v>174.28794468000001</v>
      </c>
      <c r="O102" s="493">
        <v>348.57588936000002</v>
      </c>
      <c r="P102" s="525"/>
      <c r="Q102" s="525"/>
      <c r="R102" s="525"/>
      <c r="S102" s="525"/>
      <c r="T102" s="525"/>
      <c r="U102" s="525"/>
      <c r="V102" s="525"/>
      <c r="W102" s="525"/>
      <c r="X102" s="525"/>
      <c r="Y102" s="525"/>
      <c r="Z102" s="525"/>
      <c r="AA102" s="525"/>
      <c r="AB102" s="525"/>
      <c r="AC102" s="525"/>
      <c r="AD102" s="525"/>
    </row>
    <row r="103" spans="2:30" s="524" customFormat="1">
      <c r="B103" s="492" t="s">
        <v>700</v>
      </c>
      <c r="C103" s="493">
        <v>0</v>
      </c>
      <c r="D103" s="493">
        <v>0</v>
      </c>
      <c r="E103" s="493">
        <v>0</v>
      </c>
      <c r="F103" s="493">
        <v>0</v>
      </c>
      <c r="G103" s="493">
        <v>0</v>
      </c>
      <c r="H103" s="493">
        <v>177.59946388999998</v>
      </c>
      <c r="I103" s="493">
        <v>0</v>
      </c>
      <c r="J103" s="493">
        <v>0</v>
      </c>
      <c r="K103" s="493">
        <v>0</v>
      </c>
      <c r="L103" s="493">
        <v>0</v>
      </c>
      <c r="M103" s="493">
        <v>0</v>
      </c>
      <c r="N103" s="493">
        <v>177.59946388999998</v>
      </c>
      <c r="O103" s="493">
        <v>355.19892777999996</v>
      </c>
      <c r="P103" s="525"/>
      <c r="Q103" s="525"/>
      <c r="R103" s="525"/>
      <c r="S103" s="525"/>
      <c r="T103" s="525"/>
      <c r="U103" s="525"/>
      <c r="V103" s="525"/>
      <c r="W103" s="525"/>
      <c r="X103" s="525"/>
      <c r="Y103" s="525"/>
      <c r="Z103" s="525"/>
      <c r="AA103" s="525"/>
      <c r="AB103" s="525"/>
      <c r="AC103" s="525"/>
      <c r="AD103" s="525"/>
    </row>
    <row r="104" spans="2:30" s="524" customFormat="1">
      <c r="B104" s="492" t="s">
        <v>701</v>
      </c>
      <c r="C104" s="493">
        <v>0</v>
      </c>
      <c r="D104" s="493">
        <v>0</v>
      </c>
      <c r="E104" s="493">
        <v>0</v>
      </c>
      <c r="F104" s="493">
        <v>0</v>
      </c>
      <c r="G104" s="493">
        <v>0</v>
      </c>
      <c r="H104" s="493">
        <v>184.68842028999998</v>
      </c>
      <c r="I104" s="493">
        <v>0</v>
      </c>
      <c r="J104" s="493">
        <v>0</v>
      </c>
      <c r="K104" s="493">
        <v>0</v>
      </c>
      <c r="L104" s="493">
        <v>0</v>
      </c>
      <c r="M104" s="493">
        <v>0</v>
      </c>
      <c r="N104" s="493">
        <v>184.68842028999998</v>
      </c>
      <c r="O104" s="493">
        <v>369.37684057999996</v>
      </c>
      <c r="P104" s="525"/>
      <c r="Q104" s="525"/>
      <c r="R104" s="525"/>
      <c r="S104" s="525"/>
      <c r="T104" s="525"/>
      <c r="U104" s="525"/>
      <c r="V104" s="525"/>
      <c r="W104" s="525"/>
      <c r="X104" s="525"/>
      <c r="Y104" s="525"/>
      <c r="Z104" s="525"/>
      <c r="AA104" s="525"/>
      <c r="AB104" s="525"/>
      <c r="AC104" s="525"/>
      <c r="AD104" s="525"/>
    </row>
    <row r="105" spans="2:30" s="524" customFormat="1">
      <c r="B105" s="492" t="s">
        <v>603</v>
      </c>
      <c r="C105" s="493">
        <v>0</v>
      </c>
      <c r="D105" s="493">
        <v>0</v>
      </c>
      <c r="E105" s="493">
        <v>0</v>
      </c>
      <c r="F105" s="493">
        <v>85.9375</v>
      </c>
      <c r="G105" s="493">
        <v>0</v>
      </c>
      <c r="H105" s="493">
        <v>0</v>
      </c>
      <c r="I105" s="493">
        <v>0</v>
      </c>
      <c r="J105" s="493">
        <v>0</v>
      </c>
      <c r="K105" s="493">
        <v>0</v>
      </c>
      <c r="L105" s="493">
        <v>85.9375</v>
      </c>
      <c r="M105" s="493">
        <v>0</v>
      </c>
      <c r="N105" s="493">
        <v>0</v>
      </c>
      <c r="O105" s="493">
        <v>171.875</v>
      </c>
      <c r="P105" s="525"/>
      <c r="Q105" s="525"/>
      <c r="R105" s="525"/>
      <c r="S105" s="525"/>
      <c r="T105" s="525"/>
      <c r="U105" s="525"/>
      <c r="V105" s="525"/>
      <c r="W105" s="525"/>
      <c r="X105" s="525"/>
      <c r="Y105" s="525"/>
      <c r="Z105" s="525"/>
      <c r="AA105" s="525"/>
      <c r="AB105" s="525"/>
      <c r="AC105" s="525"/>
      <c r="AD105" s="525"/>
    </row>
    <row r="106" spans="2:30" s="524" customFormat="1">
      <c r="B106" s="492" t="s">
        <v>604</v>
      </c>
      <c r="C106" s="493">
        <v>0</v>
      </c>
      <c r="D106" s="493">
        <v>0</v>
      </c>
      <c r="E106" s="493">
        <v>0</v>
      </c>
      <c r="F106" s="493">
        <v>154.6875</v>
      </c>
      <c r="G106" s="493">
        <v>0</v>
      </c>
      <c r="H106" s="493">
        <v>0</v>
      </c>
      <c r="I106" s="493">
        <v>0</v>
      </c>
      <c r="J106" s="493">
        <v>0</v>
      </c>
      <c r="K106" s="493">
        <v>0</v>
      </c>
      <c r="L106" s="493">
        <v>154.6875</v>
      </c>
      <c r="M106" s="493">
        <v>0</v>
      </c>
      <c r="N106" s="493">
        <v>0</v>
      </c>
      <c r="O106" s="493">
        <v>309.375</v>
      </c>
      <c r="P106" s="525"/>
      <c r="Q106" s="525"/>
      <c r="R106" s="525"/>
      <c r="S106" s="525"/>
      <c r="T106" s="525"/>
      <c r="U106" s="525"/>
      <c r="V106" s="525"/>
      <c r="W106" s="525"/>
      <c r="X106" s="525"/>
      <c r="Y106" s="525"/>
      <c r="Z106" s="525"/>
      <c r="AA106" s="525"/>
      <c r="AB106" s="525"/>
      <c r="AC106" s="525"/>
      <c r="AD106" s="525"/>
    </row>
    <row r="107" spans="2:30" s="524" customFormat="1">
      <c r="B107" s="492" t="s">
        <v>605</v>
      </c>
      <c r="C107" s="493">
        <v>0</v>
      </c>
      <c r="D107" s="493">
        <v>0</v>
      </c>
      <c r="E107" s="493">
        <v>0</v>
      </c>
      <c r="F107" s="493">
        <v>243.75</v>
      </c>
      <c r="G107" s="493">
        <v>0</v>
      </c>
      <c r="H107" s="493">
        <v>0</v>
      </c>
      <c r="I107" s="493">
        <v>0</v>
      </c>
      <c r="J107" s="493">
        <v>0</v>
      </c>
      <c r="K107" s="493">
        <v>0</v>
      </c>
      <c r="L107" s="493">
        <v>243.75</v>
      </c>
      <c r="M107" s="493">
        <v>0</v>
      </c>
      <c r="N107" s="493">
        <v>0</v>
      </c>
      <c r="O107" s="493">
        <v>487.5</v>
      </c>
      <c r="P107" s="525"/>
      <c r="Q107" s="525"/>
      <c r="R107" s="525"/>
      <c r="S107" s="525"/>
      <c r="T107" s="525"/>
      <c r="U107" s="525"/>
      <c r="V107" s="525"/>
      <c r="W107" s="525"/>
      <c r="X107" s="525"/>
      <c r="Y107" s="525"/>
      <c r="Z107" s="525"/>
      <c r="AA107" s="525"/>
      <c r="AB107" s="525"/>
      <c r="AC107" s="525"/>
      <c r="AD107" s="525"/>
    </row>
    <row r="108" spans="2:30" s="524" customFormat="1">
      <c r="B108" s="492" t="s">
        <v>606</v>
      </c>
      <c r="C108" s="493">
        <v>0</v>
      </c>
      <c r="D108" s="493">
        <v>0</v>
      </c>
      <c r="E108" s="493">
        <v>0</v>
      </c>
      <c r="F108" s="493">
        <v>104.84375</v>
      </c>
      <c r="G108" s="493">
        <v>0</v>
      </c>
      <c r="H108" s="493">
        <v>0</v>
      </c>
      <c r="I108" s="493">
        <v>0</v>
      </c>
      <c r="J108" s="493">
        <v>0</v>
      </c>
      <c r="K108" s="493">
        <v>0</v>
      </c>
      <c r="L108" s="493">
        <v>104.84375</v>
      </c>
      <c r="M108" s="493">
        <v>0</v>
      </c>
      <c r="N108" s="493">
        <v>0</v>
      </c>
      <c r="O108" s="493">
        <v>209.6875</v>
      </c>
      <c r="P108" s="525"/>
      <c r="Q108" s="525"/>
      <c r="R108" s="525"/>
      <c r="S108" s="525"/>
      <c r="T108" s="525"/>
      <c r="U108" s="525"/>
      <c r="V108" s="525"/>
      <c r="W108" s="525"/>
      <c r="X108" s="525"/>
      <c r="Y108" s="525"/>
      <c r="Z108" s="525"/>
      <c r="AA108" s="525"/>
      <c r="AB108" s="525"/>
      <c r="AC108" s="525"/>
      <c r="AD108" s="525"/>
    </row>
    <row r="109" spans="2:30" s="524" customFormat="1">
      <c r="B109" s="492" t="s">
        <v>618</v>
      </c>
      <c r="C109" s="493">
        <v>33.125</v>
      </c>
      <c r="D109" s="493">
        <v>0</v>
      </c>
      <c r="E109" s="493">
        <v>0</v>
      </c>
      <c r="F109" s="493">
        <v>0</v>
      </c>
      <c r="G109" s="493">
        <v>0</v>
      </c>
      <c r="H109" s="493">
        <v>0</v>
      </c>
      <c r="I109" s="493">
        <v>33.125</v>
      </c>
      <c r="J109" s="493">
        <v>0</v>
      </c>
      <c r="K109" s="493">
        <v>0</v>
      </c>
      <c r="L109" s="493">
        <v>0</v>
      </c>
      <c r="M109" s="493">
        <v>0</v>
      </c>
      <c r="N109" s="493">
        <v>0</v>
      </c>
      <c r="O109" s="493">
        <v>66.25</v>
      </c>
      <c r="P109" s="525"/>
      <c r="Q109" s="525"/>
      <c r="R109" s="525"/>
      <c r="S109" s="525"/>
      <c r="T109" s="525"/>
      <c r="U109" s="525"/>
      <c r="V109" s="525"/>
      <c r="W109" s="525"/>
      <c r="X109" s="525"/>
      <c r="Y109" s="525"/>
      <c r="Z109" s="525"/>
      <c r="AA109" s="525"/>
      <c r="AB109" s="525"/>
      <c r="AC109" s="525"/>
      <c r="AD109" s="525"/>
    </row>
    <row r="110" spans="2:30" s="524" customFormat="1">
      <c r="B110" s="492" t="s">
        <v>620</v>
      </c>
      <c r="C110" s="493">
        <v>62.34375</v>
      </c>
      <c r="D110" s="493">
        <v>0</v>
      </c>
      <c r="E110" s="493">
        <v>0</v>
      </c>
      <c r="F110" s="493">
        <v>0</v>
      </c>
      <c r="G110" s="493">
        <v>0</v>
      </c>
      <c r="H110" s="493">
        <v>0</v>
      </c>
      <c r="I110" s="493">
        <v>62.34375</v>
      </c>
      <c r="J110" s="493">
        <v>0</v>
      </c>
      <c r="K110" s="493">
        <v>0</v>
      </c>
      <c r="L110" s="493">
        <v>0</v>
      </c>
      <c r="M110" s="493">
        <v>0</v>
      </c>
      <c r="N110" s="493">
        <v>0</v>
      </c>
      <c r="O110" s="493">
        <v>124.6875</v>
      </c>
      <c r="P110" s="525"/>
      <c r="Q110" s="525"/>
      <c r="R110" s="525"/>
      <c r="S110" s="525"/>
      <c r="T110" s="525"/>
      <c r="U110" s="525"/>
      <c r="V110" s="525"/>
      <c r="W110" s="525"/>
      <c r="X110" s="525"/>
      <c r="Y110" s="525"/>
      <c r="Z110" s="525"/>
      <c r="AA110" s="525"/>
      <c r="AB110" s="525"/>
      <c r="AC110" s="525"/>
      <c r="AD110" s="525"/>
    </row>
    <row r="111" spans="2:30" s="524" customFormat="1">
      <c r="B111" s="492" t="s">
        <v>617</v>
      </c>
      <c r="C111" s="493">
        <v>0</v>
      </c>
      <c r="D111" s="493">
        <v>3.4894760299999996</v>
      </c>
      <c r="E111" s="493">
        <v>0</v>
      </c>
      <c r="F111" s="493">
        <v>0</v>
      </c>
      <c r="G111" s="493">
        <v>0</v>
      </c>
      <c r="H111" s="493">
        <v>0</v>
      </c>
      <c r="I111" s="493">
        <v>0</v>
      </c>
      <c r="J111" s="493">
        <v>3.4894760299999996</v>
      </c>
      <c r="K111" s="493">
        <v>0</v>
      </c>
      <c r="L111" s="493">
        <v>0</v>
      </c>
      <c r="M111" s="493">
        <v>0</v>
      </c>
      <c r="N111" s="493">
        <v>0</v>
      </c>
      <c r="O111" s="493">
        <v>6.9789520599999992</v>
      </c>
      <c r="P111" s="525"/>
      <c r="Q111" s="525"/>
      <c r="R111" s="525"/>
      <c r="S111" s="525"/>
      <c r="T111" s="525"/>
      <c r="U111" s="525"/>
      <c r="V111" s="525"/>
      <c r="W111" s="525"/>
      <c r="X111" s="525"/>
      <c r="Y111" s="525"/>
      <c r="Z111" s="525"/>
      <c r="AA111" s="525"/>
      <c r="AB111" s="525"/>
      <c r="AC111" s="525"/>
      <c r="AD111" s="525"/>
    </row>
    <row r="112" spans="2:30" s="524" customFormat="1">
      <c r="B112" s="492" t="s">
        <v>702</v>
      </c>
      <c r="C112" s="493">
        <v>0</v>
      </c>
      <c r="D112" s="493">
        <v>0</v>
      </c>
      <c r="E112" s="493">
        <v>0</v>
      </c>
      <c r="F112" s="493">
        <v>0</v>
      </c>
      <c r="G112" s="493">
        <v>151.84618559999998</v>
      </c>
      <c r="H112" s="493">
        <v>0</v>
      </c>
      <c r="I112" s="493">
        <v>0</v>
      </c>
      <c r="J112" s="493">
        <v>0</v>
      </c>
      <c r="K112" s="493">
        <v>0</v>
      </c>
      <c r="L112" s="493">
        <v>0</v>
      </c>
      <c r="M112" s="493">
        <v>151.84618559999998</v>
      </c>
      <c r="N112" s="493">
        <v>0</v>
      </c>
      <c r="O112" s="493">
        <v>303.69237119999997</v>
      </c>
      <c r="P112" s="525"/>
      <c r="Q112" s="525"/>
      <c r="R112" s="525"/>
      <c r="S112" s="525"/>
      <c r="T112" s="525"/>
      <c r="U112" s="525"/>
      <c r="V112" s="525"/>
      <c r="W112" s="525"/>
      <c r="X112" s="525"/>
      <c r="Y112" s="525"/>
      <c r="Z112" s="525"/>
      <c r="AA112" s="525"/>
      <c r="AB112" s="525"/>
      <c r="AC112" s="525"/>
      <c r="AD112" s="525"/>
    </row>
    <row r="113" spans="2:30" s="524" customFormat="1">
      <c r="B113" s="492" t="s">
        <v>703</v>
      </c>
      <c r="C113" s="493">
        <v>0</v>
      </c>
      <c r="D113" s="493">
        <v>0</v>
      </c>
      <c r="E113" s="493">
        <v>85.49966714</v>
      </c>
      <c r="F113" s="493">
        <v>0</v>
      </c>
      <c r="G113" s="493">
        <v>0</v>
      </c>
      <c r="H113" s="493">
        <v>0</v>
      </c>
      <c r="I113" s="493">
        <v>0</v>
      </c>
      <c r="J113" s="493">
        <v>0</v>
      </c>
      <c r="K113" s="493">
        <v>85.49966714</v>
      </c>
      <c r="L113" s="493">
        <v>0</v>
      </c>
      <c r="M113" s="493">
        <v>0</v>
      </c>
      <c r="N113" s="493">
        <v>0</v>
      </c>
      <c r="O113" s="493">
        <v>170.99933428</v>
      </c>
      <c r="P113" s="525"/>
      <c r="Q113" s="525"/>
      <c r="R113" s="525"/>
      <c r="S113" s="525"/>
      <c r="T113" s="525"/>
      <c r="U113" s="525"/>
      <c r="V113" s="525"/>
      <c r="W113" s="525"/>
      <c r="X113" s="525"/>
      <c r="Y113" s="525"/>
      <c r="Z113" s="525"/>
      <c r="AA113" s="525"/>
      <c r="AB113" s="525"/>
      <c r="AC113" s="525"/>
      <c r="AD113" s="525"/>
    </row>
    <row r="114" spans="2:30" s="524" customFormat="1">
      <c r="B114" s="492" t="s">
        <v>780</v>
      </c>
      <c r="C114" s="493">
        <v>91.40625</v>
      </c>
      <c r="D114" s="493">
        <v>0</v>
      </c>
      <c r="E114" s="493">
        <v>0</v>
      </c>
      <c r="F114" s="493">
        <v>0</v>
      </c>
      <c r="G114" s="493">
        <v>0</v>
      </c>
      <c r="H114" s="493">
        <v>0</v>
      </c>
      <c r="I114" s="493">
        <v>91.40625</v>
      </c>
      <c r="J114" s="493">
        <v>0</v>
      </c>
      <c r="K114" s="493">
        <v>0</v>
      </c>
      <c r="L114" s="493">
        <v>0</v>
      </c>
      <c r="M114" s="493">
        <v>0</v>
      </c>
      <c r="N114" s="493">
        <v>0</v>
      </c>
      <c r="O114" s="493">
        <v>182.8125</v>
      </c>
      <c r="P114" s="525"/>
      <c r="Q114" s="525"/>
      <c r="R114" s="525"/>
      <c r="S114" s="525"/>
      <c r="T114" s="525"/>
      <c r="U114" s="525"/>
      <c r="V114" s="525"/>
      <c r="W114" s="525"/>
      <c r="X114" s="525"/>
      <c r="Y114" s="525"/>
      <c r="Z114" s="525"/>
      <c r="AA114" s="525"/>
      <c r="AB114" s="525"/>
      <c r="AC114" s="525"/>
      <c r="AD114" s="525"/>
    </row>
    <row r="115" spans="2:30" s="524" customFormat="1">
      <c r="B115" s="492" t="s">
        <v>781</v>
      </c>
      <c r="C115" s="493">
        <v>128.90625</v>
      </c>
      <c r="D115" s="493">
        <v>0</v>
      </c>
      <c r="E115" s="493">
        <v>0</v>
      </c>
      <c r="F115" s="493">
        <v>0</v>
      </c>
      <c r="G115" s="493">
        <v>0</v>
      </c>
      <c r="H115" s="493">
        <v>0</v>
      </c>
      <c r="I115" s="493">
        <v>128.90625</v>
      </c>
      <c r="J115" s="493">
        <v>0</v>
      </c>
      <c r="K115" s="493">
        <v>0</v>
      </c>
      <c r="L115" s="493">
        <v>0</v>
      </c>
      <c r="M115" s="493">
        <v>0</v>
      </c>
      <c r="N115" s="493">
        <v>0</v>
      </c>
      <c r="O115" s="493">
        <v>257.8125</v>
      </c>
      <c r="P115" s="525"/>
      <c r="Q115" s="525"/>
      <c r="R115" s="525"/>
      <c r="S115" s="525"/>
      <c r="T115" s="525"/>
      <c r="U115" s="525"/>
      <c r="V115" s="525"/>
      <c r="W115" s="525"/>
      <c r="X115" s="525"/>
      <c r="Y115" s="525"/>
      <c r="Z115" s="525"/>
      <c r="AA115" s="525"/>
      <c r="AB115" s="525"/>
      <c r="AC115" s="525"/>
      <c r="AD115" s="525"/>
    </row>
    <row r="116" spans="2:30" s="524" customFormat="1">
      <c r="B116" s="492" t="s">
        <v>800</v>
      </c>
      <c r="C116" s="493">
        <v>0</v>
      </c>
      <c r="D116" s="493">
        <v>0</v>
      </c>
      <c r="E116" s="493">
        <v>14.06862235</v>
      </c>
      <c r="F116" s="493">
        <v>0</v>
      </c>
      <c r="G116" s="493">
        <v>0</v>
      </c>
      <c r="H116" s="493">
        <v>0</v>
      </c>
      <c r="I116" s="493">
        <v>0</v>
      </c>
      <c r="J116" s="493">
        <v>0</v>
      </c>
      <c r="K116" s="493">
        <v>0</v>
      </c>
      <c r="L116" s="493">
        <v>0</v>
      </c>
      <c r="M116" s="493">
        <v>0</v>
      </c>
      <c r="N116" s="493">
        <v>0</v>
      </c>
      <c r="O116" s="493">
        <v>14.06862235</v>
      </c>
      <c r="P116" s="525"/>
      <c r="Q116" s="525"/>
      <c r="R116" s="525"/>
      <c r="S116" s="525"/>
      <c r="T116" s="525"/>
      <c r="U116" s="525"/>
      <c r="V116" s="525"/>
      <c r="W116" s="525"/>
      <c r="X116" s="525"/>
      <c r="Y116" s="525"/>
      <c r="Z116" s="525"/>
      <c r="AA116" s="525"/>
      <c r="AB116" s="525"/>
      <c r="AC116" s="525"/>
      <c r="AD116" s="525"/>
    </row>
    <row r="117" spans="2:30" s="524" customFormat="1">
      <c r="B117" s="492" t="s">
        <v>801</v>
      </c>
      <c r="C117" s="493">
        <v>0</v>
      </c>
      <c r="D117" s="493">
        <v>0</v>
      </c>
      <c r="E117" s="493">
        <v>0</v>
      </c>
      <c r="F117" s="493">
        <v>0</v>
      </c>
      <c r="G117" s="493">
        <v>0</v>
      </c>
      <c r="H117" s="493">
        <v>0</v>
      </c>
      <c r="I117" s="493">
        <v>0</v>
      </c>
      <c r="J117" s="493">
        <v>0</v>
      </c>
      <c r="K117" s="493">
        <v>0</v>
      </c>
      <c r="L117" s="493">
        <v>0</v>
      </c>
      <c r="M117" s="493">
        <v>0</v>
      </c>
      <c r="N117" s="493">
        <v>0</v>
      </c>
      <c r="O117" s="493">
        <v>0</v>
      </c>
      <c r="P117" s="525"/>
      <c r="Q117" s="525"/>
      <c r="R117" s="525"/>
      <c r="S117" s="525"/>
      <c r="T117" s="525"/>
      <c r="U117" s="525"/>
      <c r="V117" s="525"/>
      <c r="W117" s="525"/>
      <c r="X117" s="525"/>
      <c r="Y117" s="525"/>
      <c r="Z117" s="525"/>
      <c r="AA117" s="525"/>
      <c r="AB117" s="525"/>
      <c r="AC117" s="525"/>
      <c r="AD117" s="525"/>
    </row>
    <row r="118" spans="2:30" s="524" customFormat="1">
      <c r="B118" s="492" t="s">
        <v>802</v>
      </c>
      <c r="C118" s="493">
        <v>0</v>
      </c>
      <c r="D118" s="493">
        <v>0</v>
      </c>
      <c r="E118" s="493">
        <v>0</v>
      </c>
      <c r="F118" s="493">
        <v>0</v>
      </c>
      <c r="G118" s="493">
        <v>4.4183622500000004</v>
      </c>
      <c r="H118" s="493">
        <v>0.73639370999999998</v>
      </c>
      <c r="I118" s="493">
        <v>0</v>
      </c>
      <c r="J118" s="493">
        <v>0</v>
      </c>
      <c r="K118" s="493">
        <v>0</v>
      </c>
      <c r="L118" s="493">
        <v>0</v>
      </c>
      <c r="M118" s="493">
        <v>0</v>
      </c>
      <c r="N118" s="493">
        <v>0</v>
      </c>
      <c r="O118" s="493">
        <v>5.1547559600000001</v>
      </c>
      <c r="P118" s="525"/>
      <c r="Q118" s="525"/>
      <c r="R118" s="525"/>
      <c r="S118" s="525"/>
      <c r="T118" s="525"/>
      <c r="U118" s="525"/>
      <c r="V118" s="525"/>
      <c r="W118" s="525"/>
      <c r="X118" s="525"/>
      <c r="Y118" s="525"/>
      <c r="Z118" s="525"/>
      <c r="AA118" s="525"/>
      <c r="AB118" s="525"/>
      <c r="AC118" s="525"/>
      <c r="AD118" s="525"/>
    </row>
    <row r="119" spans="2:30" s="524" customFormat="1">
      <c r="B119" s="492" t="s">
        <v>803</v>
      </c>
      <c r="C119" s="493">
        <v>0</v>
      </c>
      <c r="D119" s="493">
        <v>0</v>
      </c>
      <c r="E119" s="493">
        <v>0</v>
      </c>
      <c r="F119" s="493">
        <v>0</v>
      </c>
      <c r="G119" s="493">
        <v>0</v>
      </c>
      <c r="H119" s="493">
        <v>0</v>
      </c>
      <c r="I119" s="493">
        <v>0</v>
      </c>
      <c r="J119" s="493">
        <v>0</v>
      </c>
      <c r="K119" s="493">
        <v>0</v>
      </c>
      <c r="L119" s="493">
        <v>0</v>
      </c>
      <c r="M119" s="493">
        <v>0</v>
      </c>
      <c r="N119" s="493">
        <v>0</v>
      </c>
      <c r="O119" s="493">
        <v>0</v>
      </c>
      <c r="P119" s="525"/>
      <c r="Q119" s="525"/>
      <c r="R119" s="525"/>
      <c r="S119" s="525"/>
      <c r="T119" s="525"/>
      <c r="U119" s="525"/>
      <c r="V119" s="525"/>
      <c r="W119" s="525"/>
      <c r="X119" s="525"/>
      <c r="Y119" s="525"/>
      <c r="Z119" s="525"/>
      <c r="AA119" s="525"/>
      <c r="AB119" s="525"/>
      <c r="AC119" s="525"/>
      <c r="AD119" s="525"/>
    </row>
    <row r="120" spans="2:30" s="524" customFormat="1">
      <c r="B120" s="492" t="s">
        <v>627</v>
      </c>
      <c r="C120" s="493">
        <v>24.818206221331597</v>
      </c>
      <c r="D120" s="493">
        <v>0</v>
      </c>
      <c r="E120" s="493">
        <v>0</v>
      </c>
      <c r="F120" s="493">
        <v>0</v>
      </c>
      <c r="G120" s="493">
        <v>0</v>
      </c>
      <c r="H120" s="493">
        <v>0</v>
      </c>
      <c r="I120" s="493">
        <v>24.818206221331597</v>
      </c>
      <c r="J120" s="493">
        <v>0</v>
      </c>
      <c r="K120" s="493">
        <v>0</v>
      </c>
      <c r="L120" s="493">
        <v>0</v>
      </c>
      <c r="M120" s="493">
        <v>0</v>
      </c>
      <c r="N120" s="493">
        <v>0</v>
      </c>
      <c r="O120" s="493">
        <v>49.636412442663193</v>
      </c>
      <c r="P120" s="525"/>
      <c r="Q120" s="525"/>
      <c r="R120" s="525"/>
      <c r="S120" s="525"/>
      <c r="T120" s="525"/>
      <c r="U120" s="525"/>
      <c r="V120" s="525"/>
      <c r="W120" s="525"/>
      <c r="X120" s="525"/>
      <c r="Y120" s="525"/>
      <c r="Z120" s="525"/>
      <c r="AA120" s="525"/>
      <c r="AB120" s="525"/>
      <c r="AC120" s="525"/>
      <c r="AD120" s="525"/>
    </row>
    <row r="121" spans="2:30" s="524" customFormat="1">
      <c r="B121" s="492" t="s">
        <v>731</v>
      </c>
      <c r="C121" s="493">
        <v>0</v>
      </c>
      <c r="D121" s="493">
        <v>0</v>
      </c>
      <c r="E121" s="493">
        <v>0</v>
      </c>
      <c r="F121" s="493">
        <v>15.024068691136886</v>
      </c>
      <c r="G121" s="493">
        <v>0</v>
      </c>
      <c r="H121" s="493">
        <v>0</v>
      </c>
      <c r="I121" s="493">
        <v>0</v>
      </c>
      <c r="J121" s="493">
        <v>0</v>
      </c>
      <c r="K121" s="493">
        <v>0</v>
      </c>
      <c r="L121" s="493">
        <v>15.024068691136886</v>
      </c>
      <c r="M121" s="493">
        <v>0</v>
      </c>
      <c r="N121" s="493">
        <v>0</v>
      </c>
      <c r="O121" s="493">
        <v>30.048137382273772</v>
      </c>
      <c r="P121" s="525"/>
      <c r="Q121" s="525"/>
      <c r="R121" s="525"/>
      <c r="S121" s="525"/>
      <c r="T121" s="525"/>
      <c r="U121" s="525"/>
      <c r="V121" s="525"/>
      <c r="W121" s="525"/>
      <c r="X121" s="525"/>
      <c r="Y121" s="525"/>
      <c r="Z121" s="525"/>
      <c r="AA121" s="525"/>
      <c r="AB121" s="525"/>
      <c r="AC121" s="525"/>
      <c r="AD121" s="525"/>
    </row>
    <row r="122" spans="2:30" s="524" customFormat="1">
      <c r="B122" s="492" t="s">
        <v>732</v>
      </c>
      <c r="C122" s="493">
        <v>51.61711423699915</v>
      </c>
      <c r="D122" s="493">
        <v>0</v>
      </c>
      <c r="E122" s="493">
        <v>0</v>
      </c>
      <c r="F122" s="493">
        <v>0</v>
      </c>
      <c r="G122" s="493">
        <v>0</v>
      </c>
      <c r="H122" s="493">
        <v>0</v>
      </c>
      <c r="I122" s="493">
        <v>0</v>
      </c>
      <c r="J122" s="493">
        <v>0</v>
      </c>
      <c r="K122" s="493">
        <v>0</v>
      </c>
      <c r="L122" s="493">
        <v>0</v>
      </c>
      <c r="M122" s="493">
        <v>0</v>
      </c>
      <c r="N122" s="493">
        <v>0</v>
      </c>
      <c r="O122" s="493">
        <v>51.61711423699915</v>
      </c>
      <c r="P122" s="525"/>
      <c r="Q122" s="525"/>
      <c r="R122" s="525"/>
      <c r="S122" s="525"/>
      <c r="T122" s="525"/>
      <c r="U122" s="525"/>
      <c r="V122" s="525"/>
      <c r="W122" s="525"/>
      <c r="X122" s="525"/>
      <c r="Y122" s="525"/>
      <c r="Z122" s="525"/>
      <c r="AA122" s="525"/>
      <c r="AB122" s="525"/>
      <c r="AC122" s="525"/>
      <c r="AD122" s="525"/>
    </row>
    <row r="123" spans="2:30" s="524" customFormat="1">
      <c r="B123" s="492" t="s">
        <v>733</v>
      </c>
      <c r="C123" s="493">
        <v>66.602728047740825</v>
      </c>
      <c r="D123" s="493">
        <v>0</v>
      </c>
      <c r="E123" s="493">
        <v>0</v>
      </c>
      <c r="F123" s="493">
        <v>0</v>
      </c>
      <c r="G123" s="493">
        <v>0</v>
      </c>
      <c r="H123" s="493">
        <v>0</v>
      </c>
      <c r="I123" s="493">
        <v>0</v>
      </c>
      <c r="J123" s="493">
        <v>0</v>
      </c>
      <c r="K123" s="493">
        <v>0</v>
      </c>
      <c r="L123" s="493">
        <v>0</v>
      </c>
      <c r="M123" s="493">
        <v>0</v>
      </c>
      <c r="N123" s="493">
        <v>0</v>
      </c>
      <c r="O123" s="493">
        <v>66.602728047740825</v>
      </c>
      <c r="P123" s="525"/>
      <c r="Q123" s="525"/>
      <c r="R123" s="525"/>
      <c r="S123" s="525"/>
      <c r="T123" s="525"/>
      <c r="U123" s="525"/>
      <c r="V123" s="525"/>
      <c r="W123" s="525"/>
      <c r="X123" s="525"/>
      <c r="Y123" s="525"/>
      <c r="Z123" s="525"/>
      <c r="AA123" s="525"/>
      <c r="AB123" s="525"/>
      <c r="AC123" s="525"/>
      <c r="AD123" s="525"/>
    </row>
    <row r="124" spans="2:30" s="524" customFormat="1">
      <c r="B124" s="492" t="s">
        <v>92</v>
      </c>
      <c r="C124" s="493">
        <v>16.635987419999999</v>
      </c>
      <c r="D124" s="493">
        <v>5.4735416200000007</v>
      </c>
      <c r="E124" s="493">
        <v>2.3137449700000001</v>
      </c>
      <c r="F124" s="493">
        <v>6.8221274099999993</v>
      </c>
      <c r="G124" s="493">
        <v>0</v>
      </c>
      <c r="H124" s="493">
        <v>12.164476500000001</v>
      </c>
      <c r="I124" s="493">
        <v>16.364748499999997</v>
      </c>
      <c r="J124" s="493">
        <v>5.3842990899999998</v>
      </c>
      <c r="K124" s="493">
        <v>2.3520943399999998</v>
      </c>
      <c r="L124" s="493">
        <v>6.8596116199999999</v>
      </c>
      <c r="M124" s="493">
        <v>0</v>
      </c>
      <c r="N124" s="493">
        <v>12.23131429</v>
      </c>
      <c r="O124" s="493">
        <v>86.601945759999992</v>
      </c>
      <c r="P124" s="525"/>
      <c r="Q124" s="525"/>
      <c r="R124" s="525"/>
      <c r="S124" s="525"/>
      <c r="T124" s="525"/>
      <c r="U124" s="525"/>
      <c r="V124" s="525"/>
      <c r="W124" s="525"/>
      <c r="X124" s="525"/>
      <c r="Y124" s="525"/>
      <c r="Z124" s="525"/>
      <c r="AA124" s="525"/>
      <c r="AB124" s="525"/>
      <c r="AC124" s="525"/>
      <c r="AD124" s="525"/>
    </row>
    <row r="125" spans="2:30" s="524" customFormat="1">
      <c r="B125" s="491" t="s">
        <v>272</v>
      </c>
      <c r="C125" s="493">
        <v>66.996452131740114</v>
      </c>
      <c r="D125" s="493">
        <v>8.0529134535620024</v>
      </c>
      <c r="E125" s="493">
        <v>0</v>
      </c>
      <c r="F125" s="493">
        <v>0</v>
      </c>
      <c r="G125" s="493">
        <v>0</v>
      </c>
      <c r="H125" s="493">
        <v>0</v>
      </c>
      <c r="I125" s="493">
        <v>0</v>
      </c>
      <c r="J125" s="493">
        <v>22.877686616650845</v>
      </c>
      <c r="K125" s="493">
        <v>0</v>
      </c>
      <c r="L125" s="56">
        <v>49.734101340545323</v>
      </c>
      <c r="M125" s="493">
        <v>0</v>
      </c>
      <c r="N125" s="493">
        <v>0</v>
      </c>
      <c r="O125" s="56">
        <v>147.66115354249828</v>
      </c>
      <c r="P125" s="525"/>
      <c r="Q125" s="525"/>
      <c r="R125" s="525"/>
      <c r="S125" s="525"/>
      <c r="T125" s="525"/>
      <c r="U125" s="525"/>
      <c r="V125" s="525"/>
      <c r="W125" s="525"/>
      <c r="X125" s="525"/>
      <c r="Y125" s="525"/>
      <c r="Z125" s="525"/>
      <c r="AA125" s="525"/>
      <c r="AB125" s="525"/>
      <c r="AC125" s="525"/>
      <c r="AD125" s="525"/>
    </row>
    <row r="126" spans="2:30" s="524" customFormat="1">
      <c r="B126" s="475" t="s">
        <v>82</v>
      </c>
      <c r="C126" s="476">
        <v>66.996452131740114</v>
      </c>
      <c r="D126" s="476">
        <v>8.0529134535620024</v>
      </c>
      <c r="E126" s="476">
        <v>0</v>
      </c>
      <c r="F126" s="476">
        <v>0</v>
      </c>
      <c r="G126" s="476">
        <v>0</v>
      </c>
      <c r="H126" s="476">
        <v>0</v>
      </c>
      <c r="I126" s="476">
        <v>0</v>
      </c>
      <c r="J126" s="476">
        <v>22.877686616650845</v>
      </c>
      <c r="K126" s="476">
        <v>0</v>
      </c>
      <c r="L126" s="210">
        <v>49.734101340545323</v>
      </c>
      <c r="M126" s="476">
        <v>0</v>
      </c>
      <c r="N126" s="476">
        <v>0</v>
      </c>
      <c r="O126" s="210">
        <v>147.66115354249828</v>
      </c>
      <c r="P126" s="525"/>
      <c r="Q126" s="525"/>
      <c r="R126" s="525"/>
      <c r="S126" s="525"/>
      <c r="T126" s="525"/>
      <c r="U126" s="525"/>
      <c r="V126" s="525"/>
      <c r="W126" s="525"/>
      <c r="X126" s="525"/>
      <c r="Y126" s="525"/>
      <c r="Z126" s="525"/>
      <c r="AA126" s="525"/>
      <c r="AB126" s="525"/>
      <c r="AC126" s="525"/>
      <c r="AD126" s="525"/>
    </row>
    <row r="127" spans="2:30" s="524" customFormat="1">
      <c r="B127" s="477" t="s">
        <v>80</v>
      </c>
      <c r="C127" s="478">
        <v>0</v>
      </c>
      <c r="D127" s="478">
        <v>0</v>
      </c>
      <c r="E127" s="478">
        <v>0</v>
      </c>
      <c r="F127" s="478">
        <v>0</v>
      </c>
      <c r="G127" s="478">
        <v>0</v>
      </c>
      <c r="H127" s="478">
        <v>0</v>
      </c>
      <c r="I127" s="478">
        <v>0</v>
      </c>
      <c r="J127" s="478">
        <v>0</v>
      </c>
      <c r="K127" s="478">
        <v>0</v>
      </c>
      <c r="L127" s="211">
        <v>0</v>
      </c>
      <c r="M127" s="478">
        <v>0</v>
      </c>
      <c r="N127" s="478">
        <v>0</v>
      </c>
      <c r="O127" s="211">
        <v>0</v>
      </c>
      <c r="P127" s="525"/>
      <c r="Q127" s="525"/>
      <c r="R127" s="525"/>
      <c r="S127" s="525"/>
      <c r="T127" s="525"/>
      <c r="U127" s="525"/>
      <c r="V127" s="525"/>
      <c r="W127" s="525"/>
      <c r="X127" s="525"/>
      <c r="Y127" s="525"/>
      <c r="Z127" s="525"/>
      <c r="AA127" s="525"/>
      <c r="AB127" s="525"/>
      <c r="AC127" s="525"/>
      <c r="AD127" s="525"/>
    </row>
    <row r="128" spans="2:30" s="524" customFormat="1">
      <c r="B128" s="491" t="s">
        <v>426</v>
      </c>
      <c r="C128" s="493">
        <v>15.979488074059457</v>
      </c>
      <c r="D128" s="493">
        <v>0.77117471556616746</v>
      </c>
      <c r="E128" s="493">
        <v>0.78695093332533261</v>
      </c>
      <c r="F128" s="493">
        <v>15.618036296987448</v>
      </c>
      <c r="G128" s="493">
        <v>0.74011336419206086</v>
      </c>
      <c r="H128" s="493">
        <v>0.72975957729962415</v>
      </c>
      <c r="I128" s="493">
        <v>15.752170158787349</v>
      </c>
      <c r="J128" s="493">
        <v>0.70905200816635239</v>
      </c>
      <c r="K128" s="493">
        <v>0.72482822592551766</v>
      </c>
      <c r="L128" s="56">
        <v>15.886304015285535</v>
      </c>
      <c r="M128" s="493">
        <v>0.67799065679224602</v>
      </c>
      <c r="N128" s="493">
        <v>0.66763686989980908</v>
      </c>
      <c r="O128" s="56">
        <v>69.043504896286905</v>
      </c>
      <c r="P128" s="525"/>
      <c r="Q128" s="525"/>
      <c r="R128" s="525"/>
      <c r="S128" s="525"/>
      <c r="T128" s="525"/>
      <c r="U128" s="525"/>
      <c r="V128" s="525"/>
      <c r="W128" s="525"/>
      <c r="X128" s="525"/>
      <c r="Y128" s="525"/>
      <c r="Z128" s="525"/>
      <c r="AA128" s="525"/>
      <c r="AB128" s="525"/>
      <c r="AC128" s="525"/>
      <c r="AD128" s="525"/>
    </row>
    <row r="129" spans="2:30" s="524" customFormat="1">
      <c r="B129" s="483" t="s">
        <v>93</v>
      </c>
      <c r="C129" s="495">
        <v>15.979488074059457</v>
      </c>
      <c r="D129" s="495">
        <v>0.77117471556616746</v>
      </c>
      <c r="E129" s="495">
        <v>0.76082093332533263</v>
      </c>
      <c r="F129" s="495">
        <v>15.618036296987448</v>
      </c>
      <c r="G129" s="495">
        <v>0.74011336419206086</v>
      </c>
      <c r="H129" s="495">
        <v>0.72975957729962415</v>
      </c>
      <c r="I129" s="495">
        <v>15.752170158787349</v>
      </c>
      <c r="J129" s="495">
        <v>0.70905200816635239</v>
      </c>
      <c r="K129" s="495">
        <v>0.69869822592551767</v>
      </c>
      <c r="L129" s="208">
        <v>15.886304015285535</v>
      </c>
      <c r="M129" s="495">
        <v>0.67799065679224602</v>
      </c>
      <c r="N129" s="495">
        <v>0.66763686989980908</v>
      </c>
      <c r="O129" s="208">
        <v>68.991244896286915</v>
      </c>
      <c r="P129" s="525"/>
      <c r="Q129" s="525"/>
      <c r="R129" s="525"/>
      <c r="S129" s="525"/>
      <c r="T129" s="525"/>
      <c r="U129" s="525"/>
      <c r="V129" s="525"/>
      <c r="W129" s="525"/>
      <c r="X129" s="525"/>
      <c r="Y129" s="525"/>
      <c r="Z129" s="525"/>
      <c r="AA129" s="525"/>
      <c r="AB129" s="525"/>
      <c r="AC129" s="525"/>
      <c r="AD129" s="525"/>
    </row>
    <row r="130" spans="2:30" s="524" customFormat="1">
      <c r="B130" s="409" t="s">
        <v>95</v>
      </c>
      <c r="C130" s="497">
        <v>0.78152849780700229</v>
      </c>
      <c r="D130" s="497">
        <v>0.77117471556616746</v>
      </c>
      <c r="E130" s="497">
        <v>0.76082093332533263</v>
      </c>
      <c r="F130" s="497">
        <v>0.7504671464328958</v>
      </c>
      <c r="G130" s="497">
        <v>0.74011336419206086</v>
      </c>
      <c r="H130" s="497">
        <v>0.72975957729962415</v>
      </c>
      <c r="I130" s="497">
        <v>0.71940579505878921</v>
      </c>
      <c r="J130" s="497">
        <v>0.70905200816635239</v>
      </c>
      <c r="K130" s="497">
        <v>0.69869822592551767</v>
      </c>
      <c r="L130" s="47">
        <v>0.68834443903308085</v>
      </c>
      <c r="M130" s="497">
        <v>0.67799065679224602</v>
      </c>
      <c r="N130" s="497">
        <v>0.66763686989980908</v>
      </c>
      <c r="O130" s="47">
        <v>8.6949922294988795</v>
      </c>
      <c r="P130" s="525"/>
      <c r="Q130" s="525"/>
      <c r="R130" s="525"/>
      <c r="S130" s="525"/>
      <c r="T130" s="525"/>
      <c r="U130" s="525"/>
      <c r="V130" s="525"/>
      <c r="W130" s="525"/>
      <c r="X130" s="525"/>
      <c r="Y130" s="525"/>
      <c r="Z130" s="525"/>
      <c r="AA130" s="525"/>
      <c r="AB130" s="525"/>
      <c r="AC130" s="525"/>
      <c r="AD130" s="525"/>
    </row>
    <row r="131" spans="2:30" s="524" customFormat="1">
      <c r="B131" s="409" t="s">
        <v>177</v>
      </c>
      <c r="C131" s="497">
        <v>0.78152849780700229</v>
      </c>
      <c r="D131" s="497">
        <v>0.77117471556616746</v>
      </c>
      <c r="E131" s="497">
        <v>0.76082093332533263</v>
      </c>
      <c r="F131" s="497">
        <v>0.7504671464328958</v>
      </c>
      <c r="G131" s="497">
        <v>0.74011336419206086</v>
      </c>
      <c r="H131" s="497">
        <v>0.72975957729962415</v>
      </c>
      <c r="I131" s="497">
        <v>0.71940579505878921</v>
      </c>
      <c r="J131" s="497">
        <v>0.70905200816635239</v>
      </c>
      <c r="K131" s="497">
        <v>0.69869822592551767</v>
      </c>
      <c r="L131" s="47">
        <v>0.68834443903308085</v>
      </c>
      <c r="M131" s="497">
        <v>0.67799065679224602</v>
      </c>
      <c r="N131" s="497">
        <v>0.66763686989980908</v>
      </c>
      <c r="O131" s="47">
        <v>8.6949922294988795</v>
      </c>
      <c r="P131" s="525"/>
      <c r="Q131" s="525"/>
      <c r="R131" s="525"/>
      <c r="S131" s="525"/>
      <c r="T131" s="525"/>
      <c r="U131" s="525"/>
      <c r="V131" s="525"/>
      <c r="W131" s="525"/>
      <c r="X131" s="525"/>
      <c r="Y131" s="525"/>
      <c r="Z131" s="525"/>
      <c r="AA131" s="525"/>
      <c r="AB131" s="525"/>
      <c r="AC131" s="525"/>
      <c r="AD131" s="525"/>
    </row>
    <row r="132" spans="2:30" s="524" customFormat="1">
      <c r="B132" s="409" t="s">
        <v>98</v>
      </c>
      <c r="C132" s="497">
        <v>0</v>
      </c>
      <c r="D132" s="497">
        <v>0</v>
      </c>
      <c r="E132" s="497">
        <v>0</v>
      </c>
      <c r="F132" s="497">
        <v>0</v>
      </c>
      <c r="G132" s="497">
        <v>0</v>
      </c>
      <c r="H132" s="497">
        <v>0</v>
      </c>
      <c r="I132" s="497">
        <v>0</v>
      </c>
      <c r="J132" s="497">
        <v>0</v>
      </c>
      <c r="K132" s="497">
        <v>0</v>
      </c>
      <c r="L132" s="47">
        <v>0</v>
      </c>
      <c r="M132" s="497">
        <v>0</v>
      </c>
      <c r="N132" s="497">
        <v>0</v>
      </c>
      <c r="O132" s="47">
        <v>0</v>
      </c>
      <c r="P132" s="525"/>
      <c r="Q132" s="525"/>
      <c r="R132" s="525"/>
      <c r="S132" s="525"/>
      <c r="T132" s="525"/>
      <c r="U132" s="525"/>
      <c r="V132" s="525"/>
      <c r="W132" s="525"/>
      <c r="X132" s="525"/>
      <c r="Y132" s="525"/>
      <c r="Z132" s="525"/>
      <c r="AA132" s="525"/>
      <c r="AB132" s="525"/>
      <c r="AC132" s="525"/>
      <c r="AD132" s="525"/>
    </row>
    <row r="133" spans="2:30" s="524" customFormat="1">
      <c r="B133" s="500" t="s">
        <v>99</v>
      </c>
      <c r="C133" s="497">
        <v>15.197959576252455</v>
      </c>
      <c r="D133" s="497">
        <v>0</v>
      </c>
      <c r="E133" s="497">
        <v>0</v>
      </c>
      <c r="F133" s="497">
        <v>14.867569150554552</v>
      </c>
      <c r="G133" s="497">
        <v>0</v>
      </c>
      <c r="H133" s="497">
        <v>0</v>
      </c>
      <c r="I133" s="497">
        <v>15.03276436372856</v>
      </c>
      <c r="J133" s="497">
        <v>0</v>
      </c>
      <c r="K133" s="497">
        <v>0</v>
      </c>
      <c r="L133" s="47">
        <v>15.197959576252455</v>
      </c>
      <c r="M133" s="497">
        <v>0</v>
      </c>
      <c r="N133" s="497">
        <v>0</v>
      </c>
      <c r="O133" s="47">
        <v>60.296252666788021</v>
      </c>
      <c r="P133" s="525"/>
      <c r="Q133" s="525"/>
      <c r="R133" s="525"/>
      <c r="S133" s="525"/>
      <c r="T133" s="525"/>
      <c r="U133" s="525"/>
      <c r="V133" s="525"/>
      <c r="W133" s="525"/>
      <c r="X133" s="525"/>
      <c r="Y133" s="525"/>
      <c r="Z133" s="525"/>
      <c r="AA133" s="525"/>
      <c r="AB133" s="525"/>
      <c r="AC133" s="525"/>
      <c r="AD133" s="525"/>
    </row>
    <row r="134" spans="2:30" s="524" customFormat="1">
      <c r="B134" s="409" t="s">
        <v>177</v>
      </c>
      <c r="C134" s="497">
        <v>15.197959576252455</v>
      </c>
      <c r="D134" s="497">
        <v>0</v>
      </c>
      <c r="E134" s="497">
        <v>0</v>
      </c>
      <c r="F134" s="497">
        <v>14.867569150554552</v>
      </c>
      <c r="G134" s="497">
        <v>0</v>
      </c>
      <c r="H134" s="497">
        <v>0</v>
      </c>
      <c r="I134" s="497">
        <v>15.03276436372856</v>
      </c>
      <c r="J134" s="497">
        <v>0</v>
      </c>
      <c r="K134" s="497">
        <v>0</v>
      </c>
      <c r="L134" s="47">
        <v>15.197959576252455</v>
      </c>
      <c r="M134" s="497">
        <v>0</v>
      </c>
      <c r="N134" s="497">
        <v>0</v>
      </c>
      <c r="O134" s="47">
        <v>60.296252666788021</v>
      </c>
      <c r="P134" s="525"/>
      <c r="Q134" s="525"/>
      <c r="R134" s="525"/>
      <c r="S134" s="525"/>
      <c r="T134" s="525"/>
      <c r="U134" s="525"/>
      <c r="V134" s="525"/>
      <c r="W134" s="525"/>
      <c r="X134" s="525"/>
      <c r="Y134" s="525"/>
      <c r="Z134" s="525"/>
      <c r="AA134" s="525"/>
      <c r="AB134" s="525"/>
      <c r="AC134" s="525"/>
      <c r="AD134" s="525"/>
    </row>
    <row r="135" spans="2:30" s="524" customFormat="1">
      <c r="B135" s="498" t="s">
        <v>98</v>
      </c>
      <c r="C135" s="499">
        <v>0</v>
      </c>
      <c r="D135" s="499">
        <v>0</v>
      </c>
      <c r="E135" s="499">
        <v>0</v>
      </c>
      <c r="F135" s="499">
        <v>0</v>
      </c>
      <c r="G135" s="499">
        <v>0</v>
      </c>
      <c r="H135" s="499">
        <v>0</v>
      </c>
      <c r="I135" s="499">
        <v>0</v>
      </c>
      <c r="J135" s="499">
        <v>0</v>
      </c>
      <c r="K135" s="499">
        <v>0</v>
      </c>
      <c r="L135" s="209">
        <v>0</v>
      </c>
      <c r="M135" s="499">
        <v>0</v>
      </c>
      <c r="N135" s="499">
        <v>0</v>
      </c>
      <c r="O135" s="209">
        <v>0</v>
      </c>
      <c r="P135" s="525"/>
      <c r="Q135" s="525"/>
      <c r="R135" s="525"/>
      <c r="S135" s="525"/>
      <c r="T135" s="525"/>
      <c r="U135" s="525"/>
      <c r="V135" s="525"/>
      <c r="W135" s="525"/>
      <c r="X135" s="525"/>
      <c r="Y135" s="525"/>
      <c r="Z135" s="525"/>
      <c r="AA135" s="525"/>
      <c r="AB135" s="525"/>
      <c r="AC135" s="525"/>
      <c r="AD135" s="525"/>
    </row>
    <row r="136" spans="2:30" s="524" customFormat="1">
      <c r="B136" s="484" t="s">
        <v>123</v>
      </c>
      <c r="C136" s="496">
        <v>0</v>
      </c>
      <c r="D136" s="496">
        <v>0</v>
      </c>
      <c r="E136" s="496">
        <v>2.613E-2</v>
      </c>
      <c r="F136" s="496">
        <v>0</v>
      </c>
      <c r="G136" s="496">
        <v>0</v>
      </c>
      <c r="H136" s="496">
        <v>0</v>
      </c>
      <c r="I136" s="496">
        <v>0</v>
      </c>
      <c r="J136" s="496">
        <v>0</v>
      </c>
      <c r="K136" s="496">
        <v>2.613E-2</v>
      </c>
      <c r="L136" s="210">
        <v>0</v>
      </c>
      <c r="M136" s="496">
        <v>0</v>
      </c>
      <c r="N136" s="496">
        <v>0</v>
      </c>
      <c r="O136" s="210">
        <v>5.2260000000000001E-2</v>
      </c>
      <c r="P136" s="525"/>
      <c r="Q136" s="525"/>
      <c r="R136" s="525"/>
      <c r="S136" s="525"/>
      <c r="T136" s="525"/>
      <c r="U136" s="525"/>
      <c r="V136" s="525"/>
      <c r="W136" s="525"/>
      <c r="X136" s="525"/>
      <c r="Y136" s="525"/>
      <c r="Z136" s="525"/>
      <c r="AA136" s="525"/>
      <c r="AB136" s="525"/>
      <c r="AC136" s="525"/>
      <c r="AD136" s="525"/>
    </row>
    <row r="137" spans="2:30" s="524" customFormat="1">
      <c r="B137" s="409" t="s">
        <v>177</v>
      </c>
      <c r="C137" s="497">
        <v>0</v>
      </c>
      <c r="D137" s="497">
        <v>0</v>
      </c>
      <c r="E137" s="497">
        <v>0</v>
      </c>
      <c r="F137" s="497">
        <v>0</v>
      </c>
      <c r="G137" s="497">
        <v>0</v>
      </c>
      <c r="H137" s="497">
        <v>0</v>
      </c>
      <c r="I137" s="497">
        <v>0</v>
      </c>
      <c r="J137" s="497">
        <v>0</v>
      </c>
      <c r="K137" s="497">
        <v>0</v>
      </c>
      <c r="L137" s="47">
        <v>0</v>
      </c>
      <c r="M137" s="497">
        <v>0</v>
      </c>
      <c r="N137" s="497">
        <v>0</v>
      </c>
      <c r="O137" s="47">
        <v>0</v>
      </c>
      <c r="P137" s="525"/>
      <c r="Q137" s="525"/>
      <c r="R137" s="525"/>
      <c r="S137" s="525"/>
      <c r="T137" s="525"/>
      <c r="U137" s="525"/>
      <c r="V137" s="525"/>
      <c r="W137" s="525"/>
      <c r="X137" s="525"/>
      <c r="Y137" s="525"/>
      <c r="Z137" s="525"/>
      <c r="AA137" s="525"/>
      <c r="AB137" s="525"/>
      <c r="AC137" s="525"/>
      <c r="AD137" s="525"/>
    </row>
    <row r="138" spans="2:30" s="524" customFormat="1">
      <c r="B138" s="409" t="s">
        <v>98</v>
      </c>
      <c r="C138" s="497">
        <v>0</v>
      </c>
      <c r="D138" s="497">
        <v>0</v>
      </c>
      <c r="E138" s="497">
        <v>2.613E-2</v>
      </c>
      <c r="F138" s="497">
        <v>0</v>
      </c>
      <c r="G138" s="497">
        <v>0</v>
      </c>
      <c r="H138" s="497">
        <v>0</v>
      </c>
      <c r="I138" s="497">
        <v>0</v>
      </c>
      <c r="J138" s="497">
        <v>0</v>
      </c>
      <c r="K138" s="497">
        <v>2.613E-2</v>
      </c>
      <c r="L138" s="47">
        <v>0</v>
      </c>
      <c r="M138" s="497">
        <v>0</v>
      </c>
      <c r="N138" s="497">
        <v>0</v>
      </c>
      <c r="O138" s="47">
        <v>5.2260000000000001E-2</v>
      </c>
      <c r="P138" s="525"/>
      <c r="Q138" s="525"/>
      <c r="R138" s="525"/>
      <c r="S138" s="525"/>
      <c r="T138" s="525"/>
      <c r="U138" s="525"/>
      <c r="V138" s="525"/>
      <c r="W138" s="525"/>
      <c r="X138" s="525"/>
      <c r="Y138" s="525"/>
      <c r="Z138" s="525"/>
      <c r="AA138" s="525"/>
      <c r="AB138" s="525"/>
      <c r="AC138" s="525"/>
      <c r="AD138" s="525"/>
    </row>
    <row r="139" spans="2:30" s="524" customFormat="1">
      <c r="B139" s="465"/>
      <c r="C139" s="207"/>
      <c r="D139" s="207"/>
      <c r="E139" s="207"/>
      <c r="F139" s="207"/>
      <c r="G139" s="207"/>
      <c r="H139" s="207"/>
      <c r="I139" s="207"/>
      <c r="J139" s="207"/>
      <c r="K139" s="207"/>
      <c r="L139" s="207"/>
      <c r="M139" s="207"/>
      <c r="N139" s="207"/>
      <c r="O139" s="207"/>
      <c r="P139" s="525"/>
      <c r="Q139" s="525"/>
      <c r="R139" s="525"/>
      <c r="S139" s="525"/>
      <c r="T139" s="525"/>
      <c r="U139" s="525"/>
      <c r="V139" s="525"/>
      <c r="W139" s="525"/>
      <c r="X139" s="525"/>
      <c r="Y139" s="525"/>
      <c r="Z139" s="525"/>
      <c r="AA139" s="525"/>
      <c r="AB139" s="525"/>
      <c r="AC139" s="525"/>
      <c r="AD139" s="525"/>
    </row>
    <row r="140" spans="2:30" s="524" customFormat="1">
      <c r="B140" s="530" t="s">
        <v>124</v>
      </c>
      <c r="C140" s="122">
        <v>113.27365826418537</v>
      </c>
      <c r="D140" s="122">
        <v>344.45279704480095</v>
      </c>
      <c r="E140" s="122">
        <v>689.3290553992714</v>
      </c>
      <c r="F140" s="122">
        <v>850.47488214691396</v>
      </c>
      <c r="G140" s="122">
        <v>319.11954567264547</v>
      </c>
      <c r="H140" s="122">
        <v>650.91309414222064</v>
      </c>
      <c r="I140" s="122">
        <v>44.630721528702416</v>
      </c>
      <c r="J140" s="122">
        <v>347.23019308122224</v>
      </c>
      <c r="K140" s="122">
        <v>532.59392402759943</v>
      </c>
      <c r="L140" s="122">
        <v>899.60713458656642</v>
      </c>
      <c r="M140" s="122">
        <v>205.5531897474969</v>
      </c>
      <c r="N140" s="122">
        <v>645.46957848557258</v>
      </c>
      <c r="O140" s="122">
        <v>5642.6477741271974</v>
      </c>
      <c r="P140" s="525"/>
      <c r="Q140" s="525"/>
      <c r="R140" s="525"/>
      <c r="S140" s="525"/>
      <c r="T140" s="525"/>
      <c r="U140" s="525"/>
      <c r="V140" s="525"/>
      <c r="W140" s="525"/>
      <c r="X140" s="525"/>
      <c r="Y140" s="525"/>
      <c r="Z140" s="525"/>
      <c r="AA140" s="525"/>
      <c r="AB140" s="525"/>
      <c r="AC140" s="525"/>
      <c r="AD140" s="525"/>
    </row>
    <row r="141" spans="2:30" s="524" customFormat="1">
      <c r="B141" s="479" t="s">
        <v>125</v>
      </c>
      <c r="C141" s="56">
        <v>30.530099897804302</v>
      </c>
      <c r="D141" s="56">
        <v>5.7014073654396196</v>
      </c>
      <c r="E141" s="56">
        <v>13.547903425300158</v>
      </c>
      <c r="F141" s="56">
        <v>20.704503429858718</v>
      </c>
      <c r="G141" s="56">
        <v>5.5660034645131606</v>
      </c>
      <c r="H141" s="56">
        <v>302.88743605093879</v>
      </c>
      <c r="I141" s="56">
        <v>29.597908625791185</v>
      </c>
      <c r="J141" s="56">
        <v>4.864825046271811</v>
      </c>
      <c r="K141" s="56">
        <v>13.023156246845632</v>
      </c>
      <c r="L141" s="56">
        <v>19.772312260180843</v>
      </c>
      <c r="M141" s="56">
        <v>4.8333661085209441</v>
      </c>
      <c r="N141" s="56">
        <v>301.95524495568657</v>
      </c>
      <c r="O141" s="56">
        <v>752.98416687715167</v>
      </c>
      <c r="P141" s="525"/>
      <c r="Q141" s="525"/>
      <c r="R141" s="525"/>
      <c r="S141" s="525"/>
      <c r="T141" s="525"/>
      <c r="U141" s="525"/>
      <c r="V141" s="525"/>
      <c r="W141" s="525"/>
      <c r="X141" s="525"/>
      <c r="Y141" s="525"/>
      <c r="Z141" s="525"/>
      <c r="AA141" s="525"/>
      <c r="AB141" s="525"/>
      <c r="AC141" s="525"/>
      <c r="AD141" s="525"/>
    </row>
    <row r="142" spans="2:30" s="524" customFormat="1">
      <c r="B142" s="530" t="s">
        <v>126</v>
      </c>
      <c r="C142" s="122">
        <v>509.28960832195685</v>
      </c>
      <c r="D142" s="122">
        <v>36.012010191686613</v>
      </c>
      <c r="E142" s="122">
        <v>354.84999114085235</v>
      </c>
      <c r="F142" s="122">
        <v>755.22466181045468</v>
      </c>
      <c r="G142" s="122">
        <v>735.56179925392166</v>
      </c>
      <c r="H142" s="122">
        <v>1381.6540719880759</v>
      </c>
      <c r="I142" s="122">
        <v>387.9524358890929</v>
      </c>
      <c r="J142" s="122">
        <v>32.844099280480862</v>
      </c>
      <c r="K142" s="122">
        <v>350.69677600464388</v>
      </c>
      <c r="L142" s="122">
        <v>753.46977221274187</v>
      </c>
      <c r="M142" s="122">
        <v>535.15336287593141</v>
      </c>
      <c r="N142" s="122">
        <v>1378.4429452277816</v>
      </c>
      <c r="O142" s="122">
        <v>7211.151534197621</v>
      </c>
      <c r="P142" s="525"/>
      <c r="Q142" s="525"/>
      <c r="R142" s="525"/>
      <c r="S142" s="525"/>
      <c r="T142" s="525"/>
      <c r="U142" s="525"/>
      <c r="V142" s="525"/>
      <c r="W142" s="525"/>
      <c r="X142" s="525"/>
      <c r="Y142" s="525"/>
      <c r="Z142" s="525"/>
      <c r="AA142" s="525"/>
      <c r="AB142" s="525"/>
      <c r="AC142" s="525"/>
      <c r="AD142" s="525"/>
    </row>
    <row r="143" spans="2:30" s="524" customFormat="1">
      <c r="B143" s="531"/>
      <c r="C143" s="118"/>
      <c r="D143" s="118"/>
      <c r="E143" s="118"/>
      <c r="F143" s="118"/>
      <c r="G143" s="118"/>
      <c r="H143" s="118"/>
      <c r="I143" s="118"/>
      <c r="J143" s="118"/>
      <c r="K143" s="118"/>
      <c r="L143" s="118"/>
      <c r="M143" s="118"/>
      <c r="N143" s="118"/>
      <c r="O143" s="118"/>
      <c r="P143" s="525"/>
      <c r="Q143" s="525"/>
      <c r="R143" s="525"/>
      <c r="S143" s="525"/>
      <c r="T143" s="525"/>
      <c r="U143" s="525"/>
      <c r="V143" s="525"/>
      <c r="W143" s="525"/>
      <c r="X143" s="525"/>
      <c r="Y143" s="525"/>
      <c r="Z143" s="525"/>
      <c r="AA143" s="525"/>
      <c r="AB143" s="525"/>
      <c r="AC143" s="525"/>
      <c r="AD143" s="525"/>
    </row>
    <row r="144" spans="2:30">
      <c r="B144" s="70" t="s">
        <v>427</v>
      </c>
      <c r="P144" s="525"/>
      <c r="Q144" s="525"/>
      <c r="R144" s="525"/>
      <c r="S144" s="525"/>
      <c r="T144" s="525"/>
      <c r="U144" s="525"/>
      <c r="V144" s="525"/>
      <c r="W144" s="525"/>
      <c r="X144" s="525"/>
      <c r="Y144" s="525"/>
      <c r="Z144" s="525"/>
      <c r="AA144" s="525"/>
      <c r="AB144" s="525"/>
    </row>
    <row r="145" spans="3:28">
      <c r="P145" s="525"/>
      <c r="Q145" s="525"/>
      <c r="R145" s="525"/>
      <c r="S145" s="525"/>
      <c r="T145" s="525"/>
      <c r="U145" s="525"/>
      <c r="V145" s="525"/>
      <c r="W145" s="525"/>
      <c r="X145" s="525"/>
      <c r="Y145" s="525"/>
      <c r="Z145" s="525"/>
      <c r="AA145" s="525"/>
      <c r="AB145" s="525"/>
    </row>
    <row r="146" spans="3:28">
      <c r="P146" s="525"/>
      <c r="Q146" s="525"/>
      <c r="R146" s="525"/>
      <c r="S146" s="525"/>
      <c r="T146" s="525"/>
      <c r="U146" s="525"/>
      <c r="V146" s="525"/>
      <c r="W146" s="525"/>
      <c r="X146" s="525"/>
      <c r="Y146" s="525"/>
      <c r="Z146" s="525"/>
      <c r="AA146" s="525"/>
      <c r="AB146" s="525"/>
    </row>
    <row r="147" spans="3:28">
      <c r="C147" s="739"/>
      <c r="D147" s="739"/>
      <c r="E147" s="739"/>
      <c r="F147" s="739"/>
      <c r="G147" s="739"/>
      <c r="H147" s="739"/>
      <c r="I147" s="739"/>
      <c r="J147" s="739"/>
      <c r="K147" s="739"/>
      <c r="L147" s="739"/>
      <c r="M147" s="739"/>
      <c r="N147" s="739"/>
      <c r="O147" s="739"/>
      <c r="P147" s="525"/>
      <c r="Q147" s="525"/>
      <c r="R147" s="525"/>
      <c r="S147" s="525"/>
      <c r="T147" s="525"/>
      <c r="U147" s="525"/>
      <c r="V147" s="525"/>
      <c r="W147" s="525"/>
      <c r="X147" s="525"/>
      <c r="Y147" s="525"/>
      <c r="Z147" s="525"/>
      <c r="AA147" s="525"/>
      <c r="AB147" s="525"/>
    </row>
    <row r="148" spans="3:28">
      <c r="P148" s="525"/>
      <c r="Q148" s="525"/>
      <c r="R148" s="525"/>
      <c r="S148" s="525"/>
      <c r="T148" s="525"/>
      <c r="U148" s="525"/>
      <c r="V148" s="525"/>
      <c r="W148" s="525"/>
      <c r="X148" s="525"/>
      <c r="Y148" s="525"/>
      <c r="Z148" s="525"/>
      <c r="AA148" s="525"/>
      <c r="AB148" s="525"/>
    </row>
    <row r="149" spans="3:28">
      <c r="P149" s="525"/>
      <c r="Q149" s="525"/>
      <c r="R149" s="525"/>
      <c r="S149" s="525"/>
      <c r="T149" s="525"/>
      <c r="U149" s="525"/>
      <c r="V149" s="525"/>
      <c r="W149" s="525"/>
      <c r="X149" s="525"/>
      <c r="Y149" s="525"/>
      <c r="Z149" s="525"/>
      <c r="AA149" s="525"/>
      <c r="AB149" s="525"/>
    </row>
    <row r="150" spans="3:28">
      <c r="P150" s="525"/>
      <c r="Q150" s="525"/>
      <c r="R150" s="525"/>
      <c r="S150" s="525"/>
      <c r="T150" s="525"/>
      <c r="U150" s="525"/>
      <c r="V150" s="525"/>
      <c r="W150" s="525"/>
      <c r="X150" s="525"/>
      <c r="Y150" s="525"/>
      <c r="Z150" s="525"/>
      <c r="AA150" s="525"/>
      <c r="AB150" s="525"/>
    </row>
    <row r="151" spans="3:28">
      <c r="P151" s="525"/>
      <c r="Q151" s="525"/>
      <c r="R151" s="525"/>
      <c r="S151" s="525"/>
      <c r="T151" s="525"/>
      <c r="U151" s="525"/>
      <c r="V151" s="525"/>
      <c r="W151" s="525"/>
      <c r="X151" s="525"/>
      <c r="Y151" s="525"/>
      <c r="Z151" s="525"/>
      <c r="AA151" s="525"/>
      <c r="AB151" s="525"/>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AI76"/>
  <sheetViews>
    <sheetView showGridLines="0" showRuler="0" view="pageBreakPreview" zoomScale="70" zoomScaleNormal="85" zoomScaleSheetLayoutView="70" workbookViewId="0"/>
  </sheetViews>
  <sheetFormatPr baseColWidth="10" defaultColWidth="11.42578125" defaultRowHeight="12.75"/>
  <cols>
    <col min="1" max="1" width="7.140625" style="600" customWidth="1"/>
    <col min="2" max="2" width="45.42578125" style="535" customWidth="1"/>
    <col min="3" max="13" width="17.140625" style="535" bestFit="1" customWidth="1"/>
    <col min="14" max="14" width="20.140625" style="535" bestFit="1" customWidth="1"/>
    <col min="15" max="16" width="13.7109375" style="537" bestFit="1" customWidth="1"/>
    <col min="17" max="17" width="13.85546875" style="537" bestFit="1" customWidth="1"/>
    <col min="18" max="26" width="13.7109375" style="537" bestFit="1" customWidth="1"/>
    <col min="27" max="27" width="14.5703125" style="537" bestFit="1" customWidth="1"/>
    <col min="28" max="28" width="11.5703125" style="537" bestFit="1" customWidth="1"/>
    <col min="29" max="16384" width="11.42578125" style="537"/>
  </cols>
  <sheetData>
    <row r="1" spans="1:33">
      <c r="A1" s="517" t="s">
        <v>271</v>
      </c>
      <c r="D1" s="536"/>
    </row>
    <row r="2" spans="1:33" ht="14.25">
      <c r="A2" s="535"/>
      <c r="B2" s="327" t="s">
        <v>724</v>
      </c>
      <c r="C2" s="538"/>
      <c r="D2" s="538"/>
      <c r="E2" s="539"/>
      <c r="F2" s="539"/>
      <c r="G2" s="539"/>
      <c r="H2" s="539"/>
      <c r="I2" s="539"/>
      <c r="J2" s="539"/>
      <c r="K2" s="539"/>
      <c r="L2" s="539"/>
      <c r="M2" s="539"/>
      <c r="N2" s="539"/>
    </row>
    <row r="3" spans="1:33" ht="14.25">
      <c r="A3" s="535"/>
      <c r="B3" s="412" t="s">
        <v>178</v>
      </c>
      <c r="C3" s="538"/>
      <c r="D3" s="538"/>
      <c r="E3" s="539"/>
      <c r="F3" s="539"/>
      <c r="G3" s="539"/>
      <c r="H3" s="539"/>
      <c r="I3" s="539"/>
      <c r="J3" s="539"/>
      <c r="K3" s="539"/>
      <c r="L3" s="539"/>
      <c r="M3" s="539"/>
      <c r="N3" s="539"/>
    </row>
    <row r="4" spans="1:33" ht="11.25">
      <c r="A4" s="535"/>
      <c r="B4" s="540"/>
      <c r="C4" s="538"/>
      <c r="D4" s="538"/>
      <c r="E4" s="539"/>
      <c r="F4" s="539"/>
      <c r="G4" s="539"/>
      <c r="H4" s="539"/>
      <c r="I4" s="539"/>
      <c r="J4" s="539"/>
      <c r="K4" s="539"/>
      <c r="L4" s="539"/>
      <c r="M4" s="539"/>
      <c r="N4" s="539"/>
    </row>
    <row r="5" spans="1:33" ht="11.25">
      <c r="A5" s="535"/>
      <c r="B5" s="540"/>
      <c r="C5" s="538"/>
      <c r="D5" s="538"/>
      <c r="E5" s="539"/>
      <c r="F5" s="539"/>
      <c r="G5" s="539"/>
      <c r="H5" s="539"/>
      <c r="I5" s="539"/>
      <c r="J5" s="539"/>
      <c r="K5" s="539"/>
      <c r="L5" s="539"/>
      <c r="M5" s="539"/>
      <c r="N5" s="539"/>
    </row>
    <row r="6" spans="1:33" ht="16.5">
      <c r="A6" s="535"/>
      <c r="B6" s="1375" t="s">
        <v>823</v>
      </c>
      <c r="C6" s="1375"/>
      <c r="D6" s="1375"/>
      <c r="E6" s="1375"/>
      <c r="F6" s="1375"/>
      <c r="G6" s="1375"/>
      <c r="H6" s="1375"/>
      <c r="I6" s="1375"/>
      <c r="J6" s="1375"/>
      <c r="K6" s="1375"/>
      <c r="L6" s="1375"/>
      <c r="M6" s="1375"/>
      <c r="N6" s="1375"/>
    </row>
    <row r="7" spans="1:33" ht="16.5">
      <c r="A7" s="535"/>
      <c r="B7" s="1375" t="s">
        <v>425</v>
      </c>
      <c r="C7" s="1375"/>
      <c r="D7" s="1375"/>
      <c r="E7" s="1375"/>
      <c r="F7" s="1375"/>
      <c r="G7" s="1375"/>
      <c r="H7" s="1375"/>
      <c r="I7" s="1375"/>
      <c r="J7" s="1375"/>
      <c r="K7" s="1375"/>
      <c r="L7" s="1375"/>
      <c r="M7" s="1375"/>
      <c r="N7" s="1375"/>
    </row>
    <row r="8" spans="1:33" ht="11.25">
      <c r="A8" s="535"/>
      <c r="B8" s="541"/>
      <c r="C8" s="542"/>
      <c r="D8" s="542"/>
      <c r="E8" s="543"/>
      <c r="F8" s="544"/>
      <c r="G8" s="543"/>
      <c r="H8" s="543"/>
      <c r="I8" s="543"/>
      <c r="J8" s="543"/>
      <c r="K8" s="543"/>
      <c r="L8" s="543"/>
      <c r="M8" s="543"/>
      <c r="N8" s="543"/>
    </row>
    <row r="9" spans="1:33" ht="13.5" customHeight="1" thickBot="1">
      <c r="A9" s="535"/>
      <c r="B9" s="545" t="s">
        <v>798</v>
      </c>
      <c r="C9" s="542"/>
      <c r="D9" s="542"/>
      <c r="E9" s="543"/>
      <c r="F9" s="544"/>
      <c r="G9" s="543"/>
      <c r="H9" s="543"/>
      <c r="I9" s="543"/>
      <c r="J9" s="543"/>
      <c r="K9" s="543"/>
      <c r="L9" s="543"/>
      <c r="M9" s="543"/>
      <c r="N9" s="543"/>
    </row>
    <row r="10" spans="1:33" ht="12" customHeight="1" thickTop="1">
      <c r="A10" s="535"/>
      <c r="B10" s="1376" t="s">
        <v>371</v>
      </c>
      <c r="C10" s="1378">
        <v>2017</v>
      </c>
      <c r="D10" s="1378">
        <v>2018</v>
      </c>
      <c r="E10" s="1378">
        <v>2019</v>
      </c>
      <c r="F10" s="1378">
        <v>2020</v>
      </c>
      <c r="G10" s="1378">
        <v>2021</v>
      </c>
      <c r="H10" s="1378">
        <v>2022</v>
      </c>
      <c r="I10" s="1378">
        <v>2023</v>
      </c>
      <c r="J10" s="1378">
        <v>2024</v>
      </c>
      <c r="K10" s="1378">
        <v>2025</v>
      </c>
      <c r="L10" s="1378">
        <v>2026</v>
      </c>
      <c r="M10" s="1378" t="s">
        <v>814</v>
      </c>
      <c r="N10" s="1378" t="s">
        <v>340</v>
      </c>
    </row>
    <row r="11" spans="1:33" ht="12" thickBot="1">
      <c r="A11" s="535"/>
      <c r="B11" s="1377"/>
      <c r="C11" s="1379"/>
      <c r="D11" s="1379"/>
      <c r="E11" s="1379"/>
      <c r="F11" s="1379"/>
      <c r="G11" s="1379"/>
      <c r="H11" s="1379"/>
      <c r="I11" s="1379"/>
      <c r="J11" s="1379"/>
      <c r="K11" s="1379"/>
      <c r="L11" s="1379"/>
      <c r="M11" s="1379"/>
      <c r="N11" s="1379"/>
    </row>
    <row r="12" spans="1:33" s="551" customFormat="1" ht="9" customHeight="1" thickTop="1" thickBot="1">
      <c r="A12" s="546"/>
      <c r="B12" s="547"/>
      <c r="C12" s="548"/>
      <c r="D12" s="549"/>
      <c r="E12" s="549"/>
      <c r="F12" s="549"/>
      <c r="G12" s="549"/>
      <c r="H12" s="549"/>
      <c r="I12" s="549"/>
      <c r="J12" s="549"/>
      <c r="K12" s="549"/>
      <c r="L12" s="549"/>
      <c r="M12" s="549"/>
      <c r="N12" s="548"/>
      <c r="O12" s="550"/>
    </row>
    <row r="13" spans="1:33" s="551" customFormat="1" ht="15" thickTop="1">
      <c r="A13" s="546"/>
      <c r="B13" s="552" t="s">
        <v>291</v>
      </c>
      <c r="C13" s="553">
        <v>22579833.708858818</v>
      </c>
      <c r="D13" s="554">
        <v>23349751.72617057</v>
      </c>
      <c r="E13" s="554">
        <v>21006498.964934833</v>
      </c>
      <c r="F13" s="554">
        <v>17667012.06833208</v>
      </c>
      <c r="G13" s="554">
        <v>29061295.232310072</v>
      </c>
      <c r="H13" s="554">
        <v>24564640.586879898</v>
      </c>
      <c r="I13" s="554">
        <v>18883569.347677056</v>
      </c>
      <c r="J13" s="554">
        <v>19737277.111817036</v>
      </c>
      <c r="K13" s="554">
        <v>22350376.791199811</v>
      </c>
      <c r="L13" s="554">
        <v>17279000.314642642</v>
      </c>
      <c r="M13" s="555">
        <v>77150391.088733479</v>
      </c>
      <c r="N13" s="554">
        <v>293629646.94155627</v>
      </c>
      <c r="O13" s="537"/>
      <c r="P13" s="537"/>
      <c r="Q13" s="537"/>
      <c r="R13" s="537"/>
      <c r="S13" s="537"/>
      <c r="T13" s="537"/>
      <c r="U13" s="537"/>
      <c r="V13" s="537"/>
      <c r="W13" s="537"/>
      <c r="X13" s="537"/>
      <c r="Y13" s="537"/>
      <c r="Z13" s="537"/>
      <c r="AA13" s="537"/>
      <c r="AB13" s="537"/>
      <c r="AC13" s="537"/>
      <c r="AD13" s="537"/>
      <c r="AE13" s="537"/>
      <c r="AF13" s="537"/>
      <c r="AG13" s="537"/>
    </row>
    <row r="14" spans="1:33" s="551" customFormat="1" ht="14.25">
      <c r="A14" s="546"/>
      <c r="B14" s="321" t="s">
        <v>462</v>
      </c>
      <c r="C14" s="556">
        <v>5.8566052320363604E-2</v>
      </c>
      <c r="D14" s="557">
        <v>6.0563013833263492E-2</v>
      </c>
      <c r="E14" s="557">
        <v>5.4485242597927655E-2</v>
      </c>
      <c r="F14" s="557">
        <v>4.5823506341080344E-2</v>
      </c>
      <c r="G14" s="557">
        <v>7.5377230807738491E-2</v>
      </c>
      <c r="H14" s="557">
        <v>6.3714110758827408E-2</v>
      </c>
      <c r="I14" s="557">
        <v>4.8978930698562823E-2</v>
      </c>
      <c r="J14" s="557">
        <v>5.1193220415023701E-2</v>
      </c>
      <c r="K14" s="557">
        <v>5.7970902417217307E-2</v>
      </c>
      <c r="L14" s="557">
        <v>4.4817107580110899E-2</v>
      </c>
      <c r="M14" s="557">
        <v>0.20010748968742684</v>
      </c>
      <c r="N14" s="558">
        <v>0.76159680745754255</v>
      </c>
      <c r="O14" s="537"/>
      <c r="P14" s="537"/>
      <c r="Q14" s="537"/>
      <c r="R14" s="537"/>
      <c r="S14" s="537"/>
      <c r="T14" s="537"/>
      <c r="U14" s="537"/>
      <c r="V14" s="537"/>
      <c r="W14" s="537"/>
      <c r="X14" s="537"/>
      <c r="Y14" s="537"/>
      <c r="Z14" s="537"/>
      <c r="AA14" s="537"/>
      <c r="AB14" s="537"/>
      <c r="AC14" s="537"/>
      <c r="AD14" s="537"/>
      <c r="AE14" s="537"/>
      <c r="AF14" s="537"/>
      <c r="AG14" s="537"/>
    </row>
    <row r="15" spans="1:33" s="551" customFormat="1" ht="14.25">
      <c r="A15" s="546"/>
      <c r="B15" s="559" t="s">
        <v>336</v>
      </c>
      <c r="C15" s="560">
        <v>11812271.242033698</v>
      </c>
      <c r="D15" s="561">
        <v>11676382.781239431</v>
      </c>
      <c r="E15" s="561">
        <v>11518218.325320162</v>
      </c>
      <c r="F15" s="561">
        <v>9072383.1221868657</v>
      </c>
      <c r="G15" s="561">
        <v>21578255.47599382</v>
      </c>
      <c r="H15" s="561">
        <v>18260541.389533728</v>
      </c>
      <c r="I15" s="561">
        <v>13208971.070511945</v>
      </c>
      <c r="J15" s="561">
        <v>14523204.423437327</v>
      </c>
      <c r="K15" s="561">
        <v>17391057.418636791</v>
      </c>
      <c r="L15" s="561">
        <v>13107546.902355289</v>
      </c>
      <c r="M15" s="562">
        <v>56605032.544566847</v>
      </c>
      <c r="N15" s="561">
        <v>198753864.69581589</v>
      </c>
      <c r="O15" s="537"/>
      <c r="P15" s="537"/>
      <c r="Q15" s="537"/>
      <c r="R15" s="537"/>
      <c r="S15" s="537"/>
      <c r="T15" s="537"/>
      <c r="U15" s="537"/>
      <c r="V15" s="537"/>
      <c r="W15" s="537"/>
      <c r="X15" s="537"/>
      <c r="Y15" s="537"/>
      <c r="Z15" s="537"/>
      <c r="AA15" s="537"/>
      <c r="AB15" s="537"/>
      <c r="AC15" s="537"/>
      <c r="AD15" s="537"/>
      <c r="AE15" s="537"/>
      <c r="AF15" s="537"/>
      <c r="AG15" s="537"/>
    </row>
    <row r="16" spans="1:33" ht="14.25">
      <c r="A16" s="546"/>
      <c r="B16" s="559" t="s">
        <v>376</v>
      </c>
      <c r="C16" s="560">
        <v>10767562.466825118</v>
      </c>
      <c r="D16" s="561">
        <v>11673368.94493114</v>
      </c>
      <c r="E16" s="561">
        <v>9488280.6396146733</v>
      </c>
      <c r="F16" s="561">
        <v>8594628.9461452141</v>
      </c>
      <c r="G16" s="561">
        <v>7483039.7563162502</v>
      </c>
      <c r="H16" s="561">
        <v>6304099.1973461695</v>
      </c>
      <c r="I16" s="561">
        <v>5674598.2771651102</v>
      </c>
      <c r="J16" s="561">
        <v>5214072.6883797087</v>
      </c>
      <c r="K16" s="561">
        <v>4959319.3725630203</v>
      </c>
      <c r="L16" s="561">
        <v>4171453.412287354</v>
      </c>
      <c r="M16" s="562">
        <v>20545358.544166632</v>
      </c>
      <c r="N16" s="561">
        <v>94875782.245740384</v>
      </c>
    </row>
    <row r="17" spans="1:14" ht="15.75" thickBot="1">
      <c r="A17" s="535"/>
      <c r="B17" s="563"/>
      <c r="C17" s="564"/>
      <c r="D17" s="565"/>
      <c r="E17" s="565"/>
      <c r="F17" s="565"/>
      <c r="G17" s="565"/>
      <c r="H17" s="565"/>
      <c r="I17" s="565"/>
      <c r="J17" s="565"/>
      <c r="K17" s="565"/>
      <c r="L17" s="565"/>
      <c r="M17" s="566"/>
      <c r="N17" s="565"/>
    </row>
    <row r="18" spans="1:14" ht="15" thickTop="1">
      <c r="A18" s="535"/>
      <c r="B18" s="321" t="s">
        <v>292</v>
      </c>
      <c r="C18" s="553">
        <v>22438867.317989927</v>
      </c>
      <c r="D18" s="554">
        <v>2082517.6164323024</v>
      </c>
      <c r="E18" s="554">
        <v>0</v>
      </c>
      <c r="F18" s="554">
        <v>0</v>
      </c>
      <c r="G18" s="554">
        <v>0</v>
      </c>
      <c r="H18" s="554">
        <v>0</v>
      </c>
      <c r="I18" s="554">
        <v>0</v>
      </c>
      <c r="J18" s="554">
        <v>0</v>
      </c>
      <c r="K18" s="554">
        <v>0</v>
      </c>
      <c r="L18" s="554">
        <v>0</v>
      </c>
      <c r="M18" s="555">
        <v>0</v>
      </c>
      <c r="N18" s="554">
        <v>24521384.934422232</v>
      </c>
    </row>
    <row r="19" spans="1:14" ht="14.25">
      <c r="A19" s="535"/>
      <c r="B19" s="321" t="s">
        <v>462</v>
      </c>
      <c r="C19" s="567">
        <v>5.8200423187328792E-2</v>
      </c>
      <c r="D19" s="558">
        <v>5.4014939726594298E-3</v>
      </c>
      <c r="E19" s="558">
        <v>0</v>
      </c>
      <c r="F19" s="558">
        <v>0</v>
      </c>
      <c r="G19" s="558">
        <v>0</v>
      </c>
      <c r="H19" s="558">
        <v>0</v>
      </c>
      <c r="I19" s="558">
        <v>0</v>
      </c>
      <c r="J19" s="558">
        <v>0</v>
      </c>
      <c r="K19" s="558">
        <v>0</v>
      </c>
      <c r="L19" s="558">
        <v>0</v>
      </c>
      <c r="M19" s="557">
        <v>0</v>
      </c>
      <c r="N19" s="558">
        <v>6.3601917159988225E-2</v>
      </c>
    </row>
    <row r="20" spans="1:14" ht="14.25">
      <c r="A20" s="535"/>
      <c r="B20" s="568" t="s">
        <v>336</v>
      </c>
      <c r="C20" s="569">
        <v>20966388.059108853</v>
      </c>
      <c r="D20" s="570">
        <v>1934856.462889804</v>
      </c>
      <c r="E20" s="570">
        <v>0</v>
      </c>
      <c r="F20" s="570">
        <v>0</v>
      </c>
      <c r="G20" s="570">
        <v>0</v>
      </c>
      <c r="H20" s="570">
        <v>0</v>
      </c>
      <c r="I20" s="570">
        <v>0</v>
      </c>
      <c r="J20" s="570">
        <v>0</v>
      </c>
      <c r="K20" s="570">
        <v>0</v>
      </c>
      <c r="L20" s="570">
        <v>0</v>
      </c>
      <c r="M20" s="571">
        <v>0</v>
      </c>
      <c r="N20" s="570">
        <v>22901244.521998659</v>
      </c>
    </row>
    <row r="21" spans="1:14" ht="14.25">
      <c r="A21" s="535"/>
      <c r="B21" s="568" t="s">
        <v>376</v>
      </c>
      <c r="C21" s="569">
        <v>1472479.2588810751</v>
      </c>
      <c r="D21" s="570">
        <v>147661.1535424983</v>
      </c>
      <c r="E21" s="570">
        <v>0</v>
      </c>
      <c r="F21" s="570">
        <v>0</v>
      </c>
      <c r="G21" s="570">
        <v>0</v>
      </c>
      <c r="H21" s="570">
        <v>0</v>
      </c>
      <c r="I21" s="570">
        <v>0</v>
      </c>
      <c r="J21" s="570">
        <v>0</v>
      </c>
      <c r="K21" s="570">
        <v>0</v>
      </c>
      <c r="L21" s="570">
        <v>0</v>
      </c>
      <c r="M21" s="571">
        <v>0</v>
      </c>
      <c r="N21" s="570">
        <v>1620140.4124235734</v>
      </c>
    </row>
    <row r="22" spans="1:14" ht="15">
      <c r="A22" s="535"/>
      <c r="B22" s="315"/>
      <c r="C22" s="572"/>
      <c r="D22" s="573"/>
      <c r="E22" s="573"/>
      <c r="F22" s="573"/>
      <c r="G22" s="573"/>
      <c r="H22" s="573"/>
      <c r="I22" s="573"/>
      <c r="J22" s="573"/>
      <c r="K22" s="573"/>
      <c r="L22" s="573"/>
      <c r="M22" s="574"/>
      <c r="N22" s="573"/>
    </row>
    <row r="23" spans="1:14" ht="14.25">
      <c r="A23" s="535"/>
      <c r="B23" s="321" t="s">
        <v>913</v>
      </c>
      <c r="C23" s="575">
        <v>5008402.6950071706</v>
      </c>
      <c r="D23" s="576">
        <v>5378220.9022561423</v>
      </c>
      <c r="E23" s="576">
        <v>6379448.6818575561</v>
      </c>
      <c r="F23" s="576">
        <v>2622084.8703071764</v>
      </c>
      <c r="G23" s="576">
        <v>2419607.9316591355</v>
      </c>
      <c r="H23" s="576">
        <v>2065953.6091545871</v>
      </c>
      <c r="I23" s="576">
        <v>1722639.1514968053</v>
      </c>
      <c r="J23" s="576">
        <v>1621557.3388135801</v>
      </c>
      <c r="K23" s="576">
        <v>1492585.6055036846</v>
      </c>
      <c r="L23" s="576">
        <v>1354378.1502890878</v>
      </c>
      <c r="M23" s="577">
        <v>10041390.608506838</v>
      </c>
      <c r="N23" s="576">
        <v>40106269.544851765</v>
      </c>
    </row>
    <row r="24" spans="1:14" ht="14.25">
      <c r="A24" s="535"/>
      <c r="B24" s="321" t="s">
        <v>462</v>
      </c>
      <c r="C24" s="567">
        <v>1.2990457682695862E-2</v>
      </c>
      <c r="D24" s="558">
        <v>1.3949667247922593E-2</v>
      </c>
      <c r="E24" s="558">
        <v>1.6546584447615354E-2</v>
      </c>
      <c r="F24" s="558">
        <v>6.800987185419138E-3</v>
      </c>
      <c r="G24" s="558">
        <v>6.2758161352056098E-3</v>
      </c>
      <c r="H24" s="558">
        <v>5.3585313658763272E-3</v>
      </c>
      <c r="I24" s="558">
        <v>4.4680654417790016E-3</v>
      </c>
      <c r="J24" s="558">
        <v>4.2058862421190694E-3</v>
      </c>
      <c r="K24" s="558">
        <v>3.8713680442320811E-3</v>
      </c>
      <c r="L24" s="558">
        <v>3.5128948527317055E-3</v>
      </c>
      <c r="M24" s="557">
        <v>2.6044682849736579E-2</v>
      </c>
      <c r="N24" s="558">
        <v>0.10402494149533333</v>
      </c>
    </row>
    <row r="25" spans="1:14" ht="14.25">
      <c r="A25" s="535"/>
      <c r="B25" s="568" t="s">
        <v>336</v>
      </c>
      <c r="C25" s="569">
        <v>4025913.6847165851</v>
      </c>
      <c r="D25" s="569">
        <v>4345451.6924049603</v>
      </c>
      <c r="E25" s="569">
        <v>5486250.1986420425</v>
      </c>
      <c r="F25" s="569">
        <v>2009592.5358780487</v>
      </c>
      <c r="G25" s="569">
        <v>1878056.8799173525</v>
      </c>
      <c r="H25" s="569">
        <v>1589765.7223647812</v>
      </c>
      <c r="I25" s="569">
        <v>1298313.9169819823</v>
      </c>
      <c r="J25" s="569">
        <v>1240154.2949339</v>
      </c>
      <c r="K25" s="569">
        <v>1153218.3919151071</v>
      </c>
      <c r="L25" s="569">
        <v>1053399.2498020674</v>
      </c>
      <c r="M25" s="569">
        <v>8753824.3737093564</v>
      </c>
      <c r="N25" s="570">
        <v>32833940.941266183</v>
      </c>
    </row>
    <row r="26" spans="1:14" ht="14.25">
      <c r="A26" s="535"/>
      <c r="B26" s="568" t="s">
        <v>376</v>
      </c>
      <c r="C26" s="569">
        <v>982489.01029058557</v>
      </c>
      <c r="D26" s="569">
        <v>1032769.2098511825</v>
      </c>
      <c r="E26" s="569">
        <v>893198.48321551387</v>
      </c>
      <c r="F26" s="569">
        <v>612492.33442912775</v>
      </c>
      <c r="G26" s="569">
        <v>541551.05174178304</v>
      </c>
      <c r="H26" s="569">
        <v>476187.88678980595</v>
      </c>
      <c r="I26" s="569">
        <v>424325.23451482307</v>
      </c>
      <c r="J26" s="569">
        <v>381403.0438796801</v>
      </c>
      <c r="K26" s="569">
        <v>339367.2135885774</v>
      </c>
      <c r="L26" s="569">
        <v>300978.90048702044</v>
      </c>
      <c r="M26" s="569">
        <v>1287566.2347974819</v>
      </c>
      <c r="N26" s="570">
        <v>7272328.6035855813</v>
      </c>
    </row>
    <row r="27" spans="1:14" ht="6.75" customHeight="1">
      <c r="A27" s="535"/>
      <c r="B27" s="616"/>
      <c r="C27" s="564"/>
      <c r="D27" s="565"/>
      <c r="E27" s="565"/>
      <c r="F27" s="565"/>
      <c r="G27" s="565"/>
      <c r="H27" s="565"/>
      <c r="I27" s="565"/>
      <c r="J27" s="565"/>
      <c r="K27" s="565"/>
      <c r="L27" s="565"/>
      <c r="M27" s="566"/>
      <c r="N27" s="565"/>
    </row>
    <row r="28" spans="1:14" ht="6.75" customHeight="1">
      <c r="A28" s="535"/>
      <c r="B28" s="617"/>
      <c r="C28" s="578"/>
      <c r="D28" s="579"/>
      <c r="E28" s="579"/>
      <c r="F28" s="579"/>
      <c r="G28" s="579"/>
      <c r="H28" s="579"/>
      <c r="I28" s="579"/>
      <c r="J28" s="579"/>
      <c r="K28" s="579"/>
      <c r="L28" s="579"/>
      <c r="M28" s="580"/>
      <c r="N28" s="579"/>
    </row>
    <row r="29" spans="1:14" ht="15">
      <c r="A29" s="535"/>
      <c r="B29" s="319" t="s">
        <v>207</v>
      </c>
      <c r="C29" s="581">
        <v>1829583.4126579366</v>
      </c>
      <c r="D29" s="582">
        <v>2404118.1421168856</v>
      </c>
      <c r="E29" s="582">
        <v>2164890.8484092699</v>
      </c>
      <c r="F29" s="582">
        <v>2019477.0118828353</v>
      </c>
      <c r="G29" s="582">
        <v>1846364.6792572027</v>
      </c>
      <c r="H29" s="582">
        <v>1582199.9279253222</v>
      </c>
      <c r="I29" s="582">
        <v>1408350.1764314426</v>
      </c>
      <c r="J29" s="582">
        <v>1347468.5648235728</v>
      </c>
      <c r="K29" s="582">
        <v>1227918.7897096216</v>
      </c>
      <c r="L29" s="582">
        <v>1106954.878490709</v>
      </c>
      <c r="M29" s="583">
        <v>7778356.3987766355</v>
      </c>
      <c r="N29" s="582">
        <v>24715682.830481432</v>
      </c>
    </row>
    <row r="30" spans="1:14" ht="15">
      <c r="A30" s="535"/>
      <c r="B30" s="319" t="s">
        <v>336</v>
      </c>
      <c r="C30" s="581">
        <v>1384612.6461967328</v>
      </c>
      <c r="D30" s="582">
        <v>1857151.5308596117</v>
      </c>
      <c r="E30" s="582">
        <v>1675784.484703996</v>
      </c>
      <c r="F30" s="582">
        <v>1580784.3895606117</v>
      </c>
      <c r="G30" s="582">
        <v>1454654.132224845</v>
      </c>
      <c r="H30" s="582">
        <v>1232643.4495625827</v>
      </c>
      <c r="I30" s="582">
        <v>1095016.6490538453</v>
      </c>
      <c r="J30" s="582">
        <v>1067772.472291301</v>
      </c>
      <c r="K30" s="582">
        <v>982038.84260181047</v>
      </c>
      <c r="L30" s="582">
        <v>891500.74185695627</v>
      </c>
      <c r="M30" s="583">
        <v>6791639.7005569115</v>
      </c>
      <c r="N30" s="582">
        <v>20013599.039469205</v>
      </c>
    </row>
    <row r="31" spans="1:14" ht="15">
      <c r="A31" s="535"/>
      <c r="B31" s="319" t="s">
        <v>376</v>
      </c>
      <c r="C31" s="581">
        <v>444970.76646120381</v>
      </c>
      <c r="D31" s="582">
        <v>546966.6112572737</v>
      </c>
      <c r="E31" s="582">
        <v>489106.36370527389</v>
      </c>
      <c r="F31" s="582">
        <v>438692.62232222361</v>
      </c>
      <c r="G31" s="582">
        <v>391710.54703235766</v>
      </c>
      <c r="H31" s="582">
        <v>349556.47836273944</v>
      </c>
      <c r="I31" s="582">
        <v>313333.52737759723</v>
      </c>
      <c r="J31" s="582">
        <v>279696.09253227181</v>
      </c>
      <c r="K31" s="582">
        <v>245879.94710781114</v>
      </c>
      <c r="L31" s="582">
        <v>215454.1366337527</v>
      </c>
      <c r="M31" s="583">
        <v>986716.69821972365</v>
      </c>
      <c r="N31" s="582">
        <v>4702083.7910122285</v>
      </c>
    </row>
    <row r="32" spans="1:14" ht="6.75" customHeight="1">
      <c r="A32" s="535"/>
      <c r="B32" s="616"/>
      <c r="C32" s="564"/>
      <c r="D32" s="565"/>
      <c r="E32" s="565"/>
      <c r="F32" s="565"/>
      <c r="G32" s="565"/>
      <c r="H32" s="565"/>
      <c r="I32" s="565"/>
      <c r="J32" s="565"/>
      <c r="K32" s="565"/>
      <c r="L32" s="565"/>
      <c r="M32" s="566"/>
      <c r="N32" s="565"/>
    </row>
    <row r="33" spans="1:35" ht="6.75" customHeight="1">
      <c r="A33" s="535"/>
      <c r="B33" s="319"/>
      <c r="C33" s="584"/>
      <c r="D33" s="585"/>
      <c r="E33" s="585"/>
      <c r="F33" s="585"/>
      <c r="G33" s="585"/>
      <c r="H33" s="585"/>
      <c r="I33" s="585"/>
      <c r="J33" s="585"/>
      <c r="K33" s="585"/>
      <c r="L33" s="585"/>
      <c r="M33" s="586"/>
      <c r="N33" s="585"/>
    </row>
    <row r="34" spans="1:35" ht="15">
      <c r="A34" s="535"/>
      <c r="B34" s="319" t="s">
        <v>209</v>
      </c>
      <c r="C34" s="581">
        <v>1325336.4613969845</v>
      </c>
      <c r="D34" s="582">
        <v>2310624.7163651614</v>
      </c>
      <c r="E34" s="582">
        <v>3516868.9501699321</v>
      </c>
      <c r="F34" s="582">
        <v>267116.26863596519</v>
      </c>
      <c r="G34" s="582">
        <v>276313.0424087962</v>
      </c>
      <c r="H34" s="582">
        <v>244602.95008065048</v>
      </c>
      <c r="I34" s="582">
        <v>225779.33763735238</v>
      </c>
      <c r="J34" s="582">
        <v>217591.82540329022</v>
      </c>
      <c r="K34" s="582">
        <v>208268.89438922802</v>
      </c>
      <c r="L34" s="582">
        <v>191732.58749450941</v>
      </c>
      <c r="M34" s="583">
        <v>610727.89803658775</v>
      </c>
      <c r="N34" s="582">
        <v>9394962.932018457</v>
      </c>
    </row>
    <row r="35" spans="1:35" ht="15">
      <c r="A35" s="535"/>
      <c r="B35" s="319" t="s">
        <v>336</v>
      </c>
      <c r="C35" s="587">
        <v>1012034.3798104628</v>
      </c>
      <c r="D35" s="588">
        <v>2018877.0108021421</v>
      </c>
      <c r="E35" s="588">
        <v>3236039.3051889683</v>
      </c>
      <c r="F35" s="588">
        <v>186002.42672176717</v>
      </c>
      <c r="G35" s="588">
        <v>204665.66687400287</v>
      </c>
      <c r="H35" s="588">
        <v>182046.72889455702</v>
      </c>
      <c r="I35" s="588">
        <v>171507.57487511117</v>
      </c>
      <c r="J35" s="588">
        <v>171196.76517511118</v>
      </c>
      <c r="K35" s="588">
        <v>169995.26698511117</v>
      </c>
      <c r="L35" s="588">
        <v>161420.19713511114</v>
      </c>
      <c r="M35" s="589">
        <v>564988.09595469106</v>
      </c>
      <c r="N35" s="582">
        <v>8078773.4184170356</v>
      </c>
    </row>
    <row r="36" spans="1:35" ht="15">
      <c r="A36" s="535"/>
      <c r="B36" s="319" t="s">
        <v>376</v>
      </c>
      <c r="C36" s="587">
        <v>313302.08158652176</v>
      </c>
      <c r="D36" s="588">
        <v>291747.70556301903</v>
      </c>
      <c r="E36" s="588">
        <v>280829.64498096361</v>
      </c>
      <c r="F36" s="588">
        <v>81113.841914197983</v>
      </c>
      <c r="G36" s="588">
        <v>71647.375534793333</v>
      </c>
      <c r="H36" s="588">
        <v>62556.221186093469</v>
      </c>
      <c r="I36" s="588">
        <v>54271.762762241211</v>
      </c>
      <c r="J36" s="588">
        <v>46395.060228179042</v>
      </c>
      <c r="K36" s="588">
        <v>38273.627404116865</v>
      </c>
      <c r="L36" s="588">
        <v>30312.390359398258</v>
      </c>
      <c r="M36" s="589">
        <v>45739.80208189664</v>
      </c>
      <c r="N36" s="582">
        <v>1316189.5136014211</v>
      </c>
    </row>
    <row r="37" spans="1:35" ht="6.75" customHeight="1">
      <c r="A37" s="535"/>
      <c r="B37" s="616"/>
      <c r="C37" s="564"/>
      <c r="D37" s="565"/>
      <c r="E37" s="565"/>
      <c r="F37" s="565"/>
      <c r="G37" s="565"/>
      <c r="H37" s="565"/>
      <c r="I37" s="565"/>
      <c r="J37" s="565"/>
      <c r="K37" s="565"/>
      <c r="L37" s="565"/>
      <c r="M37" s="566"/>
      <c r="N37" s="565"/>
    </row>
    <row r="38" spans="1:35" ht="6.75" customHeight="1">
      <c r="A38" s="535"/>
      <c r="B38" s="319"/>
      <c r="C38" s="584"/>
      <c r="D38" s="585"/>
      <c r="E38" s="585"/>
      <c r="F38" s="585"/>
      <c r="G38" s="585"/>
      <c r="H38" s="585"/>
      <c r="I38" s="585"/>
      <c r="J38" s="585"/>
      <c r="K38" s="585"/>
      <c r="L38" s="585"/>
      <c r="M38" s="586"/>
      <c r="N38" s="585"/>
    </row>
    <row r="39" spans="1:35" s="551" customFormat="1" ht="15">
      <c r="A39" s="535"/>
      <c r="B39" s="618" t="s">
        <v>908</v>
      </c>
      <c r="C39" s="581">
        <v>461098.32033659262</v>
      </c>
      <c r="D39" s="582">
        <v>265777.54766733682</v>
      </c>
      <c r="E39" s="582">
        <v>68663.885176610172</v>
      </c>
      <c r="F39" s="582">
        <v>72275.293123025156</v>
      </c>
      <c r="G39" s="582">
        <v>46923.787306429433</v>
      </c>
      <c r="H39" s="582">
        <v>46923.787306429433</v>
      </c>
      <c r="I39" s="582">
        <v>46923.787306429433</v>
      </c>
      <c r="J39" s="582">
        <v>47019.396054604258</v>
      </c>
      <c r="K39" s="582">
        <v>46923.787306429433</v>
      </c>
      <c r="L39" s="582">
        <v>46923.787306429433</v>
      </c>
      <c r="M39" s="583">
        <v>1102478.0297907195</v>
      </c>
      <c r="N39" s="582">
        <v>2251931.408681036</v>
      </c>
      <c r="O39" s="537"/>
      <c r="P39" s="537"/>
      <c r="Q39" s="537"/>
      <c r="R39" s="537"/>
      <c r="S39" s="537"/>
      <c r="T39" s="537"/>
      <c r="U39" s="537"/>
      <c r="V39" s="537"/>
      <c r="W39" s="537"/>
      <c r="X39" s="537"/>
      <c r="Y39" s="537"/>
      <c r="Z39" s="537"/>
      <c r="AA39" s="537"/>
      <c r="AB39" s="537"/>
      <c r="AC39" s="537"/>
      <c r="AD39" s="537"/>
      <c r="AE39" s="537"/>
      <c r="AF39" s="537"/>
      <c r="AG39" s="537"/>
      <c r="AH39" s="537"/>
      <c r="AI39" s="537"/>
    </row>
    <row r="40" spans="1:35" s="551" customFormat="1" ht="15">
      <c r="A40" s="546"/>
      <c r="B40" s="319" t="s">
        <v>336</v>
      </c>
      <c r="C40" s="587">
        <v>406890.70663376962</v>
      </c>
      <c r="D40" s="588">
        <v>211965.8751099463</v>
      </c>
      <c r="E40" s="588">
        <v>20318.425632382055</v>
      </c>
      <c r="F40" s="588">
        <v>25047.170644484111</v>
      </c>
      <c r="G40" s="588">
        <v>0</v>
      </c>
      <c r="H40" s="588">
        <v>0</v>
      </c>
      <c r="I40" s="588">
        <v>0</v>
      </c>
      <c r="J40" s="588">
        <v>0</v>
      </c>
      <c r="K40" s="588">
        <v>0</v>
      </c>
      <c r="L40" s="588">
        <v>0</v>
      </c>
      <c r="M40" s="589">
        <v>928914.87151112396</v>
      </c>
      <c r="N40" s="582">
        <v>1593137.0495317061</v>
      </c>
      <c r="O40" s="537"/>
      <c r="P40" s="537"/>
      <c r="Q40" s="537"/>
      <c r="R40" s="537"/>
      <c r="S40" s="537"/>
      <c r="T40" s="537"/>
      <c r="U40" s="537"/>
      <c r="V40" s="537"/>
      <c r="W40" s="537"/>
      <c r="X40" s="537"/>
      <c r="Y40" s="537"/>
      <c r="Z40" s="537"/>
      <c r="AA40" s="537"/>
      <c r="AB40" s="537"/>
      <c r="AC40" s="537"/>
      <c r="AD40" s="537"/>
      <c r="AE40" s="537"/>
      <c r="AF40" s="537"/>
      <c r="AG40" s="537"/>
      <c r="AH40" s="537"/>
      <c r="AI40" s="537"/>
    </row>
    <row r="41" spans="1:35" ht="15">
      <c r="A41" s="546"/>
      <c r="B41" s="319" t="s">
        <v>376</v>
      </c>
      <c r="C41" s="587">
        <v>54207.613702823008</v>
      </c>
      <c r="D41" s="588">
        <v>53811.672557390535</v>
      </c>
      <c r="E41" s="588">
        <v>48345.459544228121</v>
      </c>
      <c r="F41" s="588">
        <v>47228.122478541038</v>
      </c>
      <c r="G41" s="588">
        <v>46923.787306429433</v>
      </c>
      <c r="H41" s="588">
        <v>46923.787306429433</v>
      </c>
      <c r="I41" s="588">
        <v>46923.787306429433</v>
      </c>
      <c r="J41" s="588">
        <v>47019.396054604258</v>
      </c>
      <c r="K41" s="588">
        <v>46923.787306429433</v>
      </c>
      <c r="L41" s="588">
        <v>46923.787306429433</v>
      </c>
      <c r="M41" s="589">
        <v>173563.15827959561</v>
      </c>
      <c r="N41" s="582">
        <v>658794.3591493296</v>
      </c>
    </row>
    <row r="42" spans="1:35" ht="6.75" customHeight="1">
      <c r="A42" s="535"/>
      <c r="B42" s="616"/>
      <c r="C42" s="587"/>
      <c r="D42" s="565"/>
      <c r="E42" s="565"/>
      <c r="F42" s="565"/>
      <c r="G42" s="565"/>
      <c r="H42" s="565"/>
      <c r="I42" s="565"/>
      <c r="J42" s="565"/>
      <c r="K42" s="565"/>
      <c r="L42" s="565"/>
      <c r="M42" s="566"/>
      <c r="N42" s="565"/>
    </row>
    <row r="43" spans="1:35" ht="6.75" customHeight="1">
      <c r="A43" s="535"/>
      <c r="B43" s="617"/>
      <c r="C43" s="578"/>
      <c r="D43" s="579"/>
      <c r="E43" s="579"/>
      <c r="F43" s="579"/>
      <c r="G43" s="579"/>
      <c r="H43" s="579"/>
      <c r="I43" s="579"/>
      <c r="J43" s="579"/>
      <c r="K43" s="579"/>
      <c r="L43" s="579"/>
      <c r="M43" s="580"/>
      <c r="N43" s="579"/>
    </row>
    <row r="44" spans="1:35" s="551" customFormat="1" ht="15">
      <c r="A44" s="535"/>
      <c r="B44" s="319" t="s">
        <v>210</v>
      </c>
      <c r="C44" s="581">
        <v>867735.29751891154</v>
      </c>
      <c r="D44" s="582">
        <v>51896.426149309838</v>
      </c>
      <c r="E44" s="582">
        <v>17704.717268034565</v>
      </c>
      <c r="F44" s="582">
        <v>4675.7130094184449</v>
      </c>
      <c r="G44" s="582">
        <v>185.02076940691487</v>
      </c>
      <c r="H44" s="582">
        <v>185.02076177390964</v>
      </c>
      <c r="I44" s="582">
        <v>77.020754140905098</v>
      </c>
      <c r="J44" s="582">
        <v>41.02078467292543</v>
      </c>
      <c r="K44" s="582">
        <v>37.60235096557367</v>
      </c>
      <c r="L44" s="582">
        <v>0</v>
      </c>
      <c r="M44" s="583">
        <v>0</v>
      </c>
      <c r="N44" s="582">
        <v>942537.83936663438</v>
      </c>
      <c r="O44" s="537"/>
      <c r="P44" s="537"/>
      <c r="Q44" s="537"/>
      <c r="R44" s="537"/>
      <c r="S44" s="537"/>
      <c r="T44" s="537"/>
      <c r="U44" s="537"/>
      <c r="V44" s="537"/>
      <c r="W44" s="537"/>
      <c r="X44" s="537"/>
      <c r="Y44" s="537"/>
      <c r="Z44" s="537"/>
      <c r="AA44" s="537"/>
      <c r="AB44" s="537"/>
      <c r="AC44" s="537"/>
      <c r="AD44" s="537"/>
      <c r="AE44" s="537"/>
      <c r="AF44" s="537"/>
      <c r="AG44" s="537"/>
      <c r="AH44" s="537"/>
      <c r="AI44" s="537"/>
    </row>
    <row r="45" spans="1:35" s="551" customFormat="1" ht="15">
      <c r="A45" s="546"/>
      <c r="B45" s="319" t="s">
        <v>336</v>
      </c>
      <c r="C45" s="590">
        <v>804075.08195099607</v>
      </c>
      <c r="D45" s="591">
        <v>48753.850675974078</v>
      </c>
      <c r="E45" s="591">
        <v>16256.955013696395</v>
      </c>
      <c r="F45" s="591">
        <v>4098.5697711858902</v>
      </c>
      <c r="G45" s="591">
        <v>156.32174850469428</v>
      </c>
      <c r="H45" s="591">
        <v>167.44820764140141</v>
      </c>
      <c r="I45" s="591">
        <v>69.899693025723224</v>
      </c>
      <c r="J45" s="591">
        <v>37.111907487978016</v>
      </c>
      <c r="K45" s="591">
        <v>36.336768185634675</v>
      </c>
      <c r="L45" s="591">
        <v>0</v>
      </c>
      <c r="M45" s="592">
        <v>0</v>
      </c>
      <c r="N45" s="582">
        <v>873651.57573669765</v>
      </c>
      <c r="O45" s="537"/>
      <c r="P45" s="537"/>
      <c r="Q45" s="537"/>
      <c r="R45" s="537"/>
      <c r="S45" s="537"/>
      <c r="T45" s="537"/>
      <c r="U45" s="537"/>
      <c r="V45" s="537"/>
      <c r="W45" s="537"/>
      <c r="X45" s="537"/>
      <c r="Y45" s="537"/>
      <c r="Z45" s="537"/>
      <c r="AA45" s="537"/>
      <c r="AB45" s="537"/>
      <c r="AC45" s="537"/>
      <c r="AD45" s="537"/>
      <c r="AE45" s="537"/>
      <c r="AF45" s="537"/>
      <c r="AG45" s="537"/>
      <c r="AH45" s="537"/>
      <c r="AI45" s="537"/>
    </row>
    <row r="46" spans="1:35" s="551" customFormat="1" ht="15">
      <c r="A46" s="546"/>
      <c r="B46" s="319" t="s">
        <v>376</v>
      </c>
      <c r="C46" s="593">
        <v>63660.215567915409</v>
      </c>
      <c r="D46" s="594">
        <v>3142.5754733357608</v>
      </c>
      <c r="E46" s="594">
        <v>1447.7622543381694</v>
      </c>
      <c r="F46" s="594">
        <v>577.14323823255472</v>
      </c>
      <c r="G46" s="594">
        <v>28.699020902220582</v>
      </c>
      <c r="H46" s="594">
        <v>17.57255413250823</v>
      </c>
      <c r="I46" s="594">
        <v>7.1210611151818739</v>
      </c>
      <c r="J46" s="594">
        <v>3.9088771849474142</v>
      </c>
      <c r="K46" s="594">
        <v>1.2655827799389954</v>
      </c>
      <c r="L46" s="594">
        <v>0</v>
      </c>
      <c r="M46" s="595">
        <v>0</v>
      </c>
      <c r="N46" s="582">
        <v>68886.2636299367</v>
      </c>
      <c r="O46" s="537"/>
      <c r="P46" s="537"/>
      <c r="Q46" s="537"/>
      <c r="R46" s="537"/>
      <c r="S46" s="537"/>
      <c r="T46" s="537"/>
      <c r="U46" s="537"/>
      <c r="V46" s="537"/>
      <c r="W46" s="537"/>
      <c r="X46" s="537"/>
      <c r="Y46" s="537"/>
      <c r="Z46" s="537"/>
      <c r="AA46" s="537"/>
      <c r="AB46" s="537"/>
      <c r="AC46" s="537"/>
      <c r="AD46" s="537"/>
      <c r="AE46" s="537"/>
      <c r="AF46" s="537"/>
      <c r="AG46" s="537"/>
      <c r="AH46" s="537"/>
      <c r="AI46" s="537"/>
    </row>
    <row r="47" spans="1:35" s="551" customFormat="1" ht="6.75" customHeight="1">
      <c r="A47" s="546"/>
      <c r="B47" s="616"/>
      <c r="C47" s="564"/>
      <c r="D47" s="565"/>
      <c r="E47" s="565"/>
      <c r="F47" s="565"/>
      <c r="G47" s="565"/>
      <c r="H47" s="565"/>
      <c r="I47" s="565"/>
      <c r="J47" s="565"/>
      <c r="K47" s="565"/>
      <c r="L47" s="565"/>
      <c r="M47" s="566"/>
      <c r="N47" s="565"/>
      <c r="O47" s="537"/>
      <c r="P47" s="537"/>
      <c r="Q47" s="537"/>
      <c r="R47" s="537"/>
      <c r="S47" s="537"/>
      <c r="T47" s="537"/>
      <c r="U47" s="537"/>
      <c r="V47" s="537"/>
      <c r="W47" s="537"/>
      <c r="X47" s="537"/>
      <c r="Y47" s="537"/>
      <c r="Z47" s="537"/>
      <c r="AA47" s="537"/>
      <c r="AB47" s="537"/>
      <c r="AC47" s="537"/>
      <c r="AD47" s="537"/>
      <c r="AE47" s="537"/>
      <c r="AF47" s="537"/>
      <c r="AG47" s="537"/>
      <c r="AH47" s="537"/>
      <c r="AI47" s="537"/>
    </row>
    <row r="48" spans="1:35" ht="6.75" customHeight="1">
      <c r="A48" s="546"/>
      <c r="B48" s="319"/>
      <c r="C48" s="572"/>
      <c r="D48" s="573"/>
      <c r="E48" s="573"/>
      <c r="F48" s="573"/>
      <c r="G48" s="573"/>
      <c r="H48" s="573"/>
      <c r="I48" s="573"/>
      <c r="J48" s="573"/>
      <c r="K48" s="573"/>
      <c r="L48" s="573"/>
      <c r="M48" s="574"/>
      <c r="N48" s="573"/>
    </row>
    <row r="49" spans="1:14" ht="15">
      <c r="A49" s="535"/>
      <c r="B49" s="318" t="s">
        <v>211</v>
      </c>
      <c r="C49" s="581">
        <v>446873.74878712173</v>
      </c>
      <c r="D49" s="582">
        <v>232699.28943261306</v>
      </c>
      <c r="E49" s="582">
        <v>227592.5568817778</v>
      </c>
      <c r="F49" s="582">
        <v>233562.54391849239</v>
      </c>
      <c r="G49" s="582">
        <v>240351.61921986041</v>
      </c>
      <c r="H49" s="582">
        <v>183753.33689297107</v>
      </c>
      <c r="I49" s="582">
        <v>33220.24317999999</v>
      </c>
      <c r="J49" s="582">
        <v>1147.9455600000001</v>
      </c>
      <c r="K49" s="582">
        <v>1147.9455600000001</v>
      </c>
      <c r="L49" s="582">
        <v>478.31081</v>
      </c>
      <c r="M49" s="583">
        <v>0</v>
      </c>
      <c r="N49" s="582">
        <v>1600827.5402428361</v>
      </c>
    </row>
    <row r="50" spans="1:14" ht="15">
      <c r="A50" s="535"/>
      <c r="B50" s="319" t="s">
        <v>336</v>
      </c>
      <c r="C50" s="581">
        <v>396916.38822462421</v>
      </c>
      <c r="D50" s="582">
        <v>172303.49683728584</v>
      </c>
      <c r="E50" s="582">
        <v>178581.47723999989</v>
      </c>
      <c r="F50" s="582">
        <v>196970.52562999981</v>
      </c>
      <c r="G50" s="582">
        <v>217399.56255999996</v>
      </c>
      <c r="H50" s="582">
        <v>174908.09569999992</v>
      </c>
      <c r="I50" s="582">
        <v>31719.793359999992</v>
      </c>
      <c r="J50" s="582">
        <v>1147.9455600000001</v>
      </c>
      <c r="K50" s="582">
        <v>1147.9455600000001</v>
      </c>
      <c r="L50" s="582">
        <v>478.31081</v>
      </c>
      <c r="M50" s="583">
        <v>0</v>
      </c>
      <c r="N50" s="582">
        <v>1371573.5414819093</v>
      </c>
    </row>
    <row r="51" spans="1:14" ht="15">
      <c r="A51" s="535"/>
      <c r="B51" s="319" t="s">
        <v>376</v>
      </c>
      <c r="C51" s="581">
        <v>49957.360562497539</v>
      </c>
      <c r="D51" s="582">
        <v>60395.792595327213</v>
      </c>
      <c r="E51" s="582">
        <v>49011.079641777913</v>
      </c>
      <c r="F51" s="582">
        <v>36592.018288492574</v>
      </c>
      <c r="G51" s="582">
        <v>22952.056659860446</v>
      </c>
      <c r="H51" s="582">
        <v>8845.241192971147</v>
      </c>
      <c r="I51" s="582">
        <v>1500.44982</v>
      </c>
      <c r="J51" s="582">
        <v>0</v>
      </c>
      <c r="K51" s="582">
        <v>0</v>
      </c>
      <c r="L51" s="582">
        <v>0</v>
      </c>
      <c r="M51" s="583">
        <v>0</v>
      </c>
      <c r="N51" s="582">
        <v>229253.99876092686</v>
      </c>
    </row>
    <row r="52" spans="1:14" ht="6.75" customHeight="1">
      <c r="A52" s="535"/>
      <c r="B52" s="616"/>
      <c r="C52" s="581"/>
      <c r="D52" s="582"/>
      <c r="E52" s="582"/>
      <c r="F52" s="582"/>
      <c r="G52" s="582"/>
      <c r="H52" s="582"/>
      <c r="I52" s="582"/>
      <c r="J52" s="582"/>
      <c r="K52" s="582"/>
      <c r="L52" s="582"/>
      <c r="M52" s="583"/>
      <c r="N52" s="582"/>
    </row>
    <row r="53" spans="1:14" ht="6.75" customHeight="1">
      <c r="A53" s="535"/>
      <c r="B53" s="619"/>
      <c r="C53" s="597"/>
      <c r="D53" s="598"/>
      <c r="E53" s="598"/>
      <c r="F53" s="598"/>
      <c r="G53" s="598"/>
      <c r="H53" s="598"/>
      <c r="I53" s="598"/>
      <c r="J53" s="598"/>
      <c r="K53" s="598"/>
      <c r="L53" s="598"/>
      <c r="M53" s="599"/>
      <c r="N53" s="598"/>
    </row>
    <row r="54" spans="1:14" ht="15">
      <c r="A54" s="535"/>
      <c r="B54" s="318" t="s">
        <v>465</v>
      </c>
      <c r="C54" s="581">
        <v>77775.454309624038</v>
      </c>
      <c r="D54" s="582">
        <v>113104.78052483624</v>
      </c>
      <c r="E54" s="582">
        <v>383727.72395193251</v>
      </c>
      <c r="F54" s="582">
        <v>24978.039737440027</v>
      </c>
      <c r="G54" s="582">
        <v>9469.7826974400232</v>
      </c>
      <c r="H54" s="582">
        <v>8288.5861874400234</v>
      </c>
      <c r="I54" s="582">
        <v>8288.5861874400234</v>
      </c>
      <c r="J54" s="582">
        <v>8288.5861874400234</v>
      </c>
      <c r="K54" s="582">
        <v>8288.5861874400234</v>
      </c>
      <c r="L54" s="582">
        <v>8288.5861874400234</v>
      </c>
      <c r="M54" s="583">
        <v>549828.28190289589</v>
      </c>
      <c r="N54" s="582">
        <v>1200326.994061369</v>
      </c>
    </row>
    <row r="55" spans="1:14" ht="15">
      <c r="A55" s="535"/>
      <c r="B55" s="319" t="s">
        <v>336</v>
      </c>
      <c r="C55" s="581">
        <v>21384.481899999999</v>
      </c>
      <c r="D55" s="582">
        <v>36399.928119999997</v>
      </c>
      <c r="E55" s="582">
        <v>359269.55086300027</v>
      </c>
      <c r="F55" s="582">
        <v>16689.453550000002</v>
      </c>
      <c r="G55" s="582">
        <v>1181.19651</v>
      </c>
      <c r="H55" s="582">
        <v>0</v>
      </c>
      <c r="I55" s="582">
        <v>0</v>
      </c>
      <c r="J55" s="582">
        <v>0</v>
      </c>
      <c r="K55" s="582">
        <v>0</v>
      </c>
      <c r="L55" s="582">
        <v>0</v>
      </c>
      <c r="M55" s="583">
        <v>468281.70568662992</v>
      </c>
      <c r="N55" s="582">
        <v>903206.31662963016</v>
      </c>
    </row>
    <row r="56" spans="1:14" ht="15">
      <c r="A56" s="535"/>
      <c r="B56" s="319" t="s">
        <v>376</v>
      </c>
      <c r="C56" s="581">
        <v>56390.972409624039</v>
      </c>
      <c r="D56" s="582">
        <v>76704.852404836245</v>
      </c>
      <c r="E56" s="582">
        <v>24458.17308893221</v>
      </c>
      <c r="F56" s="582">
        <v>8288.5861874400234</v>
      </c>
      <c r="G56" s="582">
        <v>8288.5861874400234</v>
      </c>
      <c r="H56" s="582">
        <v>8288.5861874400234</v>
      </c>
      <c r="I56" s="582">
        <v>8288.5861874400234</v>
      </c>
      <c r="J56" s="582">
        <v>8288.5861874400234</v>
      </c>
      <c r="K56" s="582">
        <v>8288.5861874400234</v>
      </c>
      <c r="L56" s="582">
        <v>8288.5861874400234</v>
      </c>
      <c r="M56" s="583">
        <v>81546.576216265996</v>
      </c>
      <c r="N56" s="582">
        <v>297120.6774317387</v>
      </c>
    </row>
    <row r="57" spans="1:14" ht="6.75" customHeight="1">
      <c r="A57" s="535"/>
      <c r="B57" s="311"/>
      <c r="C57" s="587"/>
      <c r="D57" s="588"/>
      <c r="E57" s="588"/>
      <c r="F57" s="588"/>
      <c r="G57" s="588"/>
      <c r="H57" s="588"/>
      <c r="I57" s="588"/>
      <c r="J57" s="588"/>
      <c r="K57" s="588"/>
      <c r="L57" s="588"/>
      <c r="M57" s="589"/>
      <c r="N57" s="588"/>
    </row>
    <row r="58" spans="1:14" ht="3" customHeight="1">
      <c r="A58" s="535"/>
      <c r="B58" s="596"/>
      <c r="C58" s="597"/>
      <c r="D58" s="598"/>
      <c r="E58" s="598"/>
      <c r="F58" s="598"/>
      <c r="G58" s="598"/>
      <c r="H58" s="598"/>
      <c r="I58" s="598"/>
      <c r="J58" s="598"/>
      <c r="K58" s="598"/>
      <c r="L58" s="598"/>
      <c r="M58" s="599"/>
      <c r="N58" s="598"/>
    </row>
    <row r="59" spans="1:14" ht="14.25">
      <c r="B59" s="321" t="s">
        <v>208</v>
      </c>
      <c r="C59" s="575">
        <v>20337671.793938283</v>
      </c>
      <c r="D59" s="576">
        <v>6949771.8082409073</v>
      </c>
      <c r="E59" s="576">
        <v>0</v>
      </c>
      <c r="F59" s="576">
        <v>0</v>
      </c>
      <c r="G59" s="576">
        <v>0</v>
      </c>
      <c r="H59" s="576">
        <v>0</v>
      </c>
      <c r="I59" s="576">
        <v>0</v>
      </c>
      <c r="J59" s="576">
        <v>0</v>
      </c>
      <c r="K59" s="576">
        <v>0</v>
      </c>
      <c r="L59" s="576">
        <v>0</v>
      </c>
      <c r="M59" s="577">
        <v>0</v>
      </c>
      <c r="N59" s="576">
        <v>27287443.602179192</v>
      </c>
    </row>
    <row r="60" spans="1:14" ht="14.25">
      <c r="B60" s="321" t="s">
        <v>462</v>
      </c>
      <c r="C60" s="567">
        <v>5.2750483715514065E-2</v>
      </c>
      <c r="D60" s="558">
        <v>1.8025850171621824E-2</v>
      </c>
      <c r="E60" s="558">
        <v>0</v>
      </c>
      <c r="F60" s="558">
        <v>0</v>
      </c>
      <c r="G60" s="558">
        <v>0</v>
      </c>
      <c r="H60" s="558">
        <v>0</v>
      </c>
      <c r="I60" s="558">
        <v>0</v>
      </c>
      <c r="J60" s="558">
        <v>0</v>
      </c>
      <c r="K60" s="558">
        <v>0</v>
      </c>
      <c r="L60" s="558">
        <v>0</v>
      </c>
      <c r="M60" s="557">
        <v>0</v>
      </c>
      <c r="N60" s="558">
        <v>7.0776333887135889E-2</v>
      </c>
    </row>
    <row r="61" spans="1:14" ht="14.25">
      <c r="B61" s="568" t="s">
        <v>336</v>
      </c>
      <c r="C61" s="569">
        <v>20337671.793938283</v>
      </c>
      <c r="D61" s="570">
        <v>6949771.8082409073</v>
      </c>
      <c r="E61" s="570">
        <v>0</v>
      </c>
      <c r="F61" s="570">
        <v>0</v>
      </c>
      <c r="G61" s="570">
        <v>0</v>
      </c>
      <c r="H61" s="570">
        <v>0</v>
      </c>
      <c r="I61" s="570">
        <v>0</v>
      </c>
      <c r="J61" s="570">
        <v>0</v>
      </c>
      <c r="K61" s="570">
        <v>0</v>
      </c>
      <c r="L61" s="570">
        <v>0</v>
      </c>
      <c r="M61" s="571">
        <v>0</v>
      </c>
      <c r="N61" s="570">
        <v>27287443.602179192</v>
      </c>
    </row>
    <row r="62" spans="1:14" ht="14.25">
      <c r="B62" s="568" t="s">
        <v>376</v>
      </c>
      <c r="C62" s="569">
        <v>0</v>
      </c>
      <c r="D62" s="570">
        <v>0</v>
      </c>
      <c r="E62" s="570">
        <v>0</v>
      </c>
      <c r="F62" s="570">
        <v>0</v>
      </c>
      <c r="G62" s="570">
        <v>0</v>
      </c>
      <c r="H62" s="570">
        <v>0</v>
      </c>
      <c r="I62" s="570">
        <v>0</v>
      </c>
      <c r="J62" s="570">
        <v>0</v>
      </c>
      <c r="K62" s="570">
        <v>0</v>
      </c>
      <c r="L62" s="570">
        <v>0</v>
      </c>
      <c r="M62" s="571">
        <v>0</v>
      </c>
      <c r="N62" s="570">
        <v>0</v>
      </c>
    </row>
    <row r="63" spans="1:14" ht="15" thickBot="1">
      <c r="B63" s="615"/>
      <c r="C63" s="569"/>
      <c r="D63" s="570"/>
      <c r="E63" s="570"/>
      <c r="F63" s="570"/>
      <c r="G63" s="570"/>
      <c r="H63" s="570"/>
      <c r="I63" s="570"/>
      <c r="J63" s="570"/>
      <c r="K63" s="570"/>
      <c r="L63" s="570"/>
      <c r="M63" s="571"/>
      <c r="N63" s="570"/>
    </row>
    <row r="64" spans="1:14" ht="11.25" customHeight="1" thickTop="1">
      <c r="B64" s="601"/>
      <c r="C64" s="602"/>
      <c r="D64" s="603"/>
      <c r="E64" s="603"/>
      <c r="F64" s="603"/>
      <c r="G64" s="603"/>
      <c r="H64" s="603"/>
      <c r="I64" s="603"/>
      <c r="J64" s="603"/>
      <c r="K64" s="603"/>
      <c r="L64" s="603"/>
      <c r="M64" s="604"/>
      <c r="N64" s="603"/>
    </row>
    <row r="65" spans="2:14" ht="14.25">
      <c r="B65" s="321" t="s">
        <v>909</v>
      </c>
      <c r="C65" s="575">
        <v>70364775.515794203</v>
      </c>
      <c r="D65" s="576">
        <v>37760262.053099923</v>
      </c>
      <c r="E65" s="576">
        <v>27385947.646792389</v>
      </c>
      <c r="F65" s="576">
        <v>20289096.938639257</v>
      </c>
      <c r="G65" s="576">
        <v>31480903.163969208</v>
      </c>
      <c r="H65" s="576">
        <v>26630594.196034484</v>
      </c>
      <c r="I65" s="576">
        <v>20606208.499173861</v>
      </c>
      <c r="J65" s="576">
        <v>21358834.450630616</v>
      </c>
      <c r="K65" s="576">
        <v>23842962.396703497</v>
      </c>
      <c r="L65" s="576">
        <v>18633378.46493173</v>
      </c>
      <c r="M65" s="577">
        <v>87191781.697240323</v>
      </c>
      <c r="N65" s="576">
        <v>385544745.02300948</v>
      </c>
    </row>
    <row r="66" spans="2:14" ht="14.25">
      <c r="B66" s="321" t="s">
        <v>462</v>
      </c>
      <c r="C66" s="567">
        <v>0.18250741690590233</v>
      </c>
      <c r="D66" s="558">
        <v>9.7940025225467339E-2</v>
      </c>
      <c r="E66" s="558">
        <v>7.1031827045543006E-2</v>
      </c>
      <c r="F66" s="558">
        <v>5.2624493526499484E-2</v>
      </c>
      <c r="G66" s="558">
        <v>8.1653046942944105E-2</v>
      </c>
      <c r="H66" s="558">
        <v>6.9072642124703737E-2</v>
      </c>
      <c r="I66" s="558">
        <v>5.3446996140341825E-2</v>
      </c>
      <c r="J66" s="558">
        <v>5.5399106657142767E-2</v>
      </c>
      <c r="K66" s="558">
        <v>6.184227046144939E-2</v>
      </c>
      <c r="L66" s="558">
        <v>4.8330002432842606E-2</v>
      </c>
      <c r="M66" s="557">
        <v>0.22615217253716344</v>
      </c>
      <c r="N66" s="557">
        <v>1</v>
      </c>
    </row>
    <row r="67" spans="2:14" ht="14.25">
      <c r="B67" s="605" t="s">
        <v>336</v>
      </c>
      <c r="C67" s="569">
        <v>57142244.77979742</v>
      </c>
      <c r="D67" s="570">
        <v>24906462.744775102</v>
      </c>
      <c r="E67" s="570">
        <v>17004468.523962203</v>
      </c>
      <c r="F67" s="570">
        <v>11081975.658064915</v>
      </c>
      <c r="G67" s="570">
        <v>23456312.355911173</v>
      </c>
      <c r="H67" s="570">
        <v>19850307.111898508</v>
      </c>
      <c r="I67" s="570">
        <v>14507284.987493927</v>
      </c>
      <c r="J67" s="570">
        <v>15763358.718371227</v>
      </c>
      <c r="K67" s="570">
        <v>18544275.810551897</v>
      </c>
      <c r="L67" s="570">
        <v>14160946.152157357</v>
      </c>
      <c r="M67" s="571">
        <v>65358856.918276206</v>
      </c>
      <c r="N67" s="570">
        <v>281776493.76125991</v>
      </c>
    </row>
    <row r="68" spans="2:14" ht="14.25">
      <c r="B68" s="605" t="s">
        <v>376</v>
      </c>
      <c r="C68" s="569">
        <v>13222530.735996779</v>
      </c>
      <c r="D68" s="570">
        <v>12853799.308324821</v>
      </c>
      <c r="E68" s="570">
        <v>10381479.122830188</v>
      </c>
      <c r="F68" s="570">
        <v>9207121.2805743422</v>
      </c>
      <c r="G68" s="570">
        <v>8024590.8080580328</v>
      </c>
      <c r="H68" s="570">
        <v>6780287.0841359757</v>
      </c>
      <c r="I68" s="570">
        <v>6098923.5116799334</v>
      </c>
      <c r="J68" s="570">
        <v>5595475.732259389</v>
      </c>
      <c r="K68" s="570">
        <v>5298686.586151598</v>
      </c>
      <c r="L68" s="570">
        <v>4472432.3127743741</v>
      </c>
      <c r="M68" s="571">
        <v>21832924.778964113</v>
      </c>
      <c r="N68" s="570">
        <v>103768251.26174955</v>
      </c>
    </row>
    <row r="69" spans="2:14" ht="15.75" thickBot="1">
      <c r="B69" s="606"/>
      <c r="C69" s="607"/>
      <c r="D69" s="608"/>
      <c r="E69" s="608"/>
      <c r="F69" s="608"/>
      <c r="G69" s="608"/>
      <c r="H69" s="608"/>
      <c r="I69" s="608"/>
      <c r="J69" s="608"/>
      <c r="K69" s="608"/>
      <c r="L69" s="608"/>
      <c r="M69" s="609"/>
      <c r="N69" s="608"/>
    </row>
    <row r="70" spans="2:14" ht="13.5" thickTop="1">
      <c r="B70" s="610"/>
      <c r="C70" s="610"/>
      <c r="D70" s="610"/>
      <c r="E70" s="610"/>
      <c r="F70" s="610"/>
      <c r="G70" s="610"/>
      <c r="H70" s="610"/>
      <c r="I70" s="610"/>
      <c r="J70" s="610"/>
      <c r="K70" s="610"/>
      <c r="L70" s="610"/>
      <c r="M70" s="610"/>
      <c r="N70" s="610"/>
    </row>
    <row r="71" spans="2:14" ht="15">
      <c r="B71" s="136" t="s">
        <v>479</v>
      </c>
      <c r="C71" s="612"/>
      <c r="D71" s="612"/>
      <c r="E71" s="612"/>
      <c r="F71" s="612"/>
      <c r="G71" s="612"/>
      <c r="H71" s="612"/>
      <c r="I71" s="612"/>
      <c r="J71" s="612"/>
      <c r="K71" s="612"/>
      <c r="L71" s="612"/>
      <c r="M71" s="612"/>
      <c r="N71" s="613"/>
    </row>
    <row r="72" spans="2:14" ht="15">
      <c r="B72" s="136" t="s">
        <v>815</v>
      </c>
      <c r="C72" s="612"/>
      <c r="D72" s="612"/>
      <c r="E72" s="612"/>
      <c r="F72" s="612"/>
      <c r="G72" s="612"/>
      <c r="H72" s="612"/>
      <c r="I72" s="612"/>
      <c r="J72" s="612"/>
      <c r="K72" s="612"/>
      <c r="L72" s="612"/>
      <c r="M72" s="612"/>
      <c r="N72" s="613"/>
    </row>
    <row r="73" spans="2:14" ht="15">
      <c r="B73" s="136" t="s">
        <v>746</v>
      </c>
      <c r="C73" s="612"/>
      <c r="D73" s="612"/>
      <c r="E73" s="612"/>
      <c r="F73" s="612"/>
      <c r="G73" s="612"/>
      <c r="H73" s="612"/>
      <c r="I73" s="612"/>
      <c r="J73" s="612"/>
      <c r="K73" s="612"/>
      <c r="L73" s="612"/>
      <c r="M73" s="612"/>
      <c r="N73" s="613"/>
    </row>
    <row r="74" spans="2:14" ht="15">
      <c r="B74" s="410"/>
      <c r="C74" s="612"/>
      <c r="D74" s="612"/>
      <c r="E74" s="612"/>
      <c r="F74" s="612"/>
      <c r="G74" s="612"/>
      <c r="H74" s="612"/>
      <c r="I74" s="612"/>
      <c r="J74" s="612"/>
      <c r="K74" s="612"/>
      <c r="L74" s="612"/>
      <c r="M74" s="612"/>
      <c r="N74" s="612"/>
    </row>
    <row r="76" spans="2:14">
      <c r="C76" s="614"/>
      <c r="D76" s="614"/>
      <c r="E76" s="614"/>
      <c r="F76" s="614"/>
      <c r="G76" s="614"/>
      <c r="H76" s="614"/>
      <c r="I76" s="614"/>
      <c r="J76" s="614"/>
      <c r="K76" s="614"/>
      <c r="L76" s="614"/>
      <c r="M76" s="614"/>
      <c r="N76" s="614"/>
    </row>
  </sheetData>
  <mergeCells count="15">
    <mergeCell ref="B6:N6"/>
    <mergeCell ref="B7:N7"/>
    <mergeCell ref="B10:B11"/>
    <mergeCell ref="C10:C11"/>
    <mergeCell ref="D10:D11"/>
    <mergeCell ref="E10:E11"/>
    <mergeCell ref="F10:F11"/>
    <mergeCell ref="G10:G11"/>
    <mergeCell ref="H10:H11"/>
    <mergeCell ref="I10:I11"/>
    <mergeCell ref="J10:J11"/>
    <mergeCell ref="K10:K11"/>
    <mergeCell ref="L10:L11"/>
    <mergeCell ref="M10:M11"/>
    <mergeCell ref="N10:N11"/>
  </mergeCells>
  <hyperlinks>
    <hyperlink ref="A1" location="INDICE!A1" display="Indice"/>
  </hyperlinks>
  <printOptions horizontalCentered="1"/>
  <pageMargins left="0.19685039370078741" right="0.39370078740157483" top="0.19685039370078741" bottom="0.19685039370078741" header="0.15748031496062992" footer="0"/>
  <pageSetup paperSize="9" scale="56" orientation="landscape" r:id="rId1"/>
  <headerFooter scaleWithDoc="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BT152"/>
  <sheetViews>
    <sheetView showGridLines="0" view="pageBreakPreview" zoomScale="70" zoomScaleSheetLayoutView="70" workbookViewId="0"/>
  </sheetViews>
  <sheetFormatPr baseColWidth="10" defaultColWidth="11.42578125" defaultRowHeight="12.75"/>
  <cols>
    <col min="1" max="1" width="7.140625" style="518" customWidth="1"/>
    <col min="2" max="2" width="53.85546875" style="118" customWidth="1"/>
    <col min="3" max="3" width="13.140625" style="118" bestFit="1" customWidth="1"/>
    <col min="4" max="34" width="9.7109375" style="118" customWidth="1"/>
    <col min="35" max="35" width="12.7109375" style="118" customWidth="1"/>
    <col min="36" max="36" width="15.7109375" style="118" bestFit="1" customWidth="1"/>
    <col min="37" max="37" width="14.5703125" style="739" bestFit="1" customWidth="1"/>
    <col min="38" max="38" width="13.5703125" style="739" bestFit="1" customWidth="1"/>
    <col min="39" max="69" width="11.42578125" style="739"/>
    <col min="70" max="70" width="12.7109375" style="739" bestFit="1" customWidth="1"/>
    <col min="71" max="16384" width="11.42578125" style="739"/>
  </cols>
  <sheetData>
    <row r="1" spans="1:36">
      <c r="A1" s="517" t="s">
        <v>271</v>
      </c>
    </row>
    <row r="2" spans="1:36" ht="14.25">
      <c r="B2" s="327" t="s">
        <v>724</v>
      </c>
      <c r="C2" s="519"/>
      <c r="D2" s="733"/>
      <c r="E2" s="734"/>
      <c r="F2" s="734"/>
      <c r="G2" s="734"/>
      <c r="H2" s="734"/>
      <c r="I2" s="733"/>
      <c r="J2" s="734"/>
      <c r="K2" s="734"/>
      <c r="L2" s="734"/>
      <c r="M2" s="734"/>
      <c r="N2" s="734"/>
      <c r="O2" s="734"/>
      <c r="P2" s="733"/>
      <c r="Q2" s="734"/>
      <c r="R2" s="734"/>
      <c r="S2" s="734"/>
      <c r="T2" s="734"/>
      <c r="U2" s="734"/>
      <c r="V2" s="734"/>
      <c r="W2" s="734"/>
      <c r="X2" s="734"/>
      <c r="Y2" s="734"/>
      <c r="Z2" s="734"/>
      <c r="AA2" s="734"/>
      <c r="AB2" s="734"/>
      <c r="AC2" s="734"/>
      <c r="AD2" s="734"/>
      <c r="AE2" s="734"/>
      <c r="AF2" s="734"/>
      <c r="AG2" s="734"/>
    </row>
    <row r="3" spans="1:36" ht="14.25">
      <c r="B3" s="519" t="s">
        <v>178</v>
      </c>
      <c r="C3" s="519"/>
      <c r="D3" s="734"/>
      <c r="E3" s="733"/>
      <c r="F3" s="734"/>
      <c r="G3" s="734"/>
      <c r="H3" s="733"/>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I3" s="520"/>
      <c r="AJ3" s="520"/>
    </row>
    <row r="4" spans="1:36" s="525" customFormat="1">
      <c r="A4" s="5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row>
    <row r="5" spans="1:36" s="525" customFormat="1" ht="13.5" thickBot="1">
      <c r="A5" s="5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row>
    <row r="6" spans="1:36" s="525" customFormat="1" ht="15" thickBot="1">
      <c r="A6" s="518"/>
      <c r="B6" s="1368" t="s">
        <v>824</v>
      </c>
      <c r="C6" s="1369"/>
      <c r="D6" s="1369"/>
      <c r="E6" s="1369"/>
      <c r="F6" s="1369"/>
      <c r="G6" s="1369"/>
      <c r="H6" s="1369"/>
      <c r="I6" s="1369"/>
      <c r="J6" s="1369"/>
      <c r="K6" s="1369"/>
      <c r="L6" s="1369"/>
      <c r="M6" s="1369"/>
      <c r="N6" s="1369"/>
      <c r="O6" s="1369"/>
      <c r="P6" s="1369"/>
      <c r="Q6" s="1369"/>
      <c r="R6" s="1369"/>
      <c r="S6" s="1369"/>
      <c r="T6" s="1369"/>
      <c r="U6" s="1369"/>
      <c r="V6" s="1369"/>
      <c r="W6" s="1369"/>
      <c r="X6" s="1369"/>
      <c r="Y6" s="1369"/>
      <c r="Z6" s="1369"/>
      <c r="AA6" s="1369"/>
      <c r="AB6" s="1369"/>
      <c r="AC6" s="1369"/>
      <c r="AD6" s="1369"/>
      <c r="AE6" s="1369"/>
      <c r="AF6" s="1369"/>
      <c r="AG6" s="1369"/>
      <c r="AH6" s="1369"/>
      <c r="AI6" s="1369"/>
      <c r="AJ6" s="1369"/>
    </row>
    <row r="7" spans="1:36" s="525" customFormat="1">
      <c r="A7" s="518"/>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row>
    <row r="8" spans="1:36" s="525" customFormat="1" ht="13.5" thickBot="1">
      <c r="A8" s="518"/>
      <c r="B8" s="133" t="s">
        <v>799</v>
      </c>
      <c r="C8" s="133"/>
      <c r="D8" s="133"/>
      <c r="E8" s="133"/>
      <c r="F8" s="133"/>
      <c r="G8" s="133"/>
      <c r="H8" s="133"/>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row>
    <row r="9" spans="1:36" s="525" customFormat="1" ht="14.25" thickTop="1" thickBot="1">
      <c r="A9" s="518"/>
      <c r="B9" s="468"/>
      <c r="C9" s="468">
        <v>2017</v>
      </c>
      <c r="D9" s="468">
        <v>2018</v>
      </c>
      <c r="E9" s="468">
        <v>2019</v>
      </c>
      <c r="F9" s="468">
        <v>2020</v>
      </c>
      <c r="G9" s="468">
        <v>2021</v>
      </c>
      <c r="H9" s="468">
        <v>2022</v>
      </c>
      <c r="I9" s="468">
        <v>2023</v>
      </c>
      <c r="J9" s="468">
        <v>2024</v>
      </c>
      <c r="K9" s="468">
        <v>2025</v>
      </c>
      <c r="L9" s="468">
        <v>2026</v>
      </c>
      <c r="M9" s="468">
        <v>2027</v>
      </c>
      <c r="N9" s="468">
        <v>2028</v>
      </c>
      <c r="O9" s="468">
        <v>2029</v>
      </c>
      <c r="P9" s="468">
        <v>2030</v>
      </c>
      <c r="Q9" s="468">
        <v>2031</v>
      </c>
      <c r="R9" s="468">
        <v>2032</v>
      </c>
      <c r="S9" s="468">
        <v>2033</v>
      </c>
      <c r="T9" s="468">
        <v>2034</v>
      </c>
      <c r="U9" s="468">
        <v>2035</v>
      </c>
      <c r="V9" s="468">
        <v>2036</v>
      </c>
      <c r="W9" s="468">
        <v>2037</v>
      </c>
      <c r="X9" s="468">
        <v>2038</v>
      </c>
      <c r="Y9" s="468">
        <v>2039</v>
      </c>
      <c r="Z9" s="468">
        <v>2040</v>
      </c>
      <c r="AA9" s="468">
        <v>2041</v>
      </c>
      <c r="AB9" s="468">
        <v>2042</v>
      </c>
      <c r="AC9" s="468">
        <v>2043</v>
      </c>
      <c r="AD9" s="468">
        <v>2044</v>
      </c>
      <c r="AE9" s="468">
        <v>2045</v>
      </c>
      <c r="AF9" s="468">
        <v>2046</v>
      </c>
      <c r="AG9" s="468">
        <v>2047</v>
      </c>
      <c r="AH9" s="468">
        <v>2048</v>
      </c>
      <c r="AI9" s="468" t="s">
        <v>739</v>
      </c>
      <c r="AJ9" s="468" t="s">
        <v>359</v>
      </c>
    </row>
    <row r="10" spans="1:36" s="525" customFormat="1" ht="14.25" thickTop="1" thickBot="1">
      <c r="A10" s="518"/>
      <c r="B10" s="133"/>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row>
    <row r="11" spans="1:36" s="525" customFormat="1" ht="13.5" thickBot="1">
      <c r="A11" s="518"/>
      <c r="B11" s="1370" t="s">
        <v>602</v>
      </c>
      <c r="C11" s="1371"/>
      <c r="D11" s="1371"/>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1"/>
      <c r="AI11" s="1371"/>
      <c r="AJ11" s="1380"/>
    </row>
    <row r="12" spans="1:36" ht="15" customHeight="1" thickBot="1"/>
    <row r="13" spans="1:36" ht="21.75" customHeight="1" thickBot="1">
      <c r="B13" s="22" t="s">
        <v>69</v>
      </c>
      <c r="C13" s="23">
        <v>57142.244779797489</v>
      </c>
      <c r="D13" s="23">
        <v>24906.462744775101</v>
      </c>
      <c r="E13" s="23">
        <v>17004.468523962205</v>
      </c>
      <c r="F13" s="23">
        <v>11081.975658064912</v>
      </c>
      <c r="G13" s="23">
        <v>23456.312355911177</v>
      </c>
      <c r="H13" s="23">
        <v>19850.307111898514</v>
      </c>
      <c r="I13" s="23">
        <v>14507.284987493926</v>
      </c>
      <c r="J13" s="23">
        <v>15763.358718371224</v>
      </c>
      <c r="K13" s="23">
        <v>18544.275810551902</v>
      </c>
      <c r="L13" s="23">
        <v>14160.946152157354</v>
      </c>
      <c r="M13" s="23">
        <v>13271.251326027359</v>
      </c>
      <c r="N13" s="23">
        <v>4272.8965978128545</v>
      </c>
      <c r="O13" s="23">
        <v>3982.4504849269238</v>
      </c>
      <c r="P13" s="23">
        <v>4650.951057112994</v>
      </c>
      <c r="Q13" s="23">
        <v>5230.3380122903354</v>
      </c>
      <c r="R13" s="23">
        <v>4411.0265680399471</v>
      </c>
      <c r="S13" s="23">
        <v>4326.8905879079475</v>
      </c>
      <c r="T13" s="23">
        <v>1967.8626226657061</v>
      </c>
      <c r="U13" s="23">
        <v>1913.1084803357062</v>
      </c>
      <c r="V13" s="23">
        <v>4671.8107006159535</v>
      </c>
      <c r="W13" s="23">
        <v>2851.7543125399557</v>
      </c>
      <c r="X13" s="23">
        <v>3461.5498861735859</v>
      </c>
      <c r="Y13" s="23">
        <v>1106.0437894606898</v>
      </c>
      <c r="Z13" s="23">
        <v>1078.6244683753559</v>
      </c>
      <c r="AA13" s="23">
        <v>1072.4320547251966</v>
      </c>
      <c r="AB13" s="23">
        <v>1069.6316338159043</v>
      </c>
      <c r="AC13" s="23">
        <v>1068.9974376841906</v>
      </c>
      <c r="AD13" s="23">
        <v>1068.3632419147959</v>
      </c>
      <c r="AE13" s="23">
        <v>1066.4228170007959</v>
      </c>
      <c r="AF13" s="23">
        <v>2767.3086490005462</v>
      </c>
      <c r="AG13" s="23">
        <v>11.684493997546413</v>
      </c>
      <c r="AH13" s="23">
        <v>1.8291325705464119</v>
      </c>
      <c r="AI13" s="23">
        <v>35.628563281231862</v>
      </c>
      <c r="AJ13" s="23">
        <v>281776.49376125971</v>
      </c>
    </row>
    <row r="14" spans="1:36" ht="13.5">
      <c r="B14" s="526" t="s">
        <v>70</v>
      </c>
      <c r="C14" s="202">
        <v>34044.528822804619</v>
      </c>
      <c r="D14" s="202">
        <v>4778.3744425229816</v>
      </c>
      <c r="E14" s="202">
        <v>0</v>
      </c>
      <c r="F14" s="202">
        <v>0</v>
      </c>
      <c r="G14" s="202">
        <v>0</v>
      </c>
      <c r="H14" s="202">
        <v>0</v>
      </c>
      <c r="I14" s="202">
        <v>0</v>
      </c>
      <c r="J14" s="202">
        <v>0</v>
      </c>
      <c r="K14" s="202">
        <v>0</v>
      </c>
      <c r="L14" s="202">
        <v>0</v>
      </c>
      <c r="M14" s="202">
        <v>0</v>
      </c>
      <c r="N14" s="202">
        <v>0</v>
      </c>
      <c r="O14" s="202">
        <v>0</v>
      </c>
      <c r="P14" s="202">
        <v>0</v>
      </c>
      <c r="Q14" s="202">
        <v>0</v>
      </c>
      <c r="R14" s="202">
        <v>0</v>
      </c>
      <c r="S14" s="202">
        <v>0</v>
      </c>
      <c r="T14" s="202">
        <v>0</v>
      </c>
      <c r="U14" s="202">
        <v>0</v>
      </c>
      <c r="V14" s="202">
        <v>0</v>
      </c>
      <c r="W14" s="202">
        <v>0</v>
      </c>
      <c r="X14" s="202">
        <v>0</v>
      </c>
      <c r="Y14" s="202">
        <v>0</v>
      </c>
      <c r="Z14" s="202">
        <v>0</v>
      </c>
      <c r="AA14" s="202">
        <v>0</v>
      </c>
      <c r="AB14" s="202">
        <v>0</v>
      </c>
      <c r="AC14" s="202">
        <v>0</v>
      </c>
      <c r="AD14" s="202">
        <v>0</v>
      </c>
      <c r="AE14" s="202">
        <v>0</v>
      </c>
      <c r="AF14" s="202">
        <v>0</v>
      </c>
      <c r="AG14" s="202">
        <v>0</v>
      </c>
      <c r="AH14" s="202">
        <v>0</v>
      </c>
      <c r="AI14" s="202">
        <v>0</v>
      </c>
      <c r="AJ14" s="202">
        <v>38822.903265327601</v>
      </c>
    </row>
    <row r="15" spans="1:36" ht="13.5">
      <c r="B15" s="526" t="s">
        <v>71</v>
      </c>
      <c r="C15" s="202">
        <v>23097.71595699287</v>
      </c>
      <c r="D15" s="202">
        <v>20128.088302252119</v>
      </c>
      <c r="E15" s="202">
        <v>17004.468523962205</v>
      </c>
      <c r="F15" s="202">
        <v>11081.975658064912</v>
      </c>
      <c r="G15" s="202">
        <v>23456.312355911177</v>
      </c>
      <c r="H15" s="202">
        <v>19850.307111898514</v>
      </c>
      <c r="I15" s="202">
        <v>14507.284987493926</v>
      </c>
      <c r="J15" s="202">
        <v>15763.358718371224</v>
      </c>
      <c r="K15" s="202">
        <v>18544.275810551902</v>
      </c>
      <c r="L15" s="202">
        <v>14160.946152157354</v>
      </c>
      <c r="M15" s="202">
        <v>13271.251326027359</v>
      </c>
      <c r="N15" s="202">
        <v>4272.8965978128545</v>
      </c>
      <c r="O15" s="202">
        <v>3982.4504849269238</v>
      </c>
      <c r="P15" s="202">
        <v>4650.951057112994</v>
      </c>
      <c r="Q15" s="202">
        <v>5230.3380122903354</v>
      </c>
      <c r="R15" s="202">
        <v>4411.0265680399471</v>
      </c>
      <c r="S15" s="202">
        <v>4326.8905879079475</v>
      </c>
      <c r="T15" s="202">
        <v>1967.8626226657061</v>
      </c>
      <c r="U15" s="202">
        <v>1913.1084803357062</v>
      </c>
      <c r="V15" s="202">
        <v>4671.8107006159535</v>
      </c>
      <c r="W15" s="202">
        <v>2851.7543125399557</v>
      </c>
      <c r="X15" s="202">
        <v>3461.5498861735859</v>
      </c>
      <c r="Y15" s="202">
        <v>1106.0437894606898</v>
      </c>
      <c r="Z15" s="202">
        <v>1078.6244683753559</v>
      </c>
      <c r="AA15" s="202">
        <v>1072.4320547251966</v>
      </c>
      <c r="AB15" s="202">
        <v>1069.6316338159043</v>
      </c>
      <c r="AC15" s="202">
        <v>1068.9974376841906</v>
      </c>
      <c r="AD15" s="202">
        <v>1068.3632419147959</v>
      </c>
      <c r="AE15" s="202">
        <v>1066.4228170007959</v>
      </c>
      <c r="AF15" s="202">
        <v>2767.3086490005462</v>
      </c>
      <c r="AG15" s="202">
        <v>11.684493997546413</v>
      </c>
      <c r="AH15" s="202">
        <v>1.8291325705464119</v>
      </c>
      <c r="AI15" s="202">
        <v>35.628563281231862</v>
      </c>
      <c r="AJ15" s="202">
        <v>242953.59049593227</v>
      </c>
    </row>
    <row r="16" spans="1:36" ht="13.5" thickBot="1">
      <c r="B16" s="741"/>
      <c r="C16" s="1090"/>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row>
    <row r="17" spans="2:36" ht="13.5" thickBot="1">
      <c r="B17" s="214" t="s">
        <v>59</v>
      </c>
      <c r="C17" s="119">
        <v>4025.9136847165855</v>
      </c>
      <c r="D17" s="119">
        <v>4345.4516924049603</v>
      </c>
      <c r="E17" s="119">
        <v>5486.250198642043</v>
      </c>
      <c r="F17" s="119">
        <v>2009.5925358780491</v>
      </c>
      <c r="G17" s="119">
        <v>1878.0568799173532</v>
      </c>
      <c r="H17" s="119">
        <v>1589.7657223647811</v>
      </c>
      <c r="I17" s="119">
        <v>1298.3139169819824</v>
      </c>
      <c r="J17" s="119">
        <v>1240.1542949339002</v>
      </c>
      <c r="K17" s="119">
        <v>1153.2183919151071</v>
      </c>
      <c r="L17" s="119">
        <v>1053.3992498020675</v>
      </c>
      <c r="M17" s="119">
        <v>1180.1060754257569</v>
      </c>
      <c r="N17" s="119">
        <v>954.84147117606722</v>
      </c>
      <c r="O17" s="119">
        <v>930.80587035451231</v>
      </c>
      <c r="P17" s="119">
        <v>865.71695460495971</v>
      </c>
      <c r="Q17" s="119">
        <v>1445.103909782302</v>
      </c>
      <c r="R17" s="119">
        <v>625.79246553191342</v>
      </c>
      <c r="S17" s="119">
        <v>541.65648539991332</v>
      </c>
      <c r="T17" s="119">
        <v>500.11059052991328</v>
      </c>
      <c r="U17" s="119">
        <v>445.35644819991347</v>
      </c>
      <c r="V17" s="119">
        <v>415.03721854791348</v>
      </c>
      <c r="W17" s="119">
        <v>344.98083047191352</v>
      </c>
      <c r="X17" s="119">
        <v>221.18691616992106</v>
      </c>
      <c r="Y17" s="119">
        <v>66.449283263893889</v>
      </c>
      <c r="Z17" s="119">
        <v>39.029962178560098</v>
      </c>
      <c r="AA17" s="119">
        <v>32.837548528400674</v>
      </c>
      <c r="AB17" s="119">
        <v>30.037127619108265</v>
      </c>
      <c r="AC17" s="119">
        <v>29.40293148739471</v>
      </c>
      <c r="AD17" s="119">
        <v>28.768735717999995</v>
      </c>
      <c r="AE17" s="119">
        <v>26.828310803999994</v>
      </c>
      <c r="AF17" s="119">
        <v>16.735592735999997</v>
      </c>
      <c r="AG17" s="119">
        <v>11.111437733000001</v>
      </c>
      <c r="AH17" s="119">
        <v>1.256076306</v>
      </c>
      <c r="AI17" s="119">
        <v>0.67213113999999996</v>
      </c>
      <c r="AJ17" s="119">
        <v>32833.940941266184</v>
      </c>
    </row>
    <row r="18" spans="2:36">
      <c r="B18" s="509" t="s">
        <v>72</v>
      </c>
      <c r="C18" s="120">
        <v>1384.6126461967328</v>
      </c>
      <c r="D18" s="120">
        <v>1857.1515308596117</v>
      </c>
      <c r="E18" s="120">
        <v>1675.7844847039962</v>
      </c>
      <c r="F18" s="120">
        <v>1580.7843895606118</v>
      </c>
      <c r="G18" s="120">
        <v>1454.6541322248454</v>
      </c>
      <c r="H18" s="120">
        <v>1232.6434495625829</v>
      </c>
      <c r="I18" s="120">
        <v>1095.0166490538454</v>
      </c>
      <c r="J18" s="120">
        <v>1067.772472291301</v>
      </c>
      <c r="K18" s="120">
        <v>982.03884260181042</v>
      </c>
      <c r="L18" s="120">
        <v>891.50074185695621</v>
      </c>
      <c r="M18" s="120">
        <v>830.64904817895626</v>
      </c>
      <c r="N18" s="120">
        <v>793.51449384095611</v>
      </c>
      <c r="O18" s="120">
        <v>746.06480775599994</v>
      </c>
      <c r="P18" s="120">
        <v>722.22228643699998</v>
      </c>
      <c r="Q18" s="120">
        <v>705.3723707470001</v>
      </c>
      <c r="R18" s="120">
        <v>575.82177272999991</v>
      </c>
      <c r="S18" s="120">
        <v>491.68579259799981</v>
      </c>
      <c r="T18" s="120">
        <v>450.13989772799982</v>
      </c>
      <c r="U18" s="120">
        <v>395.38575539800001</v>
      </c>
      <c r="V18" s="120">
        <v>365.06652574600002</v>
      </c>
      <c r="W18" s="120">
        <v>295.01013767000006</v>
      </c>
      <c r="X18" s="120">
        <v>147.802138066</v>
      </c>
      <c r="Y18" s="120">
        <v>63.527899483000013</v>
      </c>
      <c r="Z18" s="120">
        <v>36.329715886999999</v>
      </c>
      <c r="AA18" s="120">
        <v>30.137302417999994</v>
      </c>
      <c r="AB18" s="120">
        <v>28.768735717999995</v>
      </c>
      <c r="AC18" s="120">
        <v>28.768735717999995</v>
      </c>
      <c r="AD18" s="120">
        <v>28.768735717999995</v>
      </c>
      <c r="AE18" s="120">
        <v>26.828310803999994</v>
      </c>
      <c r="AF18" s="120">
        <v>16.735592735999997</v>
      </c>
      <c r="AG18" s="120">
        <v>11.111437733000001</v>
      </c>
      <c r="AH18" s="120">
        <v>1.256076306</v>
      </c>
      <c r="AI18" s="120">
        <v>0.67213113999999996</v>
      </c>
      <c r="AJ18" s="120">
        <v>20013.599039469213</v>
      </c>
    </row>
    <row r="19" spans="2:36">
      <c r="B19" s="483" t="s">
        <v>73</v>
      </c>
      <c r="C19" s="208">
        <v>481.13934348136513</v>
      </c>
      <c r="D19" s="208">
        <v>674.3273234457655</v>
      </c>
      <c r="E19" s="208">
        <v>483.72222242815025</v>
      </c>
      <c r="F19" s="208">
        <v>418.37361042476584</v>
      </c>
      <c r="G19" s="208">
        <v>359.07483518399999</v>
      </c>
      <c r="H19" s="208">
        <v>243.04417825200002</v>
      </c>
      <c r="I19" s="208">
        <v>199.35751659300004</v>
      </c>
      <c r="J19" s="208">
        <v>201.97021896800004</v>
      </c>
      <c r="K19" s="208">
        <v>201.97021896800004</v>
      </c>
      <c r="L19" s="208">
        <v>201.97021896800004</v>
      </c>
      <c r="M19" s="208">
        <v>201.97021896800004</v>
      </c>
      <c r="N19" s="208">
        <v>201.97021896800004</v>
      </c>
      <c r="O19" s="208">
        <v>201.97021896800004</v>
      </c>
      <c r="P19" s="208">
        <v>201.97021896800004</v>
      </c>
      <c r="Q19" s="208">
        <v>201.97021896800004</v>
      </c>
      <c r="R19" s="208">
        <v>201.97021896800004</v>
      </c>
      <c r="S19" s="208">
        <v>201.97021896800004</v>
      </c>
      <c r="T19" s="208">
        <v>201.97021896800004</v>
      </c>
      <c r="U19" s="208">
        <v>201.97021896800004</v>
      </c>
      <c r="V19" s="208">
        <v>202.08697100600006</v>
      </c>
      <c r="W19" s="208">
        <v>174.35499166400004</v>
      </c>
      <c r="X19" s="208">
        <v>92.697727879999974</v>
      </c>
      <c r="Y19" s="208">
        <v>47.00352439000001</v>
      </c>
      <c r="Z19" s="208">
        <v>30.303571727999998</v>
      </c>
      <c r="AA19" s="208">
        <v>28.768735717999995</v>
      </c>
      <c r="AB19" s="208">
        <v>28.768735717999995</v>
      </c>
      <c r="AC19" s="208">
        <v>28.768735717999995</v>
      </c>
      <c r="AD19" s="208">
        <v>28.768735717999995</v>
      </c>
      <c r="AE19" s="208">
        <v>26.828310803999994</v>
      </c>
      <c r="AF19" s="208">
        <v>16.735592735999997</v>
      </c>
      <c r="AG19" s="208">
        <v>11.111437733000001</v>
      </c>
      <c r="AH19" s="208">
        <v>1.256076306</v>
      </c>
      <c r="AI19" s="208">
        <v>0.67213113999999996</v>
      </c>
      <c r="AJ19" s="208">
        <v>6000.8069356840479</v>
      </c>
    </row>
    <row r="20" spans="2:36">
      <c r="B20" s="484" t="s">
        <v>74</v>
      </c>
      <c r="C20" s="210">
        <v>638.53510495100079</v>
      </c>
      <c r="D20" s="210">
        <v>851.8610648260011</v>
      </c>
      <c r="E20" s="210">
        <v>842.21559077100085</v>
      </c>
      <c r="F20" s="210">
        <v>814.18286657900069</v>
      </c>
      <c r="G20" s="210">
        <v>777.90693986400004</v>
      </c>
      <c r="H20" s="210">
        <v>698.96205455399991</v>
      </c>
      <c r="I20" s="210">
        <v>679.30177014399999</v>
      </c>
      <c r="J20" s="210">
        <v>658.09839581400013</v>
      </c>
      <c r="K20" s="210">
        <v>616.42858653400003</v>
      </c>
      <c r="L20" s="210">
        <v>591.19919414399965</v>
      </c>
      <c r="M20" s="210">
        <v>550.26728676399966</v>
      </c>
      <c r="N20" s="210">
        <v>550.26728683399961</v>
      </c>
      <c r="O20" s="210">
        <v>519.11782566399995</v>
      </c>
      <c r="P20" s="210">
        <v>519.11782566399995</v>
      </c>
      <c r="Q20" s="210">
        <v>503.20608983900001</v>
      </c>
      <c r="R20" s="210">
        <v>373.65549182199976</v>
      </c>
      <c r="S20" s="210">
        <v>289.71557362999977</v>
      </c>
      <c r="T20" s="210">
        <v>248.16967875999981</v>
      </c>
      <c r="U20" s="210">
        <v>193.41553642999995</v>
      </c>
      <c r="V20" s="210">
        <v>162.97955473999994</v>
      </c>
      <c r="W20" s="210">
        <v>120.655146006</v>
      </c>
      <c r="X20" s="210">
        <v>55.10441018600001</v>
      </c>
      <c r="Y20" s="210">
        <v>16.524375093</v>
      </c>
      <c r="Z20" s="210">
        <v>6.0261441589999993</v>
      </c>
      <c r="AA20" s="210">
        <v>1.3685667000000001</v>
      </c>
      <c r="AB20" s="210">
        <v>0</v>
      </c>
      <c r="AC20" s="210">
        <v>0</v>
      </c>
      <c r="AD20" s="210">
        <v>0</v>
      </c>
      <c r="AE20" s="210">
        <v>0</v>
      </c>
      <c r="AF20" s="210">
        <v>0</v>
      </c>
      <c r="AG20" s="210">
        <v>0</v>
      </c>
      <c r="AH20" s="210">
        <v>0</v>
      </c>
      <c r="AI20" s="210">
        <v>0</v>
      </c>
      <c r="AJ20" s="210">
        <v>11278.282360472003</v>
      </c>
    </row>
    <row r="21" spans="2:36">
      <c r="B21" s="528" t="s">
        <v>75</v>
      </c>
      <c r="C21" s="112">
        <v>264.93819776436698</v>
      </c>
      <c r="D21" s="112">
        <v>330.9631425878452</v>
      </c>
      <c r="E21" s="112">
        <v>349.84667150484512</v>
      </c>
      <c r="F21" s="112">
        <v>348.22791255684518</v>
      </c>
      <c r="G21" s="112">
        <v>317.6723571768452</v>
      </c>
      <c r="H21" s="112">
        <v>290.63721675658286</v>
      </c>
      <c r="I21" s="112">
        <v>216.35736231684538</v>
      </c>
      <c r="J21" s="112">
        <v>207.70385750930083</v>
      </c>
      <c r="K21" s="112">
        <v>163.64003709981037</v>
      </c>
      <c r="L21" s="112">
        <v>98.331328744956494</v>
      </c>
      <c r="M21" s="112">
        <v>78.411542446956517</v>
      </c>
      <c r="N21" s="112">
        <v>41.27698803895651</v>
      </c>
      <c r="O21" s="112">
        <v>24.976763124000001</v>
      </c>
      <c r="P21" s="112">
        <v>1.1342418049999998</v>
      </c>
      <c r="Q21" s="112">
        <v>0.19606193999999999</v>
      </c>
      <c r="R21" s="112">
        <v>0.19606193999999999</v>
      </c>
      <c r="S21" s="112">
        <v>0</v>
      </c>
      <c r="T21" s="112">
        <v>0</v>
      </c>
      <c r="U21" s="112">
        <v>0</v>
      </c>
      <c r="V21" s="112">
        <v>0</v>
      </c>
      <c r="W21" s="112">
        <v>0</v>
      </c>
      <c r="X21" s="112">
        <v>0</v>
      </c>
      <c r="Y21" s="112">
        <v>0</v>
      </c>
      <c r="Z21" s="112">
        <v>0</v>
      </c>
      <c r="AA21" s="112">
        <v>0</v>
      </c>
      <c r="AB21" s="112">
        <v>0</v>
      </c>
      <c r="AC21" s="112">
        <v>0</v>
      </c>
      <c r="AD21" s="112">
        <v>0</v>
      </c>
      <c r="AE21" s="112">
        <v>0</v>
      </c>
      <c r="AF21" s="112">
        <v>0</v>
      </c>
      <c r="AG21" s="112">
        <v>0</v>
      </c>
      <c r="AH21" s="112">
        <v>0</v>
      </c>
      <c r="AI21" s="112">
        <v>0</v>
      </c>
      <c r="AJ21" s="112">
        <v>2734.5097433131564</v>
      </c>
    </row>
    <row r="22" spans="2:36">
      <c r="B22" s="491" t="s">
        <v>76</v>
      </c>
      <c r="C22" s="56">
        <v>406.89070663376947</v>
      </c>
      <c r="D22" s="56">
        <v>211.9658751099463</v>
      </c>
      <c r="E22" s="56">
        <v>20.318425632382056</v>
      </c>
      <c r="F22" s="56">
        <v>25.047170644484112</v>
      </c>
      <c r="G22" s="56">
        <v>0</v>
      </c>
      <c r="H22" s="56">
        <v>0</v>
      </c>
      <c r="I22" s="56">
        <v>0</v>
      </c>
      <c r="J22" s="56">
        <v>0</v>
      </c>
      <c r="K22" s="56">
        <v>0</v>
      </c>
      <c r="L22" s="56">
        <v>0</v>
      </c>
      <c r="M22" s="56">
        <v>188.13004991168935</v>
      </c>
      <c r="N22" s="56">
        <v>0</v>
      </c>
      <c r="O22" s="56">
        <v>0</v>
      </c>
      <c r="P22" s="56">
        <v>51.023975366046194</v>
      </c>
      <c r="Q22" s="56">
        <v>689.76084623338841</v>
      </c>
      <c r="R22" s="56">
        <v>0</v>
      </c>
      <c r="S22" s="56">
        <v>0</v>
      </c>
      <c r="T22" s="56">
        <v>0</v>
      </c>
      <c r="U22" s="56">
        <v>0</v>
      </c>
      <c r="V22" s="56">
        <v>0</v>
      </c>
      <c r="W22" s="56">
        <v>0</v>
      </c>
      <c r="X22" s="56">
        <v>0</v>
      </c>
      <c r="Y22" s="56">
        <v>0</v>
      </c>
      <c r="Z22" s="56">
        <v>0</v>
      </c>
      <c r="AA22" s="56">
        <v>0</v>
      </c>
      <c r="AB22" s="56">
        <v>0</v>
      </c>
      <c r="AC22" s="56">
        <v>0</v>
      </c>
      <c r="AD22" s="56">
        <v>0</v>
      </c>
      <c r="AE22" s="56">
        <v>0</v>
      </c>
      <c r="AF22" s="56">
        <v>0</v>
      </c>
      <c r="AG22" s="56">
        <v>0</v>
      </c>
      <c r="AH22" s="56">
        <v>0</v>
      </c>
      <c r="AI22" s="56">
        <v>0</v>
      </c>
      <c r="AJ22" s="56">
        <v>1593.137049531706</v>
      </c>
    </row>
    <row r="23" spans="2:36">
      <c r="B23" s="483" t="s">
        <v>77</v>
      </c>
      <c r="C23" s="208">
        <v>406.87969934463558</v>
      </c>
      <c r="D23" s="208">
        <v>211.94936417624544</v>
      </c>
      <c r="E23" s="208">
        <v>20.318354666045217</v>
      </c>
      <c r="F23" s="208">
        <v>25.047170644484112</v>
      </c>
      <c r="G23" s="208">
        <v>0</v>
      </c>
      <c r="H23" s="208">
        <v>0</v>
      </c>
      <c r="I23" s="208">
        <v>0</v>
      </c>
      <c r="J23" s="208">
        <v>0</v>
      </c>
      <c r="K23" s="208">
        <v>0</v>
      </c>
      <c r="L23" s="208">
        <v>0</v>
      </c>
      <c r="M23" s="208">
        <v>188.13004991168935</v>
      </c>
      <c r="N23" s="208">
        <v>0</v>
      </c>
      <c r="O23" s="208">
        <v>0</v>
      </c>
      <c r="P23" s="208">
        <v>51.023975366046194</v>
      </c>
      <c r="Q23" s="208">
        <v>689.76084623338841</v>
      </c>
      <c r="R23" s="208">
        <v>0</v>
      </c>
      <c r="S23" s="208">
        <v>0</v>
      </c>
      <c r="T23" s="208">
        <v>0</v>
      </c>
      <c r="U23" s="208">
        <v>0</v>
      </c>
      <c r="V23" s="208">
        <v>0</v>
      </c>
      <c r="W23" s="208">
        <v>0</v>
      </c>
      <c r="X23" s="208">
        <v>0</v>
      </c>
      <c r="Y23" s="208">
        <v>0</v>
      </c>
      <c r="Z23" s="208">
        <v>0</v>
      </c>
      <c r="AA23" s="208">
        <v>0</v>
      </c>
      <c r="AB23" s="208">
        <v>0</v>
      </c>
      <c r="AC23" s="208">
        <v>0</v>
      </c>
      <c r="AD23" s="208">
        <v>0</v>
      </c>
      <c r="AE23" s="208">
        <v>0</v>
      </c>
      <c r="AF23" s="208">
        <v>0</v>
      </c>
      <c r="AG23" s="208">
        <v>0</v>
      </c>
      <c r="AH23" s="208">
        <v>0</v>
      </c>
      <c r="AI23" s="208">
        <v>0</v>
      </c>
      <c r="AJ23" s="208">
        <v>1593.1094603425345</v>
      </c>
    </row>
    <row r="24" spans="2:36">
      <c r="B24" s="485" t="s">
        <v>78</v>
      </c>
      <c r="C24" s="114">
        <v>1.1007289133911505E-2</v>
      </c>
      <c r="D24" s="114">
        <v>1.6510933700867255E-2</v>
      </c>
      <c r="E24" s="114">
        <v>7.096633683964164E-5</v>
      </c>
      <c r="F24" s="114">
        <v>0</v>
      </c>
      <c r="G24" s="114">
        <v>0</v>
      </c>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4">
        <v>0</v>
      </c>
      <c r="Y24" s="114">
        <v>0</v>
      </c>
      <c r="Z24" s="114">
        <v>0</v>
      </c>
      <c r="AA24" s="114">
        <v>0</v>
      </c>
      <c r="AB24" s="114">
        <v>0</v>
      </c>
      <c r="AC24" s="114">
        <v>0</v>
      </c>
      <c r="AD24" s="114">
        <v>0</v>
      </c>
      <c r="AE24" s="114">
        <v>0</v>
      </c>
      <c r="AF24" s="114">
        <v>0</v>
      </c>
      <c r="AG24" s="114">
        <v>0</v>
      </c>
      <c r="AH24" s="114">
        <v>0</v>
      </c>
      <c r="AI24" s="114">
        <v>0</v>
      </c>
      <c r="AJ24" s="114">
        <v>2.7589189171618404E-2</v>
      </c>
    </row>
    <row r="25" spans="2:36">
      <c r="B25" s="491" t="s">
        <v>79</v>
      </c>
      <c r="C25" s="56">
        <v>804.07508195099592</v>
      </c>
      <c r="D25" s="56">
        <v>48.753850675974078</v>
      </c>
      <c r="E25" s="56">
        <v>16.256955013696384</v>
      </c>
      <c r="F25" s="56">
        <v>4.0985697711858906</v>
      </c>
      <c r="G25" s="56">
        <v>0.1563217485046943</v>
      </c>
      <c r="H25" s="56">
        <v>0.16744820764140139</v>
      </c>
      <c r="I25" s="56">
        <v>6.9899693025723214E-2</v>
      </c>
      <c r="J25" s="56">
        <v>3.7111907487978019E-2</v>
      </c>
      <c r="K25" s="56">
        <v>3.6336768185634673E-2</v>
      </c>
      <c r="L25" s="56">
        <v>0</v>
      </c>
      <c r="M25" s="56">
        <v>0</v>
      </c>
      <c r="N25" s="56">
        <v>0</v>
      </c>
      <c r="O25" s="56">
        <v>0</v>
      </c>
      <c r="P25" s="56">
        <v>0</v>
      </c>
      <c r="Q25" s="56">
        <v>0</v>
      </c>
      <c r="R25" s="56">
        <v>0</v>
      </c>
      <c r="S25" s="56">
        <v>0</v>
      </c>
      <c r="T25" s="56">
        <v>0</v>
      </c>
      <c r="U25" s="56">
        <v>0</v>
      </c>
      <c r="V25" s="56">
        <v>0</v>
      </c>
      <c r="W25" s="56">
        <v>0</v>
      </c>
      <c r="X25" s="56">
        <v>0</v>
      </c>
      <c r="Y25" s="56">
        <v>0</v>
      </c>
      <c r="Z25" s="56">
        <v>0</v>
      </c>
      <c r="AA25" s="56">
        <v>0</v>
      </c>
      <c r="AB25" s="56">
        <v>0</v>
      </c>
      <c r="AC25" s="56">
        <v>0</v>
      </c>
      <c r="AD25" s="56">
        <v>0</v>
      </c>
      <c r="AE25" s="56">
        <v>0</v>
      </c>
      <c r="AF25" s="56">
        <v>0</v>
      </c>
      <c r="AG25" s="56">
        <v>0</v>
      </c>
      <c r="AH25" s="56">
        <v>0</v>
      </c>
      <c r="AI25" s="56">
        <v>0</v>
      </c>
      <c r="AJ25" s="56">
        <v>873.65157573669762</v>
      </c>
    </row>
    <row r="26" spans="2:36">
      <c r="B26" s="483" t="s">
        <v>77</v>
      </c>
      <c r="C26" s="208">
        <v>0</v>
      </c>
      <c r="D26" s="208">
        <v>0</v>
      </c>
      <c r="E26" s="208">
        <v>0</v>
      </c>
      <c r="F26" s="208">
        <v>0</v>
      </c>
      <c r="G26" s="208">
        <v>0</v>
      </c>
      <c r="H26" s="208">
        <v>0</v>
      </c>
      <c r="I26" s="208">
        <v>0</v>
      </c>
      <c r="J26" s="208">
        <v>0</v>
      </c>
      <c r="K26" s="208">
        <v>0</v>
      </c>
      <c r="L26" s="208">
        <v>0</v>
      </c>
      <c r="M26" s="208">
        <v>0</v>
      </c>
      <c r="N26" s="208">
        <v>0</v>
      </c>
      <c r="O26" s="208">
        <v>0</v>
      </c>
      <c r="P26" s="208">
        <v>0</v>
      </c>
      <c r="Q26" s="208">
        <v>0</v>
      </c>
      <c r="R26" s="208">
        <v>0</v>
      </c>
      <c r="S26" s="208">
        <v>0</v>
      </c>
      <c r="T26" s="208">
        <v>0</v>
      </c>
      <c r="U26" s="208">
        <v>0</v>
      </c>
      <c r="V26" s="208">
        <v>0</v>
      </c>
      <c r="W26" s="208">
        <v>0</v>
      </c>
      <c r="X26" s="208">
        <v>0</v>
      </c>
      <c r="Y26" s="208">
        <v>0</v>
      </c>
      <c r="Z26" s="208">
        <v>0</v>
      </c>
      <c r="AA26" s="208">
        <v>0</v>
      </c>
      <c r="AB26" s="208">
        <v>0</v>
      </c>
      <c r="AC26" s="208">
        <v>0</v>
      </c>
      <c r="AD26" s="208">
        <v>0</v>
      </c>
      <c r="AE26" s="208">
        <v>0</v>
      </c>
      <c r="AF26" s="208">
        <v>0</v>
      </c>
      <c r="AG26" s="208">
        <v>0</v>
      </c>
      <c r="AH26" s="208">
        <v>0</v>
      </c>
      <c r="AI26" s="208">
        <v>0</v>
      </c>
      <c r="AJ26" s="208">
        <v>0</v>
      </c>
    </row>
    <row r="27" spans="2:36">
      <c r="B27" s="484" t="s">
        <v>78</v>
      </c>
      <c r="C27" s="210">
        <v>791.81743342781749</v>
      </c>
      <c r="D27" s="210">
        <v>36.458660791324817</v>
      </c>
      <c r="E27" s="210">
        <v>3.9527122027331005</v>
      </c>
      <c r="F27" s="210">
        <v>3.9527122027331005</v>
      </c>
      <c r="G27" s="210">
        <v>0</v>
      </c>
      <c r="H27" s="210">
        <v>0</v>
      </c>
      <c r="I27" s="210">
        <v>0</v>
      </c>
      <c r="J27" s="210">
        <v>0</v>
      </c>
      <c r="K27" s="210">
        <v>0</v>
      </c>
      <c r="L27" s="210">
        <v>0</v>
      </c>
      <c r="M27" s="210">
        <v>0</v>
      </c>
      <c r="N27" s="210">
        <v>0</v>
      </c>
      <c r="O27" s="210">
        <v>0</v>
      </c>
      <c r="P27" s="210">
        <v>0</v>
      </c>
      <c r="Q27" s="210">
        <v>0</v>
      </c>
      <c r="R27" s="210">
        <v>0</v>
      </c>
      <c r="S27" s="210">
        <v>0</v>
      </c>
      <c r="T27" s="210">
        <v>0</v>
      </c>
      <c r="U27" s="210">
        <v>0</v>
      </c>
      <c r="V27" s="210">
        <v>0</v>
      </c>
      <c r="W27" s="210">
        <v>0</v>
      </c>
      <c r="X27" s="210">
        <v>0</v>
      </c>
      <c r="Y27" s="210">
        <v>0</v>
      </c>
      <c r="Z27" s="210">
        <v>0</v>
      </c>
      <c r="AA27" s="210">
        <v>0</v>
      </c>
      <c r="AB27" s="210">
        <v>0</v>
      </c>
      <c r="AC27" s="210">
        <v>0</v>
      </c>
      <c r="AD27" s="210">
        <v>0</v>
      </c>
      <c r="AE27" s="210">
        <v>0</v>
      </c>
      <c r="AF27" s="210">
        <v>0</v>
      </c>
      <c r="AG27" s="210">
        <v>0</v>
      </c>
      <c r="AH27" s="210">
        <v>0</v>
      </c>
      <c r="AI27" s="210">
        <v>0</v>
      </c>
      <c r="AJ27" s="210">
        <v>836.18151862460854</v>
      </c>
    </row>
    <row r="28" spans="2:36">
      <c r="B28" s="484" t="s">
        <v>114</v>
      </c>
      <c r="C28" s="210">
        <v>791.81743342781749</v>
      </c>
      <c r="D28" s="210">
        <v>36.458660791324817</v>
      </c>
      <c r="E28" s="210">
        <v>3.9527122027331005</v>
      </c>
      <c r="F28" s="210">
        <v>3.9527122027331005</v>
      </c>
      <c r="G28" s="210">
        <v>0</v>
      </c>
      <c r="H28" s="210">
        <v>0</v>
      </c>
      <c r="I28" s="210">
        <v>0</v>
      </c>
      <c r="J28" s="210">
        <v>0</v>
      </c>
      <c r="K28" s="210">
        <v>0</v>
      </c>
      <c r="L28" s="210">
        <v>0</v>
      </c>
      <c r="M28" s="210">
        <v>0</v>
      </c>
      <c r="N28" s="210">
        <v>0</v>
      </c>
      <c r="O28" s="210">
        <v>0</v>
      </c>
      <c r="P28" s="210">
        <v>0</v>
      </c>
      <c r="Q28" s="210">
        <v>0</v>
      </c>
      <c r="R28" s="210">
        <v>0</v>
      </c>
      <c r="S28" s="210">
        <v>0</v>
      </c>
      <c r="T28" s="210">
        <v>0</v>
      </c>
      <c r="U28" s="210">
        <v>0</v>
      </c>
      <c r="V28" s="210">
        <v>0</v>
      </c>
      <c r="W28" s="210">
        <v>0</v>
      </c>
      <c r="X28" s="210">
        <v>0</v>
      </c>
      <c r="Y28" s="210">
        <v>0</v>
      </c>
      <c r="Z28" s="210">
        <v>0</v>
      </c>
      <c r="AA28" s="210">
        <v>0</v>
      </c>
      <c r="AB28" s="210">
        <v>0</v>
      </c>
      <c r="AC28" s="210">
        <v>0</v>
      </c>
      <c r="AD28" s="210">
        <v>0</v>
      </c>
      <c r="AE28" s="210">
        <v>0</v>
      </c>
      <c r="AF28" s="210">
        <v>0</v>
      </c>
      <c r="AG28" s="210">
        <v>0</v>
      </c>
      <c r="AH28" s="210">
        <v>0</v>
      </c>
      <c r="AI28" s="210">
        <v>0</v>
      </c>
      <c r="AJ28" s="210">
        <v>836.18151862460854</v>
      </c>
    </row>
    <row r="29" spans="2:36">
      <c r="B29" s="484" t="s">
        <v>80</v>
      </c>
      <c r="C29" s="744">
        <v>12.257648523178382</v>
      </c>
      <c r="D29" s="744">
        <v>12.295189884649263</v>
      </c>
      <c r="E29" s="744">
        <v>12.304242810963284</v>
      </c>
      <c r="F29" s="744">
        <v>0.14585756845278985</v>
      </c>
      <c r="G29" s="744">
        <v>0.1563217485046943</v>
      </c>
      <c r="H29" s="476">
        <v>0.16744820764140139</v>
      </c>
      <c r="I29" s="744">
        <v>6.9899693025723214E-2</v>
      </c>
      <c r="J29" s="744">
        <v>3.7111907487978019E-2</v>
      </c>
      <c r="K29" s="744">
        <v>3.6336768185634673E-2</v>
      </c>
      <c r="L29" s="744">
        <v>0</v>
      </c>
      <c r="M29" s="744">
        <v>0</v>
      </c>
      <c r="N29" s="744">
        <v>0</v>
      </c>
      <c r="O29" s="744">
        <v>0</v>
      </c>
      <c r="P29" s="744">
        <v>0</v>
      </c>
      <c r="Q29" s="744">
        <v>0</v>
      </c>
      <c r="R29" s="744">
        <v>0</v>
      </c>
      <c r="S29" s="476">
        <v>0</v>
      </c>
      <c r="T29" s="476">
        <v>0</v>
      </c>
      <c r="U29" s="744">
        <v>0</v>
      </c>
      <c r="V29" s="744">
        <v>0</v>
      </c>
      <c r="W29" s="744">
        <v>0</v>
      </c>
      <c r="X29" s="744">
        <v>0</v>
      </c>
      <c r="Y29" s="744">
        <v>0</v>
      </c>
      <c r="Z29" s="744">
        <v>0</v>
      </c>
      <c r="AA29" s="744">
        <v>0</v>
      </c>
      <c r="AB29" s="476">
        <v>0</v>
      </c>
      <c r="AC29" s="476">
        <v>0</v>
      </c>
      <c r="AD29" s="476">
        <v>0</v>
      </c>
      <c r="AE29" s="476">
        <v>0</v>
      </c>
      <c r="AF29" s="476">
        <v>0</v>
      </c>
      <c r="AG29" s="476">
        <v>0</v>
      </c>
      <c r="AH29" s="476">
        <v>0</v>
      </c>
      <c r="AI29" s="476">
        <v>0</v>
      </c>
      <c r="AJ29" s="744">
        <v>37.470057112089144</v>
      </c>
    </row>
    <row r="30" spans="2:36">
      <c r="B30" s="744" t="s">
        <v>114</v>
      </c>
      <c r="C30" s="210">
        <v>0</v>
      </c>
      <c r="D30" s="210">
        <v>0</v>
      </c>
      <c r="E30" s="210">
        <v>0</v>
      </c>
      <c r="F30" s="210">
        <v>0</v>
      </c>
      <c r="G30" s="210">
        <v>0</v>
      </c>
      <c r="H30" s="210">
        <v>0</v>
      </c>
      <c r="I30" s="210">
        <v>0</v>
      </c>
      <c r="J30" s="210">
        <v>0</v>
      </c>
      <c r="K30" s="210">
        <v>0</v>
      </c>
      <c r="L30" s="210">
        <v>0</v>
      </c>
      <c r="M30" s="210">
        <v>0</v>
      </c>
      <c r="N30" s="210">
        <v>0</v>
      </c>
      <c r="O30" s="210">
        <v>0</v>
      </c>
      <c r="P30" s="210">
        <v>0</v>
      </c>
      <c r="Q30" s="210">
        <v>0</v>
      </c>
      <c r="R30" s="210">
        <v>0</v>
      </c>
      <c r="S30" s="210">
        <v>0</v>
      </c>
      <c r="T30" s="210">
        <v>0</v>
      </c>
      <c r="U30" s="210">
        <v>0</v>
      </c>
      <c r="V30" s="210">
        <v>0</v>
      </c>
      <c r="W30" s="210">
        <v>0</v>
      </c>
      <c r="X30" s="210">
        <v>0</v>
      </c>
      <c r="Y30" s="210">
        <v>0</v>
      </c>
      <c r="Z30" s="210">
        <v>0</v>
      </c>
      <c r="AA30" s="210">
        <v>0</v>
      </c>
      <c r="AB30" s="210">
        <v>0</v>
      </c>
      <c r="AC30" s="210">
        <v>0</v>
      </c>
      <c r="AD30" s="210">
        <v>0</v>
      </c>
      <c r="AE30" s="210">
        <v>0</v>
      </c>
      <c r="AF30" s="210">
        <v>0</v>
      </c>
      <c r="AG30" s="210">
        <v>0</v>
      </c>
      <c r="AH30" s="210">
        <v>0</v>
      </c>
      <c r="AI30" s="210">
        <v>0</v>
      </c>
      <c r="AJ30" s="210">
        <v>0</v>
      </c>
    </row>
    <row r="31" spans="2:36">
      <c r="B31" s="745" t="s">
        <v>115</v>
      </c>
      <c r="C31" s="114">
        <v>12.257648523178382</v>
      </c>
      <c r="D31" s="114">
        <v>12.295189884649263</v>
      </c>
      <c r="E31" s="114">
        <v>12.304242810963284</v>
      </c>
      <c r="F31" s="114">
        <v>0.14585756845278985</v>
      </c>
      <c r="G31" s="114">
        <v>0.1563217485046943</v>
      </c>
      <c r="H31" s="114">
        <v>0.16744820764140139</v>
      </c>
      <c r="I31" s="114">
        <v>6.9899693025723214E-2</v>
      </c>
      <c r="J31" s="114">
        <v>3.7111907487978019E-2</v>
      </c>
      <c r="K31" s="114">
        <v>3.6336768185634673E-2</v>
      </c>
      <c r="L31" s="114">
        <v>0</v>
      </c>
      <c r="M31" s="114">
        <v>0</v>
      </c>
      <c r="N31" s="114">
        <v>0</v>
      </c>
      <c r="O31" s="114">
        <v>0</v>
      </c>
      <c r="P31" s="114">
        <v>0</v>
      </c>
      <c r="Q31" s="114">
        <v>0</v>
      </c>
      <c r="R31" s="114">
        <v>0</v>
      </c>
      <c r="S31" s="114">
        <v>0</v>
      </c>
      <c r="T31" s="114">
        <v>0</v>
      </c>
      <c r="U31" s="114">
        <v>0</v>
      </c>
      <c r="V31" s="114">
        <v>0</v>
      </c>
      <c r="W31" s="114">
        <v>0</v>
      </c>
      <c r="X31" s="114">
        <v>0</v>
      </c>
      <c r="Y31" s="114">
        <v>0</v>
      </c>
      <c r="Z31" s="114">
        <v>0</v>
      </c>
      <c r="AA31" s="114">
        <v>0</v>
      </c>
      <c r="AB31" s="114">
        <v>0</v>
      </c>
      <c r="AC31" s="114">
        <v>0</v>
      </c>
      <c r="AD31" s="114">
        <v>0</v>
      </c>
      <c r="AE31" s="114">
        <v>0</v>
      </c>
      <c r="AF31" s="114">
        <v>0</v>
      </c>
      <c r="AG31" s="114">
        <v>0</v>
      </c>
      <c r="AH31" s="114">
        <v>0</v>
      </c>
      <c r="AI31" s="114">
        <v>0</v>
      </c>
      <c r="AJ31" s="114">
        <v>37.470057112089144</v>
      </c>
    </row>
    <row r="32" spans="2:36">
      <c r="B32" s="491" t="s">
        <v>81</v>
      </c>
      <c r="C32" s="56">
        <v>1012.0343798104628</v>
      </c>
      <c r="D32" s="56">
        <v>2018.877010802142</v>
      </c>
      <c r="E32" s="56">
        <v>3236.0393051889682</v>
      </c>
      <c r="F32" s="56">
        <v>186.00242672176719</v>
      </c>
      <c r="G32" s="56">
        <v>204.66566687400288</v>
      </c>
      <c r="H32" s="56">
        <v>182.04672889455702</v>
      </c>
      <c r="I32" s="56">
        <v>171.50757487511117</v>
      </c>
      <c r="J32" s="56">
        <v>171.19676517511118</v>
      </c>
      <c r="K32" s="56">
        <v>169.99526698511119</v>
      </c>
      <c r="L32" s="56">
        <v>161.42019713511115</v>
      </c>
      <c r="M32" s="56">
        <v>161.32697733511114</v>
      </c>
      <c r="N32" s="56">
        <v>161.32697733511114</v>
      </c>
      <c r="O32" s="56">
        <v>161.32697731511115</v>
      </c>
      <c r="P32" s="56">
        <v>45.64252223511113</v>
      </c>
      <c r="Q32" s="56">
        <v>3.1425222351111359</v>
      </c>
      <c r="R32" s="56">
        <v>3.1425222351111359</v>
      </c>
      <c r="S32" s="56">
        <v>3.1425222351111359</v>
      </c>
      <c r="T32" s="56">
        <v>3.1425222351111359</v>
      </c>
      <c r="U32" s="56">
        <v>3.1425222351111359</v>
      </c>
      <c r="V32" s="56">
        <v>3.1425222351111359</v>
      </c>
      <c r="W32" s="56">
        <v>3.1425222351111359</v>
      </c>
      <c r="X32" s="56">
        <v>3.1425222351111359</v>
      </c>
      <c r="Y32" s="56">
        <v>2.9213837808938727</v>
      </c>
      <c r="Z32" s="56">
        <v>2.7002462915601022</v>
      </c>
      <c r="AA32" s="56">
        <v>2.7002461104006819</v>
      </c>
      <c r="AB32" s="56">
        <v>1.2683919011082694</v>
      </c>
      <c r="AC32" s="56">
        <v>0.63419576939471445</v>
      </c>
      <c r="AD32" s="56">
        <v>0</v>
      </c>
      <c r="AE32" s="56">
        <v>0</v>
      </c>
      <c r="AF32" s="56">
        <v>0</v>
      </c>
      <c r="AG32" s="56">
        <v>0</v>
      </c>
      <c r="AH32" s="56">
        <v>0</v>
      </c>
      <c r="AI32" s="56">
        <v>0</v>
      </c>
      <c r="AJ32" s="56">
        <v>8078.7734184170331</v>
      </c>
    </row>
    <row r="33" spans="1:72">
      <c r="B33" s="491" t="s">
        <v>480</v>
      </c>
      <c r="C33" s="56">
        <v>21.384481899999997</v>
      </c>
      <c r="D33" s="56">
        <v>36.399928119999998</v>
      </c>
      <c r="E33" s="56">
        <v>359.26955086300035</v>
      </c>
      <c r="F33" s="56">
        <v>16.68945355</v>
      </c>
      <c r="G33" s="216">
        <v>1.1811965099999999</v>
      </c>
      <c r="H33" s="56">
        <v>0</v>
      </c>
      <c r="I33" s="56">
        <v>0</v>
      </c>
      <c r="J33" s="56">
        <v>0</v>
      </c>
      <c r="K33" s="56">
        <v>0</v>
      </c>
      <c r="L33" s="56">
        <v>0</v>
      </c>
      <c r="M33" s="56">
        <v>0</v>
      </c>
      <c r="N33" s="56">
        <v>0</v>
      </c>
      <c r="O33" s="56">
        <v>23.414085283401175</v>
      </c>
      <c r="P33" s="56">
        <v>46.828170566802349</v>
      </c>
      <c r="Q33" s="56">
        <v>46.828170566802349</v>
      </c>
      <c r="R33" s="56">
        <v>46.828170566802349</v>
      </c>
      <c r="S33" s="56">
        <v>46.828170566802349</v>
      </c>
      <c r="T33" s="56">
        <v>46.828170566802349</v>
      </c>
      <c r="U33" s="56">
        <v>46.828170566802349</v>
      </c>
      <c r="V33" s="56">
        <v>46.828170566802349</v>
      </c>
      <c r="W33" s="56">
        <v>46.828170566802349</v>
      </c>
      <c r="X33" s="56">
        <v>70.242255868809934</v>
      </c>
      <c r="Y33" s="56">
        <v>0</v>
      </c>
      <c r="Z33" s="56">
        <v>0</v>
      </c>
      <c r="AA33" s="56">
        <v>0</v>
      </c>
      <c r="AB33" s="56">
        <v>0</v>
      </c>
      <c r="AC33" s="56">
        <v>0</v>
      </c>
      <c r="AD33" s="56">
        <v>0</v>
      </c>
      <c r="AE33" s="56">
        <v>0</v>
      </c>
      <c r="AF33" s="56">
        <v>0</v>
      </c>
      <c r="AG33" s="56">
        <v>0</v>
      </c>
      <c r="AH33" s="56">
        <v>0</v>
      </c>
      <c r="AI33" s="56">
        <v>0</v>
      </c>
      <c r="AJ33" s="56">
        <v>903.20631662963012</v>
      </c>
    </row>
    <row r="34" spans="1:72" s="469" customFormat="1">
      <c r="A34" s="518"/>
      <c r="B34" s="483" t="s">
        <v>77</v>
      </c>
      <c r="C34" s="1089">
        <v>0</v>
      </c>
      <c r="D34" s="1089">
        <v>0</v>
      </c>
      <c r="E34" s="1089">
        <v>0</v>
      </c>
      <c r="F34" s="1089">
        <v>0</v>
      </c>
      <c r="G34" s="1089">
        <v>0</v>
      </c>
      <c r="H34" s="1089">
        <v>0</v>
      </c>
      <c r="I34" s="1089">
        <v>0</v>
      </c>
      <c r="J34" s="1089">
        <v>0</v>
      </c>
      <c r="K34" s="1089">
        <v>0</v>
      </c>
      <c r="L34" s="1089">
        <v>0</v>
      </c>
      <c r="M34" s="1089">
        <v>0</v>
      </c>
      <c r="N34" s="1089">
        <v>0</v>
      </c>
      <c r="O34" s="1089">
        <v>23.414085283401175</v>
      </c>
      <c r="P34" s="1089">
        <v>46.828170566802349</v>
      </c>
      <c r="Q34" s="1089">
        <v>46.828170566802349</v>
      </c>
      <c r="R34" s="1089">
        <v>46.828170566802349</v>
      </c>
      <c r="S34" s="1089">
        <v>46.828170566802349</v>
      </c>
      <c r="T34" s="1089">
        <v>46.828170566802349</v>
      </c>
      <c r="U34" s="1089">
        <v>46.828170566802349</v>
      </c>
      <c r="V34" s="1089">
        <v>46.828170566802349</v>
      </c>
      <c r="W34" s="1089">
        <v>46.828170566802349</v>
      </c>
      <c r="X34" s="1089">
        <v>70.242255868809934</v>
      </c>
      <c r="Y34" s="1089">
        <v>0</v>
      </c>
      <c r="Z34" s="1089">
        <v>0</v>
      </c>
      <c r="AA34" s="1089">
        <v>0</v>
      </c>
      <c r="AB34" s="1089">
        <v>0</v>
      </c>
      <c r="AC34" s="1089">
        <v>0</v>
      </c>
      <c r="AD34" s="1089">
        <v>0</v>
      </c>
      <c r="AE34" s="1089">
        <v>0</v>
      </c>
      <c r="AF34" s="1089">
        <v>0</v>
      </c>
      <c r="AG34" s="1089">
        <v>0</v>
      </c>
      <c r="AH34" s="1089">
        <v>0</v>
      </c>
      <c r="AI34" s="1089">
        <v>0</v>
      </c>
      <c r="AJ34" s="1089">
        <v>468.28170568662983</v>
      </c>
      <c r="AK34" s="739"/>
      <c r="AL34" s="739"/>
      <c r="AM34" s="739"/>
      <c r="AN34" s="739"/>
      <c r="AO34" s="739"/>
      <c r="AP34" s="739"/>
      <c r="AQ34" s="739"/>
      <c r="AR34" s="739"/>
      <c r="AS34" s="739"/>
      <c r="AT34" s="739"/>
      <c r="AU34" s="739"/>
      <c r="AV34" s="739"/>
      <c r="AW34" s="739"/>
      <c r="AX34" s="739"/>
      <c r="AY34" s="739"/>
      <c r="AZ34" s="739"/>
      <c r="BA34" s="739"/>
      <c r="BB34" s="739"/>
      <c r="BC34" s="739"/>
      <c r="BD34" s="739"/>
      <c r="BE34" s="739"/>
      <c r="BF34" s="739"/>
      <c r="BG34" s="739"/>
      <c r="BH34" s="739"/>
      <c r="BI34" s="739"/>
      <c r="BJ34" s="739"/>
      <c r="BK34" s="739"/>
      <c r="BL34" s="739"/>
      <c r="BM34" s="739"/>
      <c r="BN34" s="739"/>
      <c r="BO34" s="739"/>
      <c r="BP34" s="739"/>
      <c r="BQ34" s="739"/>
      <c r="BR34" s="739"/>
      <c r="BS34" s="739"/>
      <c r="BT34" s="739"/>
    </row>
    <row r="35" spans="1:72" s="469" customFormat="1">
      <c r="A35" s="518"/>
      <c r="B35" s="484" t="s">
        <v>491</v>
      </c>
      <c r="C35" s="210">
        <v>0</v>
      </c>
      <c r="D35" s="210">
        <v>0</v>
      </c>
      <c r="E35" s="210">
        <v>0</v>
      </c>
      <c r="F35" s="210">
        <v>0</v>
      </c>
      <c r="G35" s="210">
        <v>0</v>
      </c>
      <c r="H35" s="210">
        <v>0</v>
      </c>
      <c r="I35" s="210">
        <v>0</v>
      </c>
      <c r="J35" s="210">
        <v>0</v>
      </c>
      <c r="K35" s="210">
        <v>0</v>
      </c>
      <c r="L35" s="210">
        <v>0</v>
      </c>
      <c r="M35" s="210">
        <v>0</v>
      </c>
      <c r="N35" s="210">
        <v>0</v>
      </c>
      <c r="O35" s="210">
        <v>23.414085283401175</v>
      </c>
      <c r="P35" s="210">
        <v>46.828170566802349</v>
      </c>
      <c r="Q35" s="210">
        <v>46.828170566802349</v>
      </c>
      <c r="R35" s="210">
        <v>46.828170566802349</v>
      </c>
      <c r="S35" s="210">
        <v>46.828170566802349</v>
      </c>
      <c r="T35" s="210">
        <v>46.828170566802349</v>
      </c>
      <c r="U35" s="210">
        <v>46.828170566802349</v>
      </c>
      <c r="V35" s="210">
        <v>46.828170566802349</v>
      </c>
      <c r="W35" s="210">
        <v>46.828170566802349</v>
      </c>
      <c r="X35" s="210">
        <v>70.242255868809934</v>
      </c>
      <c r="Y35" s="210">
        <v>0</v>
      </c>
      <c r="Z35" s="210">
        <v>0</v>
      </c>
      <c r="AA35" s="210">
        <v>0</v>
      </c>
      <c r="AB35" s="210">
        <v>0</v>
      </c>
      <c r="AC35" s="210">
        <v>0</v>
      </c>
      <c r="AD35" s="210">
        <v>0</v>
      </c>
      <c r="AE35" s="210">
        <v>0</v>
      </c>
      <c r="AF35" s="210">
        <v>0</v>
      </c>
      <c r="AG35" s="210">
        <v>0</v>
      </c>
      <c r="AH35" s="210">
        <v>0</v>
      </c>
      <c r="AI35" s="210">
        <v>0</v>
      </c>
      <c r="AJ35" s="210">
        <v>468.28170568662983</v>
      </c>
      <c r="AK35" s="739"/>
      <c r="AL35" s="739"/>
      <c r="AM35" s="739"/>
      <c r="AN35" s="739"/>
      <c r="AO35" s="739"/>
      <c r="AP35" s="739"/>
      <c r="AQ35" s="739"/>
      <c r="AR35" s="739"/>
      <c r="AS35" s="739"/>
      <c r="AT35" s="739"/>
      <c r="AU35" s="739"/>
      <c r="AV35" s="739"/>
      <c r="AW35" s="739"/>
      <c r="AX35" s="739"/>
      <c r="AY35" s="739"/>
      <c r="AZ35" s="739"/>
      <c r="BA35" s="739"/>
      <c r="BB35" s="739"/>
      <c r="BC35" s="739"/>
      <c r="BD35" s="739"/>
      <c r="BE35" s="739"/>
      <c r="BF35" s="739"/>
      <c r="BG35" s="739"/>
      <c r="BH35" s="739"/>
      <c r="BI35" s="739"/>
      <c r="BJ35" s="739"/>
      <c r="BK35" s="739"/>
      <c r="BL35" s="739"/>
      <c r="BM35" s="739"/>
      <c r="BN35" s="739"/>
      <c r="BO35" s="739"/>
      <c r="BP35" s="739"/>
      <c r="BQ35" s="739"/>
      <c r="BR35" s="739"/>
      <c r="BS35" s="739"/>
      <c r="BT35" s="739"/>
    </row>
    <row r="36" spans="1:72" s="469" customFormat="1">
      <c r="A36" s="518"/>
      <c r="B36" s="484" t="s">
        <v>78</v>
      </c>
      <c r="C36" s="210">
        <v>0</v>
      </c>
      <c r="D36" s="210">
        <v>0</v>
      </c>
      <c r="E36" s="210">
        <v>329.15203825300034</v>
      </c>
      <c r="F36" s="210">
        <v>0</v>
      </c>
      <c r="G36" s="210">
        <v>0</v>
      </c>
      <c r="H36" s="210">
        <v>0</v>
      </c>
      <c r="I36" s="210">
        <v>0</v>
      </c>
      <c r="J36" s="210">
        <v>0</v>
      </c>
      <c r="K36" s="210">
        <v>0</v>
      </c>
      <c r="L36" s="210">
        <v>0</v>
      </c>
      <c r="M36" s="210">
        <v>0</v>
      </c>
      <c r="N36" s="210">
        <v>0</v>
      </c>
      <c r="O36" s="210">
        <v>0</v>
      </c>
      <c r="P36" s="210">
        <v>0</v>
      </c>
      <c r="Q36" s="210">
        <v>0</v>
      </c>
      <c r="R36" s="210">
        <v>0</v>
      </c>
      <c r="S36" s="210">
        <v>0</v>
      </c>
      <c r="T36" s="210">
        <v>0</v>
      </c>
      <c r="U36" s="210">
        <v>0</v>
      </c>
      <c r="V36" s="210">
        <v>0</v>
      </c>
      <c r="W36" s="210">
        <v>0</v>
      </c>
      <c r="X36" s="210">
        <v>0</v>
      </c>
      <c r="Y36" s="210">
        <v>0</v>
      </c>
      <c r="Z36" s="210">
        <v>0</v>
      </c>
      <c r="AA36" s="210">
        <v>0</v>
      </c>
      <c r="AB36" s="210">
        <v>0</v>
      </c>
      <c r="AC36" s="210">
        <v>0</v>
      </c>
      <c r="AD36" s="210">
        <v>0</v>
      </c>
      <c r="AE36" s="210">
        <v>0</v>
      </c>
      <c r="AF36" s="210">
        <v>0</v>
      </c>
      <c r="AG36" s="210">
        <v>0</v>
      </c>
      <c r="AH36" s="210">
        <v>0</v>
      </c>
      <c r="AI36" s="210">
        <v>0</v>
      </c>
      <c r="AJ36" s="210">
        <v>329.15203825300034</v>
      </c>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39"/>
      <c r="BQ36" s="739"/>
      <c r="BR36" s="739"/>
      <c r="BS36" s="739"/>
      <c r="BT36" s="739"/>
    </row>
    <row r="37" spans="1:72" s="469" customFormat="1">
      <c r="A37" s="518"/>
      <c r="B37" s="484" t="s">
        <v>86</v>
      </c>
      <c r="C37" s="210">
        <v>0</v>
      </c>
      <c r="D37" s="210">
        <v>0</v>
      </c>
      <c r="E37" s="210">
        <v>329.15203825300034</v>
      </c>
      <c r="F37" s="210">
        <v>0</v>
      </c>
      <c r="G37" s="210">
        <v>0</v>
      </c>
      <c r="H37" s="210">
        <v>0</v>
      </c>
      <c r="I37" s="210">
        <v>0</v>
      </c>
      <c r="J37" s="210">
        <v>0</v>
      </c>
      <c r="K37" s="210">
        <v>0</v>
      </c>
      <c r="L37" s="210">
        <v>0</v>
      </c>
      <c r="M37" s="210">
        <v>0</v>
      </c>
      <c r="N37" s="210">
        <v>0</v>
      </c>
      <c r="O37" s="210">
        <v>0</v>
      </c>
      <c r="P37" s="210">
        <v>0</v>
      </c>
      <c r="Q37" s="210">
        <v>0</v>
      </c>
      <c r="R37" s="210">
        <v>0</v>
      </c>
      <c r="S37" s="210">
        <v>0</v>
      </c>
      <c r="T37" s="210">
        <v>0</v>
      </c>
      <c r="U37" s="210">
        <v>0</v>
      </c>
      <c r="V37" s="210">
        <v>0</v>
      </c>
      <c r="W37" s="210">
        <v>0</v>
      </c>
      <c r="X37" s="210">
        <v>0</v>
      </c>
      <c r="Y37" s="210">
        <v>0</v>
      </c>
      <c r="Z37" s="210">
        <v>0</v>
      </c>
      <c r="AA37" s="210">
        <v>0</v>
      </c>
      <c r="AB37" s="210">
        <v>0</v>
      </c>
      <c r="AC37" s="210">
        <v>0</v>
      </c>
      <c r="AD37" s="210">
        <v>0</v>
      </c>
      <c r="AE37" s="210">
        <v>0</v>
      </c>
      <c r="AF37" s="210">
        <v>0</v>
      </c>
      <c r="AG37" s="210">
        <v>0</v>
      </c>
      <c r="AH37" s="210">
        <v>0</v>
      </c>
      <c r="AI37" s="210">
        <v>0</v>
      </c>
      <c r="AJ37" s="210">
        <v>329.15203825300034</v>
      </c>
      <c r="AK37" s="739"/>
      <c r="AL37" s="739"/>
      <c r="AM37" s="739"/>
      <c r="AN37" s="739"/>
      <c r="AO37" s="739"/>
      <c r="AP37" s="739"/>
      <c r="AQ37" s="739"/>
      <c r="AR37" s="739"/>
      <c r="AS37" s="739"/>
      <c r="AT37" s="739"/>
      <c r="AU37" s="739"/>
      <c r="AV37" s="739"/>
      <c r="AW37" s="739"/>
      <c r="AX37" s="739"/>
      <c r="AY37" s="739"/>
      <c r="AZ37" s="739"/>
      <c r="BA37" s="739"/>
      <c r="BB37" s="739"/>
      <c r="BC37" s="739"/>
      <c r="BD37" s="739"/>
      <c r="BE37" s="739"/>
      <c r="BF37" s="739"/>
      <c r="BG37" s="739"/>
      <c r="BH37" s="739"/>
      <c r="BI37" s="739"/>
      <c r="BJ37" s="739"/>
      <c r="BK37" s="739"/>
      <c r="BL37" s="739"/>
      <c r="BM37" s="739"/>
      <c r="BN37" s="739"/>
      <c r="BO37" s="739"/>
      <c r="BP37" s="739"/>
      <c r="BQ37" s="739"/>
      <c r="BR37" s="739"/>
      <c r="BS37" s="739"/>
      <c r="BT37" s="739"/>
    </row>
    <row r="38" spans="1:72" s="469" customFormat="1">
      <c r="A38" s="518"/>
      <c r="B38" s="484" t="s">
        <v>115</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739"/>
      <c r="AL38" s="739"/>
      <c r="AM38" s="739"/>
      <c r="AN38" s="739"/>
      <c r="AO38" s="739"/>
      <c r="AP38" s="739"/>
      <c r="AQ38" s="739"/>
      <c r="AR38" s="739"/>
      <c r="AS38" s="739"/>
      <c r="AT38" s="739"/>
      <c r="AU38" s="739"/>
      <c r="AV38" s="739"/>
      <c r="AW38" s="739"/>
      <c r="AX38" s="739"/>
      <c r="AY38" s="739"/>
      <c r="AZ38" s="739"/>
      <c r="BA38" s="739"/>
      <c r="BB38" s="739"/>
      <c r="BC38" s="739"/>
      <c r="BD38" s="739"/>
      <c r="BE38" s="739"/>
      <c r="BF38" s="739"/>
      <c r="BG38" s="739"/>
      <c r="BH38" s="739"/>
      <c r="BI38" s="739"/>
      <c r="BJ38" s="739"/>
      <c r="BK38" s="739"/>
      <c r="BL38" s="739"/>
      <c r="BM38" s="739"/>
      <c r="BN38" s="739"/>
      <c r="BO38" s="739"/>
      <c r="BP38" s="739"/>
      <c r="BQ38" s="739"/>
      <c r="BR38" s="739"/>
      <c r="BS38" s="739"/>
      <c r="BT38" s="739"/>
    </row>
    <row r="39" spans="1:72" s="469" customFormat="1">
      <c r="A39" s="518"/>
      <c r="B39" s="484" t="s">
        <v>80</v>
      </c>
      <c r="C39" s="210">
        <v>21.384481899999997</v>
      </c>
      <c r="D39" s="210">
        <v>36.399928119999998</v>
      </c>
      <c r="E39" s="210">
        <v>30.117512609999999</v>
      </c>
      <c r="F39" s="210">
        <v>16.68945355</v>
      </c>
      <c r="G39" s="210">
        <v>1.1811965099999999</v>
      </c>
      <c r="H39" s="210">
        <v>0</v>
      </c>
      <c r="I39" s="210">
        <v>0</v>
      </c>
      <c r="J39" s="210">
        <v>0</v>
      </c>
      <c r="K39" s="210">
        <v>0</v>
      </c>
      <c r="L39" s="210">
        <v>0</v>
      </c>
      <c r="M39" s="210">
        <v>0</v>
      </c>
      <c r="N39" s="210">
        <v>0</v>
      </c>
      <c r="O39" s="210">
        <v>0</v>
      </c>
      <c r="P39" s="210">
        <v>0</v>
      </c>
      <c r="Q39" s="210">
        <v>0</v>
      </c>
      <c r="R39" s="210">
        <v>0</v>
      </c>
      <c r="S39" s="210">
        <v>0</v>
      </c>
      <c r="T39" s="210">
        <v>0</v>
      </c>
      <c r="U39" s="210">
        <v>0</v>
      </c>
      <c r="V39" s="210">
        <v>0</v>
      </c>
      <c r="W39" s="210">
        <v>0</v>
      </c>
      <c r="X39" s="210">
        <v>0</v>
      </c>
      <c r="Y39" s="210">
        <v>0</v>
      </c>
      <c r="Z39" s="210">
        <v>0</v>
      </c>
      <c r="AA39" s="210">
        <v>0</v>
      </c>
      <c r="AB39" s="210">
        <v>0</v>
      </c>
      <c r="AC39" s="210">
        <v>0</v>
      </c>
      <c r="AD39" s="210">
        <v>0</v>
      </c>
      <c r="AE39" s="210">
        <v>0</v>
      </c>
      <c r="AF39" s="210">
        <v>0</v>
      </c>
      <c r="AG39" s="210">
        <v>0</v>
      </c>
      <c r="AH39" s="210">
        <v>0</v>
      </c>
      <c r="AI39" s="210">
        <v>0</v>
      </c>
      <c r="AJ39" s="210">
        <v>105.77257269</v>
      </c>
      <c r="AK39" s="739"/>
      <c r="AL39" s="739"/>
      <c r="AM39" s="739"/>
      <c r="AN39" s="739"/>
      <c r="AO39" s="739"/>
      <c r="AP39" s="739"/>
      <c r="AQ39" s="739"/>
      <c r="AR39" s="739"/>
      <c r="AS39" s="739"/>
      <c r="AT39" s="739"/>
      <c r="AU39" s="739"/>
      <c r="AV39" s="739"/>
      <c r="AW39" s="739"/>
      <c r="AX39" s="739"/>
      <c r="AY39" s="739"/>
      <c r="AZ39" s="739"/>
      <c r="BA39" s="739"/>
      <c r="BB39" s="739"/>
      <c r="BC39" s="739"/>
      <c r="BD39" s="739"/>
      <c r="BE39" s="739"/>
      <c r="BF39" s="739"/>
      <c r="BG39" s="739"/>
      <c r="BH39" s="739"/>
      <c r="BI39" s="739"/>
      <c r="BJ39" s="739"/>
      <c r="BK39" s="739"/>
      <c r="BL39" s="739"/>
      <c r="BM39" s="739"/>
      <c r="BN39" s="739"/>
      <c r="BO39" s="739"/>
      <c r="BP39" s="739"/>
      <c r="BQ39" s="739"/>
      <c r="BR39" s="739"/>
      <c r="BS39" s="739"/>
      <c r="BT39" s="739"/>
    </row>
    <row r="40" spans="1:72" s="469" customFormat="1">
      <c r="A40" s="518"/>
      <c r="B40" s="485" t="s">
        <v>492</v>
      </c>
      <c r="C40" s="114">
        <v>21.384481899999997</v>
      </c>
      <c r="D40" s="114">
        <v>36.399928119999998</v>
      </c>
      <c r="E40" s="114">
        <v>30.117512609999999</v>
      </c>
      <c r="F40" s="114">
        <v>16.68945355</v>
      </c>
      <c r="G40" s="114">
        <v>1.1811965099999999</v>
      </c>
      <c r="H40" s="114">
        <v>0</v>
      </c>
      <c r="I40" s="114">
        <v>0</v>
      </c>
      <c r="J40" s="114">
        <v>0</v>
      </c>
      <c r="K40" s="114">
        <v>0</v>
      </c>
      <c r="L40" s="114">
        <v>0</v>
      </c>
      <c r="M40" s="114">
        <v>0</v>
      </c>
      <c r="N40" s="114">
        <v>0</v>
      </c>
      <c r="O40" s="114">
        <v>0</v>
      </c>
      <c r="P40" s="114">
        <v>0</v>
      </c>
      <c r="Q40" s="114">
        <v>0</v>
      </c>
      <c r="R40" s="114">
        <v>0</v>
      </c>
      <c r="S40" s="114">
        <v>0</v>
      </c>
      <c r="T40" s="114">
        <v>0</v>
      </c>
      <c r="U40" s="114">
        <v>0</v>
      </c>
      <c r="V40" s="114">
        <v>0</v>
      </c>
      <c r="W40" s="114">
        <v>0</v>
      </c>
      <c r="X40" s="114">
        <v>0</v>
      </c>
      <c r="Y40" s="114">
        <v>0</v>
      </c>
      <c r="Z40" s="114">
        <v>0</v>
      </c>
      <c r="AA40" s="114">
        <v>0</v>
      </c>
      <c r="AB40" s="114">
        <v>0</v>
      </c>
      <c r="AC40" s="114">
        <v>0</v>
      </c>
      <c r="AD40" s="114">
        <v>0</v>
      </c>
      <c r="AE40" s="114">
        <v>0</v>
      </c>
      <c r="AF40" s="114">
        <v>0</v>
      </c>
      <c r="AG40" s="114">
        <v>0</v>
      </c>
      <c r="AH40" s="114">
        <v>0</v>
      </c>
      <c r="AI40" s="114">
        <v>0</v>
      </c>
      <c r="AJ40" s="114">
        <v>105.77257269</v>
      </c>
      <c r="AK40" s="739"/>
      <c r="AL40" s="739"/>
      <c r="AM40" s="739"/>
      <c r="AN40" s="739"/>
      <c r="AO40" s="739"/>
      <c r="AP40" s="739"/>
      <c r="AQ40" s="739"/>
      <c r="AR40" s="739"/>
      <c r="AS40" s="739"/>
      <c r="AT40" s="739"/>
      <c r="AU40" s="739"/>
      <c r="AV40" s="739"/>
      <c r="AW40" s="739"/>
      <c r="AX40" s="739"/>
      <c r="AY40" s="739"/>
      <c r="AZ40" s="739"/>
      <c r="BA40" s="739"/>
      <c r="BB40" s="739"/>
      <c r="BC40" s="739"/>
      <c r="BD40" s="739"/>
      <c r="BE40" s="739"/>
      <c r="BF40" s="739"/>
      <c r="BG40" s="739"/>
      <c r="BH40" s="739"/>
      <c r="BI40" s="739"/>
      <c r="BJ40" s="739"/>
      <c r="BK40" s="739"/>
      <c r="BL40" s="739"/>
      <c r="BM40" s="739"/>
      <c r="BN40" s="739"/>
      <c r="BO40" s="739"/>
      <c r="BP40" s="739"/>
      <c r="BQ40" s="739"/>
      <c r="BR40" s="739"/>
      <c r="BS40" s="739"/>
      <c r="BT40" s="739"/>
    </row>
    <row r="41" spans="1:72" s="469" customFormat="1">
      <c r="A41" s="518"/>
      <c r="B41" s="491" t="s">
        <v>53</v>
      </c>
      <c r="C41" s="56">
        <v>396.91638822462426</v>
      </c>
      <c r="D41" s="56">
        <v>172.30349683728588</v>
      </c>
      <c r="E41" s="56">
        <v>178.58147724000003</v>
      </c>
      <c r="F41" s="56">
        <v>196.97052563000003</v>
      </c>
      <c r="G41" s="56">
        <v>217.39956255999999</v>
      </c>
      <c r="H41" s="56">
        <v>174.90809569999999</v>
      </c>
      <c r="I41" s="56">
        <v>31.719793360000004</v>
      </c>
      <c r="J41" s="56">
        <v>1.1479455600000001</v>
      </c>
      <c r="K41" s="56">
        <v>1.1479455600000001</v>
      </c>
      <c r="L41" s="56">
        <v>0.47831080999999998</v>
      </c>
      <c r="M41" s="56">
        <v>0</v>
      </c>
      <c r="N41" s="56">
        <v>0</v>
      </c>
      <c r="O41" s="56">
        <v>0</v>
      </c>
      <c r="P41" s="56">
        <v>0</v>
      </c>
      <c r="Q41" s="56">
        <v>0</v>
      </c>
      <c r="R41" s="56">
        <v>0</v>
      </c>
      <c r="S41" s="56">
        <v>0</v>
      </c>
      <c r="T41" s="56">
        <v>0</v>
      </c>
      <c r="U41" s="56">
        <v>0</v>
      </c>
      <c r="V41" s="56">
        <v>0</v>
      </c>
      <c r="W41" s="56">
        <v>0</v>
      </c>
      <c r="X41" s="56">
        <v>0</v>
      </c>
      <c r="Y41" s="56">
        <v>0</v>
      </c>
      <c r="Z41" s="56">
        <v>0</v>
      </c>
      <c r="AA41" s="56">
        <v>0</v>
      </c>
      <c r="AB41" s="56">
        <v>0</v>
      </c>
      <c r="AC41" s="56">
        <v>0</v>
      </c>
      <c r="AD41" s="56">
        <v>0</v>
      </c>
      <c r="AE41" s="56">
        <v>0</v>
      </c>
      <c r="AF41" s="56">
        <v>0</v>
      </c>
      <c r="AG41" s="56">
        <v>0</v>
      </c>
      <c r="AH41" s="56">
        <v>0</v>
      </c>
      <c r="AI41" s="56">
        <v>0</v>
      </c>
      <c r="AJ41" s="56">
        <v>1371.5735414819101</v>
      </c>
      <c r="AK41" s="739"/>
      <c r="AL41" s="739"/>
      <c r="AM41" s="739"/>
      <c r="AN41" s="739"/>
      <c r="AO41" s="739"/>
      <c r="AP41" s="739"/>
      <c r="AQ41" s="739"/>
      <c r="AR41" s="739"/>
      <c r="AS41" s="739"/>
      <c r="AT41" s="739"/>
      <c r="AU41" s="739"/>
      <c r="AV41" s="739"/>
      <c r="AW41" s="739"/>
      <c r="AX41" s="739"/>
      <c r="AY41" s="739"/>
      <c r="AZ41" s="739"/>
      <c r="BA41" s="739"/>
      <c r="BB41" s="739"/>
      <c r="BC41" s="739"/>
      <c r="BD41" s="739"/>
      <c r="BE41" s="739"/>
      <c r="BF41" s="739"/>
      <c r="BG41" s="739"/>
      <c r="BH41" s="739"/>
      <c r="BI41" s="739"/>
      <c r="BJ41" s="739"/>
      <c r="BK41" s="739"/>
      <c r="BL41" s="739"/>
      <c r="BM41" s="739"/>
      <c r="BN41" s="739"/>
      <c r="BO41" s="739"/>
      <c r="BP41" s="739"/>
      <c r="BQ41" s="739"/>
      <c r="BR41" s="739"/>
      <c r="BS41" s="739"/>
      <c r="BT41" s="739"/>
    </row>
    <row r="42" spans="1:72" s="469" customFormat="1">
      <c r="A42" s="518"/>
      <c r="B42" s="483" t="s">
        <v>82</v>
      </c>
      <c r="C42" s="208">
        <v>286.77781215462426</v>
      </c>
      <c r="D42" s="208">
        <v>0</v>
      </c>
      <c r="E42" s="208">
        <v>0</v>
      </c>
      <c r="F42" s="208">
        <v>0</v>
      </c>
      <c r="G42" s="208">
        <v>0</v>
      </c>
      <c r="H42" s="208">
        <v>0</v>
      </c>
      <c r="I42" s="208">
        <v>0</v>
      </c>
      <c r="J42" s="208">
        <v>0</v>
      </c>
      <c r="K42" s="208">
        <v>0</v>
      </c>
      <c r="L42" s="208">
        <v>0</v>
      </c>
      <c r="M42" s="208">
        <v>0</v>
      </c>
      <c r="N42" s="208">
        <v>0</v>
      </c>
      <c r="O42" s="208">
        <v>0</v>
      </c>
      <c r="P42" s="208">
        <v>0</v>
      </c>
      <c r="Q42" s="208">
        <v>0</v>
      </c>
      <c r="R42" s="208">
        <v>0</v>
      </c>
      <c r="S42" s="208">
        <v>0</v>
      </c>
      <c r="T42" s="208">
        <v>0</v>
      </c>
      <c r="U42" s="208">
        <v>0</v>
      </c>
      <c r="V42" s="208">
        <v>0</v>
      </c>
      <c r="W42" s="208">
        <v>0</v>
      </c>
      <c r="X42" s="208">
        <v>0</v>
      </c>
      <c r="Y42" s="208">
        <v>0</v>
      </c>
      <c r="Z42" s="208">
        <v>0</v>
      </c>
      <c r="AA42" s="208">
        <v>0</v>
      </c>
      <c r="AB42" s="208">
        <v>0</v>
      </c>
      <c r="AC42" s="208">
        <v>0</v>
      </c>
      <c r="AD42" s="208">
        <v>0</v>
      </c>
      <c r="AE42" s="208">
        <v>0</v>
      </c>
      <c r="AF42" s="208">
        <v>0</v>
      </c>
      <c r="AG42" s="208">
        <v>0</v>
      </c>
      <c r="AH42" s="208">
        <v>0</v>
      </c>
      <c r="AI42" s="208">
        <v>0</v>
      </c>
      <c r="AJ42" s="208">
        <v>286.77781215462426</v>
      </c>
      <c r="AK42" s="739"/>
      <c r="AL42" s="739"/>
      <c r="AM42" s="739"/>
      <c r="AN42" s="739"/>
      <c r="AO42" s="739"/>
      <c r="AP42" s="739"/>
      <c r="AQ42" s="739"/>
      <c r="AR42" s="739"/>
      <c r="AS42" s="739"/>
      <c r="AT42" s="739"/>
      <c r="AU42" s="739"/>
      <c r="AV42" s="739"/>
      <c r="AW42" s="739"/>
      <c r="AX42" s="739"/>
      <c r="AY42" s="739"/>
      <c r="AZ42" s="739"/>
      <c r="BA42" s="739"/>
      <c r="BB42" s="739"/>
      <c r="BC42" s="739"/>
      <c r="BD42" s="739"/>
      <c r="BE42" s="739"/>
      <c r="BF42" s="739"/>
      <c r="BG42" s="739"/>
      <c r="BH42" s="739"/>
      <c r="BI42" s="739"/>
      <c r="BJ42" s="739"/>
      <c r="BK42" s="739"/>
      <c r="BL42" s="739"/>
      <c r="BM42" s="739"/>
      <c r="BN42" s="739"/>
      <c r="BO42" s="739"/>
      <c r="BP42" s="739"/>
      <c r="BQ42" s="739"/>
      <c r="BR42" s="739"/>
      <c r="BS42" s="739"/>
      <c r="BT42" s="739"/>
    </row>
    <row r="43" spans="1:72">
      <c r="B43" s="485" t="s">
        <v>80</v>
      </c>
      <c r="C43" s="114">
        <v>110.13857607</v>
      </c>
      <c r="D43" s="114">
        <v>172.30349683728588</v>
      </c>
      <c r="E43" s="114">
        <v>178.58147724000003</v>
      </c>
      <c r="F43" s="114">
        <v>196.97052563000003</v>
      </c>
      <c r="G43" s="114">
        <v>217.39956255999999</v>
      </c>
      <c r="H43" s="114">
        <v>174.90809569999999</v>
      </c>
      <c r="I43" s="114">
        <v>31.719793360000004</v>
      </c>
      <c r="J43" s="114">
        <v>1.1479455600000001</v>
      </c>
      <c r="K43" s="114">
        <v>1.1479455600000001</v>
      </c>
      <c r="L43" s="114">
        <v>0.47831080999999998</v>
      </c>
      <c r="M43" s="114">
        <v>0</v>
      </c>
      <c r="N43" s="114">
        <v>0</v>
      </c>
      <c r="O43" s="114">
        <v>0</v>
      </c>
      <c r="P43" s="114">
        <v>0</v>
      </c>
      <c r="Q43" s="114">
        <v>0</v>
      </c>
      <c r="R43" s="114">
        <v>0</v>
      </c>
      <c r="S43" s="114">
        <v>0</v>
      </c>
      <c r="T43" s="114">
        <v>0</v>
      </c>
      <c r="U43" s="114">
        <v>0</v>
      </c>
      <c r="V43" s="114">
        <v>0</v>
      </c>
      <c r="W43" s="114">
        <v>0</v>
      </c>
      <c r="X43" s="114">
        <v>0</v>
      </c>
      <c r="Y43" s="114">
        <v>0</v>
      </c>
      <c r="Z43" s="114">
        <v>0</v>
      </c>
      <c r="AA43" s="114">
        <v>0</v>
      </c>
      <c r="AB43" s="114">
        <v>0</v>
      </c>
      <c r="AC43" s="114">
        <v>0</v>
      </c>
      <c r="AD43" s="114">
        <v>0</v>
      </c>
      <c r="AE43" s="114">
        <v>0</v>
      </c>
      <c r="AF43" s="114">
        <v>0</v>
      </c>
      <c r="AG43" s="114">
        <v>0</v>
      </c>
      <c r="AH43" s="114">
        <v>0</v>
      </c>
      <c r="AI43" s="114">
        <v>0</v>
      </c>
      <c r="AJ43" s="114">
        <v>1084.7957293272857</v>
      </c>
    </row>
    <row r="44" spans="1:72" ht="13.5" thickBot="1">
      <c r="B44" s="490"/>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row>
    <row r="45" spans="1:72" ht="13.5" thickBot="1">
      <c r="B45" s="115" t="s">
        <v>293</v>
      </c>
      <c r="C45" s="119">
        <v>20337.671793938283</v>
      </c>
      <c r="D45" s="119">
        <v>6949.7718082409074</v>
      </c>
      <c r="E45" s="119">
        <v>0</v>
      </c>
      <c r="F45" s="119">
        <v>0</v>
      </c>
      <c r="G45" s="119">
        <v>0</v>
      </c>
      <c r="H45" s="119">
        <v>0</v>
      </c>
      <c r="I45" s="119">
        <v>0</v>
      </c>
      <c r="J45" s="119">
        <v>0</v>
      </c>
      <c r="K45" s="119">
        <v>0</v>
      </c>
      <c r="L45" s="119">
        <v>0</v>
      </c>
      <c r="M45" s="119">
        <v>0</v>
      </c>
      <c r="N45" s="119">
        <v>0</v>
      </c>
      <c r="O45" s="119">
        <v>0</v>
      </c>
      <c r="P45" s="119">
        <v>0</v>
      </c>
      <c r="Q45" s="119">
        <v>0</v>
      </c>
      <c r="R45" s="119">
        <v>0</v>
      </c>
      <c r="S45" s="119">
        <v>0</v>
      </c>
      <c r="T45" s="119">
        <v>0</v>
      </c>
      <c r="U45" s="119">
        <v>0</v>
      </c>
      <c r="V45" s="119">
        <v>0</v>
      </c>
      <c r="W45" s="119">
        <v>0</v>
      </c>
      <c r="X45" s="119">
        <v>0</v>
      </c>
      <c r="Y45" s="119">
        <v>0</v>
      </c>
      <c r="Z45" s="119">
        <v>0</v>
      </c>
      <c r="AA45" s="119">
        <v>0</v>
      </c>
      <c r="AB45" s="119">
        <v>0</v>
      </c>
      <c r="AC45" s="119">
        <v>0</v>
      </c>
      <c r="AD45" s="119">
        <v>0</v>
      </c>
      <c r="AE45" s="119">
        <v>0</v>
      </c>
      <c r="AF45" s="119">
        <v>0</v>
      </c>
      <c r="AG45" s="119">
        <v>0</v>
      </c>
      <c r="AH45" s="119">
        <v>0</v>
      </c>
      <c r="AI45" s="119">
        <v>0</v>
      </c>
      <c r="AJ45" s="119">
        <v>27287.443602179192</v>
      </c>
    </row>
    <row r="46" spans="1:72" ht="13.5" thickBot="1">
      <c r="B46" s="136"/>
      <c r="C46" s="1090"/>
      <c r="D46" s="1090"/>
      <c r="E46" s="1090"/>
      <c r="F46" s="1090"/>
      <c r="G46" s="1090"/>
      <c r="H46" s="1090"/>
      <c r="I46" s="1090"/>
      <c r="J46" s="1090"/>
      <c r="K46" s="1090"/>
      <c r="L46" s="1090"/>
      <c r="M46" s="1090"/>
      <c r="N46" s="1090"/>
      <c r="O46" s="1090"/>
      <c r="P46" s="1090"/>
      <c r="Q46" s="1090"/>
      <c r="R46" s="1090"/>
      <c r="S46" s="1090"/>
      <c r="T46" s="1090"/>
      <c r="U46" s="1090"/>
      <c r="V46" s="1090"/>
      <c r="W46" s="1090"/>
      <c r="X46" s="1090"/>
      <c r="Y46" s="1090"/>
      <c r="Z46" s="1090"/>
      <c r="AA46" s="1090"/>
      <c r="AB46" s="1090"/>
      <c r="AC46" s="1090"/>
      <c r="AD46" s="1090"/>
      <c r="AE46" s="1090"/>
      <c r="AF46" s="1090"/>
      <c r="AG46" s="1090"/>
      <c r="AH46" s="1090"/>
      <c r="AI46" s="1090"/>
      <c r="AJ46" s="1090"/>
    </row>
    <row r="47" spans="1:72" ht="13.5" thickBot="1">
      <c r="B47" s="214" t="s">
        <v>377</v>
      </c>
      <c r="C47" s="119">
        <v>32778.659301142543</v>
      </c>
      <c r="D47" s="119">
        <v>13611.239244129227</v>
      </c>
      <c r="E47" s="119">
        <v>11518.218325320155</v>
      </c>
      <c r="F47" s="119">
        <v>9072.3831221868713</v>
      </c>
      <c r="G47" s="119">
        <v>21578.255475993814</v>
      </c>
      <c r="H47" s="119">
        <v>18260.541389533719</v>
      </c>
      <c r="I47" s="119">
        <v>13208.971070511936</v>
      </c>
      <c r="J47" s="119">
        <v>14523.204423437317</v>
      </c>
      <c r="K47" s="119">
        <v>17391.057418636788</v>
      </c>
      <c r="L47" s="119">
        <v>13107.546902355287</v>
      </c>
      <c r="M47" s="119">
        <v>12091.145250601603</v>
      </c>
      <c r="N47" s="119">
        <v>3318.055126636787</v>
      </c>
      <c r="O47" s="119">
        <v>3051.6446145724099</v>
      </c>
      <c r="P47" s="119">
        <v>3785.2341025080327</v>
      </c>
      <c r="Q47" s="119">
        <v>3785.2341025080327</v>
      </c>
      <c r="R47" s="119">
        <v>3785.2341025080327</v>
      </c>
      <c r="S47" s="119">
        <v>3785.2341025080327</v>
      </c>
      <c r="T47" s="119">
        <v>1467.7520321357924</v>
      </c>
      <c r="U47" s="119">
        <v>1467.7520321357924</v>
      </c>
      <c r="V47" s="119">
        <v>4256.7734820680416</v>
      </c>
      <c r="W47" s="119">
        <v>2506.7734820680416</v>
      </c>
      <c r="X47" s="119">
        <v>3240.3629700036645</v>
      </c>
      <c r="Y47" s="119">
        <v>1039.5945061967959</v>
      </c>
      <c r="Z47" s="119">
        <v>1039.5945061967959</v>
      </c>
      <c r="AA47" s="119">
        <v>1039.5945061967959</v>
      </c>
      <c r="AB47" s="119">
        <v>1039.5945061967959</v>
      </c>
      <c r="AC47" s="119">
        <v>1039.5945061967959</v>
      </c>
      <c r="AD47" s="119">
        <v>1039.5945061967959</v>
      </c>
      <c r="AE47" s="119">
        <v>1039.5945061967959</v>
      </c>
      <c r="AF47" s="119">
        <v>2750.5730562645463</v>
      </c>
      <c r="AG47" s="119">
        <v>0.5730562645464119</v>
      </c>
      <c r="AH47" s="119">
        <v>0.5730562645464119</v>
      </c>
      <c r="AI47" s="119">
        <v>34.956432141231858</v>
      </c>
      <c r="AJ47" s="119">
        <v>221655.10921781437</v>
      </c>
    </row>
    <row r="48" spans="1:72">
      <c r="B48" s="491" t="s">
        <v>87</v>
      </c>
      <c r="C48" s="56">
        <v>0</v>
      </c>
      <c r="D48" s="56">
        <v>0</v>
      </c>
      <c r="E48" s="56">
        <v>0</v>
      </c>
      <c r="F48" s="56">
        <v>0</v>
      </c>
      <c r="G48" s="56">
        <v>0</v>
      </c>
      <c r="H48" s="56">
        <v>0</v>
      </c>
      <c r="I48" s="56">
        <v>0</v>
      </c>
      <c r="J48" s="56">
        <v>0</v>
      </c>
      <c r="K48" s="56">
        <v>0</v>
      </c>
      <c r="L48" s="56">
        <v>0</v>
      </c>
      <c r="M48" s="56">
        <v>0</v>
      </c>
      <c r="N48" s="56">
        <v>0</v>
      </c>
      <c r="O48" s="510">
        <v>733.58948793562297</v>
      </c>
      <c r="P48" s="510">
        <v>1467.1789758712459</v>
      </c>
      <c r="Q48" s="510">
        <v>1467.1789758712459</v>
      </c>
      <c r="R48" s="510">
        <v>1467.1789758712459</v>
      </c>
      <c r="S48" s="510">
        <v>1467.1789758712459</v>
      </c>
      <c r="T48" s="510">
        <v>1467.1789758712459</v>
      </c>
      <c r="U48" s="510">
        <v>1467.1789758712459</v>
      </c>
      <c r="V48" s="510">
        <v>1467.1789758712459</v>
      </c>
      <c r="W48" s="510">
        <v>1467.1789758712459</v>
      </c>
      <c r="X48" s="510">
        <v>2200.768463806869</v>
      </c>
      <c r="Y48" s="56">
        <v>0</v>
      </c>
      <c r="Z48" s="56">
        <v>0</v>
      </c>
      <c r="AA48" s="56">
        <v>0</v>
      </c>
      <c r="AB48" s="56">
        <v>0</v>
      </c>
      <c r="AC48" s="56">
        <v>0</v>
      </c>
      <c r="AD48" s="56">
        <v>0</v>
      </c>
      <c r="AE48" s="56">
        <v>0</v>
      </c>
      <c r="AF48" s="56">
        <v>0</v>
      </c>
      <c r="AG48" s="56">
        <v>0</v>
      </c>
      <c r="AH48" s="56">
        <v>0</v>
      </c>
      <c r="AI48" s="56">
        <v>0</v>
      </c>
      <c r="AJ48" s="56">
        <v>14671.789758712459</v>
      </c>
    </row>
    <row r="49" spans="2:36">
      <c r="B49" s="133" t="s">
        <v>21</v>
      </c>
      <c r="C49" s="47">
        <v>0</v>
      </c>
      <c r="D49" s="47">
        <v>0</v>
      </c>
      <c r="E49" s="47">
        <v>0</v>
      </c>
      <c r="F49" s="47">
        <v>0</v>
      </c>
      <c r="G49" s="47">
        <v>0</v>
      </c>
      <c r="H49" s="47">
        <v>0</v>
      </c>
      <c r="I49" s="47">
        <v>0</v>
      </c>
      <c r="J49" s="47">
        <v>0</v>
      </c>
      <c r="K49" s="47">
        <v>0</v>
      </c>
      <c r="L49" s="47">
        <v>0</v>
      </c>
      <c r="M49" s="47">
        <v>0</v>
      </c>
      <c r="N49" s="47">
        <v>0</v>
      </c>
      <c r="O49" s="511">
        <v>45.813181758091581</v>
      </c>
      <c r="P49" s="511">
        <v>91.626363516183162</v>
      </c>
      <c r="Q49" s="511">
        <v>91.626363516183162</v>
      </c>
      <c r="R49" s="511">
        <v>91.626363516183162</v>
      </c>
      <c r="S49" s="511">
        <v>91.626363516183162</v>
      </c>
      <c r="T49" s="511">
        <v>91.626363516183162</v>
      </c>
      <c r="U49" s="511">
        <v>91.626363516183162</v>
      </c>
      <c r="V49" s="511">
        <v>91.626363516183162</v>
      </c>
      <c r="W49" s="511">
        <v>91.626363516183162</v>
      </c>
      <c r="X49" s="511">
        <v>137.43954527427474</v>
      </c>
      <c r="Y49" s="47">
        <v>0</v>
      </c>
      <c r="Z49" s="47">
        <v>0</v>
      </c>
      <c r="AA49" s="47">
        <v>0</v>
      </c>
      <c r="AB49" s="47">
        <v>0</v>
      </c>
      <c r="AC49" s="47">
        <v>0</v>
      </c>
      <c r="AD49" s="47">
        <v>0</v>
      </c>
      <c r="AE49" s="47">
        <v>0</v>
      </c>
      <c r="AF49" s="47">
        <v>0</v>
      </c>
      <c r="AG49" s="47">
        <v>0</v>
      </c>
      <c r="AH49" s="47">
        <v>0</v>
      </c>
      <c r="AI49" s="47">
        <v>0</v>
      </c>
      <c r="AJ49" s="47">
        <v>916.26363516183164</v>
      </c>
    </row>
    <row r="50" spans="2:36">
      <c r="B50" s="505" t="s">
        <v>294</v>
      </c>
      <c r="C50" s="47">
        <v>0</v>
      </c>
      <c r="D50" s="47">
        <v>0</v>
      </c>
      <c r="E50" s="47">
        <v>0</v>
      </c>
      <c r="F50" s="47">
        <v>0</v>
      </c>
      <c r="G50" s="47">
        <v>0</v>
      </c>
      <c r="H50" s="47">
        <v>0</v>
      </c>
      <c r="I50" s="47">
        <v>0</v>
      </c>
      <c r="J50" s="47">
        <v>0</v>
      </c>
      <c r="K50" s="47">
        <v>0</v>
      </c>
      <c r="L50" s="47">
        <v>0</v>
      </c>
      <c r="M50" s="47">
        <v>0</v>
      </c>
      <c r="N50" s="47">
        <v>0</v>
      </c>
      <c r="O50" s="511">
        <v>45.633645534903998</v>
      </c>
      <c r="P50" s="511">
        <v>91.267291069807996</v>
      </c>
      <c r="Q50" s="511">
        <v>91.267291069807996</v>
      </c>
      <c r="R50" s="511">
        <v>91.267291069807996</v>
      </c>
      <c r="S50" s="511">
        <v>91.267291069807996</v>
      </c>
      <c r="T50" s="511">
        <v>91.267291069807996</v>
      </c>
      <c r="U50" s="511">
        <v>91.267291069807996</v>
      </c>
      <c r="V50" s="511">
        <v>91.267291069807996</v>
      </c>
      <c r="W50" s="511">
        <v>91.267291069807996</v>
      </c>
      <c r="X50" s="511">
        <v>136.90093660471197</v>
      </c>
      <c r="Y50" s="47">
        <v>0</v>
      </c>
      <c r="Z50" s="47">
        <v>0</v>
      </c>
      <c r="AA50" s="47">
        <v>0</v>
      </c>
      <c r="AB50" s="47">
        <v>0</v>
      </c>
      <c r="AC50" s="47">
        <v>0</v>
      </c>
      <c r="AD50" s="47">
        <v>0</v>
      </c>
      <c r="AE50" s="47">
        <v>0</v>
      </c>
      <c r="AF50" s="47">
        <v>0</v>
      </c>
      <c r="AG50" s="47">
        <v>0</v>
      </c>
      <c r="AH50" s="47">
        <v>0</v>
      </c>
      <c r="AI50" s="47">
        <v>0</v>
      </c>
      <c r="AJ50" s="47">
        <v>912.67291069808005</v>
      </c>
    </row>
    <row r="51" spans="2:36">
      <c r="B51" s="505" t="s">
        <v>295</v>
      </c>
      <c r="C51" s="47">
        <v>0</v>
      </c>
      <c r="D51" s="47">
        <v>0</v>
      </c>
      <c r="E51" s="47">
        <v>0</v>
      </c>
      <c r="F51" s="47">
        <v>0</v>
      </c>
      <c r="G51" s="47">
        <v>0</v>
      </c>
      <c r="H51" s="47">
        <v>0</v>
      </c>
      <c r="I51" s="47">
        <v>0</v>
      </c>
      <c r="J51" s="47">
        <v>0</v>
      </c>
      <c r="K51" s="47">
        <v>0</v>
      </c>
      <c r="L51" s="47">
        <v>0</v>
      </c>
      <c r="M51" s="47">
        <v>0</v>
      </c>
      <c r="N51" s="47">
        <v>0</v>
      </c>
      <c r="O51" s="511">
        <v>0.17953622318758469</v>
      </c>
      <c r="P51" s="511">
        <v>0.35907244637516939</v>
      </c>
      <c r="Q51" s="511">
        <v>0.35907244637516939</v>
      </c>
      <c r="R51" s="511">
        <v>0.35907244637516939</v>
      </c>
      <c r="S51" s="511">
        <v>0.35907244637516939</v>
      </c>
      <c r="T51" s="511">
        <v>0.35907244637516939</v>
      </c>
      <c r="U51" s="511">
        <v>0.35907244637516939</v>
      </c>
      <c r="V51" s="511">
        <v>0.35907244637516939</v>
      </c>
      <c r="W51" s="511">
        <v>0.35907244637516939</v>
      </c>
      <c r="X51" s="511">
        <v>0.53860866956275411</v>
      </c>
      <c r="Y51" s="47">
        <v>0</v>
      </c>
      <c r="Z51" s="47">
        <v>0</v>
      </c>
      <c r="AA51" s="47">
        <v>0</v>
      </c>
      <c r="AB51" s="47">
        <v>0</v>
      </c>
      <c r="AC51" s="47">
        <v>0</v>
      </c>
      <c r="AD51" s="47">
        <v>0</v>
      </c>
      <c r="AE51" s="47">
        <v>0</v>
      </c>
      <c r="AF51" s="47">
        <v>0</v>
      </c>
      <c r="AG51" s="47">
        <v>0</v>
      </c>
      <c r="AH51" s="47">
        <v>0</v>
      </c>
      <c r="AI51" s="47">
        <v>0</v>
      </c>
      <c r="AJ51" s="47">
        <v>3.5907244637516942</v>
      </c>
    </row>
    <row r="52" spans="2:36">
      <c r="B52" s="133" t="s">
        <v>22</v>
      </c>
      <c r="C52" s="47">
        <v>0</v>
      </c>
      <c r="D52" s="47">
        <v>0</v>
      </c>
      <c r="E52" s="47">
        <v>0</v>
      </c>
      <c r="F52" s="47">
        <v>0</v>
      </c>
      <c r="G52" s="47">
        <v>0</v>
      </c>
      <c r="H52" s="47">
        <v>0</v>
      </c>
      <c r="I52" s="47">
        <v>0</v>
      </c>
      <c r="J52" s="47">
        <v>0</v>
      </c>
      <c r="K52" s="47">
        <v>0</v>
      </c>
      <c r="L52" s="47">
        <v>0</v>
      </c>
      <c r="M52" s="47">
        <v>0</v>
      </c>
      <c r="N52" s="47">
        <v>0</v>
      </c>
      <c r="O52" s="511">
        <v>334.73154590000001</v>
      </c>
      <c r="P52" s="511">
        <v>669.46309180000003</v>
      </c>
      <c r="Q52" s="511">
        <v>669.46309180000003</v>
      </c>
      <c r="R52" s="511">
        <v>669.46309180000003</v>
      </c>
      <c r="S52" s="511">
        <v>669.46309180000003</v>
      </c>
      <c r="T52" s="511">
        <v>669.46309180000003</v>
      </c>
      <c r="U52" s="511">
        <v>669.46309180000003</v>
      </c>
      <c r="V52" s="511">
        <v>669.46309180000003</v>
      </c>
      <c r="W52" s="511">
        <v>669.46309180000003</v>
      </c>
      <c r="X52" s="511">
        <v>1004.1946377</v>
      </c>
      <c r="Y52" s="47">
        <v>0</v>
      </c>
      <c r="Z52" s="47">
        <v>0</v>
      </c>
      <c r="AA52" s="47">
        <v>0</v>
      </c>
      <c r="AB52" s="47">
        <v>0</v>
      </c>
      <c r="AC52" s="47">
        <v>0</v>
      </c>
      <c r="AD52" s="47">
        <v>0</v>
      </c>
      <c r="AE52" s="47">
        <v>0</v>
      </c>
      <c r="AF52" s="47">
        <v>0</v>
      </c>
      <c r="AG52" s="47">
        <v>0</v>
      </c>
      <c r="AH52" s="47">
        <v>0</v>
      </c>
      <c r="AI52" s="47">
        <v>0</v>
      </c>
      <c r="AJ52" s="47">
        <v>6694.6309180000017</v>
      </c>
    </row>
    <row r="53" spans="2:36">
      <c r="B53" s="505" t="s">
        <v>294</v>
      </c>
      <c r="C53" s="47">
        <v>0</v>
      </c>
      <c r="D53" s="47">
        <v>0</v>
      </c>
      <c r="E53" s="47">
        <v>0</v>
      </c>
      <c r="F53" s="47">
        <v>0</v>
      </c>
      <c r="G53" s="47">
        <v>0</v>
      </c>
      <c r="H53" s="47">
        <v>0</v>
      </c>
      <c r="I53" s="47">
        <v>0</v>
      </c>
      <c r="J53" s="47">
        <v>0</v>
      </c>
      <c r="K53" s="47">
        <v>0</v>
      </c>
      <c r="L53" s="47">
        <v>0</v>
      </c>
      <c r="M53" s="47">
        <v>0</v>
      </c>
      <c r="N53" s="47">
        <v>0</v>
      </c>
      <c r="O53" s="511">
        <v>326.31260185000002</v>
      </c>
      <c r="P53" s="511">
        <v>652.62520370000004</v>
      </c>
      <c r="Q53" s="511">
        <v>652.62520370000004</v>
      </c>
      <c r="R53" s="511">
        <v>652.62520370000004</v>
      </c>
      <c r="S53" s="511">
        <v>652.62520370000004</v>
      </c>
      <c r="T53" s="511">
        <v>652.62520370000004</v>
      </c>
      <c r="U53" s="511">
        <v>652.62520370000004</v>
      </c>
      <c r="V53" s="511">
        <v>652.62520370000004</v>
      </c>
      <c r="W53" s="511">
        <v>652.62520370000004</v>
      </c>
      <c r="X53" s="511">
        <v>978.93780555000001</v>
      </c>
      <c r="Y53" s="47">
        <v>0</v>
      </c>
      <c r="Z53" s="47">
        <v>0</v>
      </c>
      <c r="AA53" s="47">
        <v>0</v>
      </c>
      <c r="AB53" s="47">
        <v>0</v>
      </c>
      <c r="AC53" s="47">
        <v>0</v>
      </c>
      <c r="AD53" s="47">
        <v>0</v>
      </c>
      <c r="AE53" s="47">
        <v>0</v>
      </c>
      <c r="AF53" s="47">
        <v>0</v>
      </c>
      <c r="AG53" s="47">
        <v>0</v>
      </c>
      <c r="AH53" s="47">
        <v>0</v>
      </c>
      <c r="AI53" s="47">
        <v>0</v>
      </c>
      <c r="AJ53" s="47">
        <v>6526.2520370000011</v>
      </c>
    </row>
    <row r="54" spans="2:36">
      <c r="B54" s="506" t="s">
        <v>296</v>
      </c>
      <c r="C54" s="47">
        <v>0</v>
      </c>
      <c r="D54" s="47">
        <v>0</v>
      </c>
      <c r="E54" s="47">
        <v>0</v>
      </c>
      <c r="F54" s="47">
        <v>0</v>
      </c>
      <c r="G54" s="47">
        <v>0</v>
      </c>
      <c r="H54" s="47">
        <v>0</v>
      </c>
      <c r="I54" s="47">
        <v>0</v>
      </c>
      <c r="J54" s="47">
        <v>0</v>
      </c>
      <c r="K54" s="47">
        <v>0</v>
      </c>
      <c r="L54" s="47">
        <v>0</v>
      </c>
      <c r="M54" s="47">
        <v>0</v>
      </c>
      <c r="N54" s="47">
        <v>0</v>
      </c>
      <c r="O54" s="511">
        <v>264.83445975000001</v>
      </c>
      <c r="P54" s="511">
        <v>529.66891950000002</v>
      </c>
      <c r="Q54" s="511">
        <v>529.66891950000002</v>
      </c>
      <c r="R54" s="511">
        <v>529.66891950000002</v>
      </c>
      <c r="S54" s="511">
        <v>529.66891950000002</v>
      </c>
      <c r="T54" s="511">
        <v>529.66891950000002</v>
      </c>
      <c r="U54" s="511">
        <v>529.66891950000002</v>
      </c>
      <c r="V54" s="511">
        <v>529.66891950000002</v>
      </c>
      <c r="W54" s="511">
        <v>529.66891950000002</v>
      </c>
      <c r="X54" s="511">
        <v>794.50337924999997</v>
      </c>
      <c r="Y54" s="47">
        <v>0</v>
      </c>
      <c r="Z54" s="47">
        <v>0</v>
      </c>
      <c r="AA54" s="47">
        <v>0</v>
      </c>
      <c r="AB54" s="47">
        <v>0</v>
      </c>
      <c r="AC54" s="47">
        <v>0</v>
      </c>
      <c r="AD54" s="47">
        <v>0</v>
      </c>
      <c r="AE54" s="47">
        <v>0</v>
      </c>
      <c r="AF54" s="47">
        <v>0</v>
      </c>
      <c r="AG54" s="47">
        <v>0</v>
      </c>
      <c r="AH54" s="47">
        <v>0</v>
      </c>
      <c r="AI54" s="47">
        <v>0</v>
      </c>
      <c r="AJ54" s="47">
        <v>5296.6891949999999</v>
      </c>
    </row>
    <row r="55" spans="2:36">
      <c r="B55" s="507" t="s">
        <v>297</v>
      </c>
      <c r="C55" s="47">
        <v>0</v>
      </c>
      <c r="D55" s="47">
        <v>0</v>
      </c>
      <c r="E55" s="47">
        <v>0</v>
      </c>
      <c r="F55" s="47">
        <v>0</v>
      </c>
      <c r="G55" s="47">
        <v>0</v>
      </c>
      <c r="H55" s="47">
        <v>0</v>
      </c>
      <c r="I55" s="47">
        <v>0</v>
      </c>
      <c r="J55" s="47">
        <v>0</v>
      </c>
      <c r="K55" s="47">
        <v>0</v>
      </c>
      <c r="L55" s="47">
        <v>0</v>
      </c>
      <c r="M55" s="47">
        <v>0</v>
      </c>
      <c r="N55" s="47">
        <v>0</v>
      </c>
      <c r="O55" s="511">
        <v>61.478142099999999</v>
      </c>
      <c r="P55" s="511">
        <v>122.9562842</v>
      </c>
      <c r="Q55" s="511">
        <v>122.9562842</v>
      </c>
      <c r="R55" s="511">
        <v>122.9562842</v>
      </c>
      <c r="S55" s="511">
        <v>122.9562842</v>
      </c>
      <c r="T55" s="511">
        <v>122.9562842</v>
      </c>
      <c r="U55" s="511">
        <v>122.9562842</v>
      </c>
      <c r="V55" s="511">
        <v>122.9562842</v>
      </c>
      <c r="W55" s="511">
        <v>122.9562842</v>
      </c>
      <c r="X55" s="511">
        <v>184.43442630000001</v>
      </c>
      <c r="Y55" s="47">
        <v>0</v>
      </c>
      <c r="Z55" s="47">
        <v>0</v>
      </c>
      <c r="AA55" s="47">
        <v>0</v>
      </c>
      <c r="AB55" s="47">
        <v>0</v>
      </c>
      <c r="AC55" s="47">
        <v>0</v>
      </c>
      <c r="AD55" s="47">
        <v>0</v>
      </c>
      <c r="AE55" s="47">
        <v>0</v>
      </c>
      <c r="AF55" s="47">
        <v>0</v>
      </c>
      <c r="AG55" s="47">
        <v>0</v>
      </c>
      <c r="AH55" s="47">
        <v>0</v>
      </c>
      <c r="AI55" s="47">
        <v>0</v>
      </c>
      <c r="AJ55" s="47">
        <v>1229.562842</v>
      </c>
    </row>
    <row r="56" spans="2:36">
      <c r="B56" s="230" t="s">
        <v>295</v>
      </c>
      <c r="C56" s="47">
        <v>0</v>
      </c>
      <c r="D56" s="47">
        <v>0</v>
      </c>
      <c r="E56" s="47">
        <v>0</v>
      </c>
      <c r="F56" s="47">
        <v>0</v>
      </c>
      <c r="G56" s="47">
        <v>0</v>
      </c>
      <c r="H56" s="47">
        <v>0</v>
      </c>
      <c r="I56" s="47">
        <v>0</v>
      </c>
      <c r="J56" s="47">
        <v>0</v>
      </c>
      <c r="K56" s="47">
        <v>0</v>
      </c>
      <c r="L56" s="47">
        <v>0</v>
      </c>
      <c r="M56" s="47">
        <v>0</v>
      </c>
      <c r="N56" s="47">
        <v>0</v>
      </c>
      <c r="O56" s="511">
        <v>8.4189440500000003</v>
      </c>
      <c r="P56" s="511">
        <v>16.837888100000001</v>
      </c>
      <c r="Q56" s="511">
        <v>16.837888100000001</v>
      </c>
      <c r="R56" s="511">
        <v>16.837888100000001</v>
      </c>
      <c r="S56" s="511">
        <v>16.837888100000001</v>
      </c>
      <c r="T56" s="511">
        <v>16.837888100000001</v>
      </c>
      <c r="U56" s="511">
        <v>16.837888100000001</v>
      </c>
      <c r="V56" s="511">
        <v>16.837888100000001</v>
      </c>
      <c r="W56" s="511">
        <v>16.837888100000001</v>
      </c>
      <c r="X56" s="511">
        <v>25.256832150000001</v>
      </c>
      <c r="Y56" s="47">
        <v>0</v>
      </c>
      <c r="Z56" s="47">
        <v>0</v>
      </c>
      <c r="AA56" s="47">
        <v>0</v>
      </c>
      <c r="AB56" s="47">
        <v>0</v>
      </c>
      <c r="AC56" s="47">
        <v>0</v>
      </c>
      <c r="AD56" s="47">
        <v>0</v>
      </c>
      <c r="AE56" s="47">
        <v>0</v>
      </c>
      <c r="AF56" s="47">
        <v>0</v>
      </c>
      <c r="AG56" s="47">
        <v>0</v>
      </c>
      <c r="AH56" s="47">
        <v>0</v>
      </c>
      <c r="AI56" s="47">
        <v>0</v>
      </c>
      <c r="AJ56" s="47">
        <v>168.37888100000001</v>
      </c>
    </row>
    <row r="57" spans="2:36">
      <c r="B57" s="506" t="s">
        <v>296</v>
      </c>
      <c r="C57" s="47">
        <v>0</v>
      </c>
      <c r="D57" s="47">
        <v>0</v>
      </c>
      <c r="E57" s="47">
        <v>0</v>
      </c>
      <c r="F57" s="47">
        <v>0</v>
      </c>
      <c r="G57" s="47">
        <v>0</v>
      </c>
      <c r="H57" s="47">
        <v>0</v>
      </c>
      <c r="I57" s="47">
        <v>0</v>
      </c>
      <c r="J57" s="47">
        <v>0</v>
      </c>
      <c r="K57" s="47">
        <v>0</v>
      </c>
      <c r="L57" s="47">
        <v>0</v>
      </c>
      <c r="M57" s="47">
        <v>0</v>
      </c>
      <c r="N57" s="47">
        <v>0</v>
      </c>
      <c r="O57" s="511">
        <v>4.8469589500000003</v>
      </c>
      <c r="P57" s="511">
        <v>9.6939178999999989</v>
      </c>
      <c r="Q57" s="511">
        <v>9.6939178999999989</v>
      </c>
      <c r="R57" s="511">
        <v>9.6939178999999989</v>
      </c>
      <c r="S57" s="511">
        <v>9.6939178999999989</v>
      </c>
      <c r="T57" s="511">
        <v>9.6939178999999989</v>
      </c>
      <c r="U57" s="511">
        <v>9.6939178999999989</v>
      </c>
      <c r="V57" s="511">
        <v>9.6939178999999989</v>
      </c>
      <c r="W57" s="511">
        <v>9.6939178999999989</v>
      </c>
      <c r="X57" s="511">
        <v>14.540876849999998</v>
      </c>
      <c r="Y57" s="47">
        <v>0</v>
      </c>
      <c r="Z57" s="47">
        <v>0</v>
      </c>
      <c r="AA57" s="47">
        <v>0</v>
      </c>
      <c r="AB57" s="47">
        <v>0</v>
      </c>
      <c r="AC57" s="47">
        <v>0</v>
      </c>
      <c r="AD57" s="47">
        <v>0</v>
      </c>
      <c r="AE57" s="47">
        <v>0</v>
      </c>
      <c r="AF57" s="47">
        <v>0</v>
      </c>
      <c r="AG57" s="47">
        <v>0</v>
      </c>
      <c r="AH57" s="47">
        <v>0</v>
      </c>
      <c r="AI57" s="47">
        <v>0</v>
      </c>
      <c r="AJ57" s="47">
        <v>96.93917900000001</v>
      </c>
    </row>
    <row r="58" spans="2:36">
      <c r="B58" s="507" t="s">
        <v>297</v>
      </c>
      <c r="C58" s="47">
        <v>0</v>
      </c>
      <c r="D58" s="47">
        <v>0</v>
      </c>
      <c r="E58" s="47">
        <v>0</v>
      </c>
      <c r="F58" s="47">
        <v>0</v>
      </c>
      <c r="G58" s="47">
        <v>0</v>
      </c>
      <c r="H58" s="47">
        <v>0</v>
      </c>
      <c r="I58" s="47">
        <v>0</v>
      </c>
      <c r="J58" s="47">
        <v>0</v>
      </c>
      <c r="K58" s="47">
        <v>0</v>
      </c>
      <c r="L58" s="47">
        <v>0</v>
      </c>
      <c r="M58" s="47">
        <v>0</v>
      </c>
      <c r="N58" s="47">
        <v>0</v>
      </c>
      <c r="O58" s="511">
        <v>3.5719851</v>
      </c>
      <c r="P58" s="511">
        <v>7.1439702</v>
      </c>
      <c r="Q58" s="511">
        <v>7.1439702</v>
      </c>
      <c r="R58" s="511">
        <v>7.1439702</v>
      </c>
      <c r="S58" s="511">
        <v>7.1439702</v>
      </c>
      <c r="T58" s="511">
        <v>7.1439702</v>
      </c>
      <c r="U58" s="511">
        <v>7.1439702</v>
      </c>
      <c r="V58" s="511">
        <v>7.1439702</v>
      </c>
      <c r="W58" s="511">
        <v>7.1439702</v>
      </c>
      <c r="X58" s="511">
        <v>10.715955300000001</v>
      </c>
      <c r="Y58" s="47">
        <v>0</v>
      </c>
      <c r="Z58" s="47">
        <v>0</v>
      </c>
      <c r="AA58" s="47">
        <v>0</v>
      </c>
      <c r="AB58" s="47">
        <v>0</v>
      </c>
      <c r="AC58" s="47">
        <v>0</v>
      </c>
      <c r="AD58" s="47">
        <v>0</v>
      </c>
      <c r="AE58" s="47">
        <v>0</v>
      </c>
      <c r="AF58" s="47">
        <v>0</v>
      </c>
      <c r="AG58" s="47">
        <v>0</v>
      </c>
      <c r="AH58" s="47">
        <v>0</v>
      </c>
      <c r="AI58" s="47">
        <v>0</v>
      </c>
      <c r="AJ58" s="47">
        <v>71.439701999999997</v>
      </c>
    </row>
    <row r="59" spans="2:36">
      <c r="B59" s="133" t="s">
        <v>23</v>
      </c>
      <c r="C59" s="47">
        <v>0</v>
      </c>
      <c r="D59" s="47">
        <v>0</v>
      </c>
      <c r="E59" s="47">
        <v>0</v>
      </c>
      <c r="F59" s="47">
        <v>0</v>
      </c>
      <c r="G59" s="47">
        <v>0</v>
      </c>
      <c r="H59" s="47">
        <v>0</v>
      </c>
      <c r="I59" s="47">
        <v>0</v>
      </c>
      <c r="J59" s="47">
        <v>0</v>
      </c>
      <c r="K59" s="47">
        <v>0</v>
      </c>
      <c r="L59" s="47">
        <v>0</v>
      </c>
      <c r="M59" s="47">
        <v>0</v>
      </c>
      <c r="N59" s="47">
        <v>0</v>
      </c>
      <c r="O59" s="511">
        <v>344.90745407075872</v>
      </c>
      <c r="P59" s="511">
        <v>689.81490814151744</v>
      </c>
      <c r="Q59" s="511">
        <v>689.81490814151744</v>
      </c>
      <c r="R59" s="511">
        <v>689.81490814151744</v>
      </c>
      <c r="S59" s="511">
        <v>689.81490814151744</v>
      </c>
      <c r="T59" s="511">
        <v>689.81490814151744</v>
      </c>
      <c r="U59" s="511">
        <v>689.81490814151744</v>
      </c>
      <c r="V59" s="511">
        <v>689.81490814151744</v>
      </c>
      <c r="W59" s="511">
        <v>689.81490814151744</v>
      </c>
      <c r="X59" s="511">
        <v>1034.7223622122763</v>
      </c>
      <c r="Y59" s="47">
        <v>0</v>
      </c>
      <c r="Z59" s="47">
        <v>0</v>
      </c>
      <c r="AA59" s="47">
        <v>0</v>
      </c>
      <c r="AB59" s="47">
        <v>0</v>
      </c>
      <c r="AC59" s="47">
        <v>0</v>
      </c>
      <c r="AD59" s="47">
        <v>0</v>
      </c>
      <c r="AE59" s="47">
        <v>0</v>
      </c>
      <c r="AF59" s="47">
        <v>0</v>
      </c>
      <c r="AG59" s="47">
        <v>0</v>
      </c>
      <c r="AH59" s="47">
        <v>0</v>
      </c>
      <c r="AI59" s="47">
        <v>0</v>
      </c>
      <c r="AJ59" s="47">
        <v>6898.1490814151757</v>
      </c>
    </row>
    <row r="60" spans="2:36">
      <c r="B60" s="505" t="s">
        <v>294</v>
      </c>
      <c r="C60" s="47">
        <v>0</v>
      </c>
      <c r="D60" s="47">
        <v>0</v>
      </c>
      <c r="E60" s="47">
        <v>0</v>
      </c>
      <c r="F60" s="47">
        <v>0</v>
      </c>
      <c r="G60" s="47">
        <v>0</v>
      </c>
      <c r="H60" s="47">
        <v>0</v>
      </c>
      <c r="I60" s="47">
        <v>0</v>
      </c>
      <c r="J60" s="47">
        <v>0</v>
      </c>
      <c r="K60" s="47">
        <v>0</v>
      </c>
      <c r="L60" s="47">
        <v>0</v>
      </c>
      <c r="M60" s="47">
        <v>0</v>
      </c>
      <c r="N60" s="47">
        <v>0</v>
      </c>
      <c r="O60" s="511">
        <v>268.27110869565217</v>
      </c>
      <c r="P60" s="511">
        <v>536.54221739130435</v>
      </c>
      <c r="Q60" s="511">
        <v>536.54221739130435</v>
      </c>
      <c r="R60" s="511">
        <v>536.54221739130435</v>
      </c>
      <c r="S60" s="511">
        <v>536.54221739130435</v>
      </c>
      <c r="T60" s="511">
        <v>536.54221739130435</v>
      </c>
      <c r="U60" s="511">
        <v>536.54221739130435</v>
      </c>
      <c r="V60" s="511">
        <v>536.54221739130435</v>
      </c>
      <c r="W60" s="511">
        <v>536.54221739130435</v>
      </c>
      <c r="X60" s="511">
        <v>804.81332608695652</v>
      </c>
      <c r="Y60" s="47">
        <v>0</v>
      </c>
      <c r="Z60" s="47">
        <v>0</v>
      </c>
      <c r="AA60" s="47">
        <v>0</v>
      </c>
      <c r="AB60" s="47">
        <v>0</v>
      </c>
      <c r="AC60" s="47">
        <v>0</v>
      </c>
      <c r="AD60" s="47">
        <v>0</v>
      </c>
      <c r="AE60" s="47">
        <v>0</v>
      </c>
      <c r="AF60" s="47">
        <v>0</v>
      </c>
      <c r="AG60" s="47">
        <v>0</v>
      </c>
      <c r="AH60" s="47">
        <v>0</v>
      </c>
      <c r="AI60" s="47">
        <v>0</v>
      </c>
      <c r="AJ60" s="47">
        <v>5365.4221739130435</v>
      </c>
    </row>
    <row r="61" spans="2:36">
      <c r="B61" s="505" t="s">
        <v>295</v>
      </c>
      <c r="C61" s="47">
        <v>0</v>
      </c>
      <c r="D61" s="47">
        <v>0</v>
      </c>
      <c r="E61" s="47">
        <v>0</v>
      </c>
      <c r="F61" s="47">
        <v>0</v>
      </c>
      <c r="G61" s="47">
        <v>0</v>
      </c>
      <c r="H61" s="47">
        <v>0</v>
      </c>
      <c r="I61" s="47">
        <v>0</v>
      </c>
      <c r="J61" s="47">
        <v>0</v>
      </c>
      <c r="K61" s="47">
        <v>0</v>
      </c>
      <c r="L61" s="47">
        <v>0</v>
      </c>
      <c r="M61" s="47">
        <v>0</v>
      </c>
      <c r="N61" s="47">
        <v>0</v>
      </c>
      <c r="O61" s="511">
        <v>76.636345375106558</v>
      </c>
      <c r="P61" s="511">
        <v>153.27269075021312</v>
      </c>
      <c r="Q61" s="511">
        <v>153.27269075021312</v>
      </c>
      <c r="R61" s="511">
        <v>153.27269075021312</v>
      </c>
      <c r="S61" s="511">
        <v>153.27269075021312</v>
      </c>
      <c r="T61" s="511">
        <v>153.27269075021312</v>
      </c>
      <c r="U61" s="511">
        <v>153.27269075021312</v>
      </c>
      <c r="V61" s="511">
        <v>153.27269075021312</v>
      </c>
      <c r="W61" s="511">
        <v>153.27269075021312</v>
      </c>
      <c r="X61" s="511">
        <v>229.90903612531969</v>
      </c>
      <c r="Y61" s="47">
        <v>0</v>
      </c>
      <c r="Z61" s="47">
        <v>0</v>
      </c>
      <c r="AA61" s="47">
        <v>0</v>
      </c>
      <c r="AB61" s="47">
        <v>0</v>
      </c>
      <c r="AC61" s="47">
        <v>0</v>
      </c>
      <c r="AD61" s="47">
        <v>0</v>
      </c>
      <c r="AE61" s="47">
        <v>0</v>
      </c>
      <c r="AF61" s="47">
        <v>0</v>
      </c>
      <c r="AG61" s="47">
        <v>0</v>
      </c>
      <c r="AH61" s="47">
        <v>0</v>
      </c>
      <c r="AI61" s="47">
        <v>0</v>
      </c>
      <c r="AJ61" s="47">
        <v>1532.7269075021311</v>
      </c>
    </row>
    <row r="62" spans="2:36">
      <c r="B62" s="133" t="s">
        <v>24</v>
      </c>
      <c r="C62" s="47">
        <v>0</v>
      </c>
      <c r="D62" s="47">
        <v>0</v>
      </c>
      <c r="E62" s="47">
        <v>0</v>
      </c>
      <c r="F62" s="47">
        <v>0</v>
      </c>
      <c r="G62" s="47">
        <v>0</v>
      </c>
      <c r="H62" s="47">
        <v>0</v>
      </c>
      <c r="I62" s="47">
        <v>0</v>
      </c>
      <c r="J62" s="47">
        <v>0</v>
      </c>
      <c r="K62" s="47">
        <v>0</v>
      </c>
      <c r="L62" s="47">
        <v>0</v>
      </c>
      <c r="M62" s="47">
        <v>0</v>
      </c>
      <c r="N62" s="47">
        <v>0</v>
      </c>
      <c r="O62" s="511">
        <v>8.1373062067726583</v>
      </c>
      <c r="P62" s="511">
        <v>16.274612413545317</v>
      </c>
      <c r="Q62" s="511">
        <v>16.274612413545317</v>
      </c>
      <c r="R62" s="511">
        <v>16.274612413545317</v>
      </c>
      <c r="S62" s="511">
        <v>16.274612413545317</v>
      </c>
      <c r="T62" s="511">
        <v>16.274612413545317</v>
      </c>
      <c r="U62" s="511">
        <v>16.274612413545317</v>
      </c>
      <c r="V62" s="511">
        <v>16.274612413545317</v>
      </c>
      <c r="W62" s="511">
        <v>16.274612413545317</v>
      </c>
      <c r="X62" s="511">
        <v>24.411918620317973</v>
      </c>
      <c r="Y62" s="47">
        <v>0</v>
      </c>
      <c r="Z62" s="47">
        <v>0</v>
      </c>
      <c r="AA62" s="47">
        <v>0</v>
      </c>
      <c r="AB62" s="47">
        <v>0</v>
      </c>
      <c r="AC62" s="47">
        <v>0</v>
      </c>
      <c r="AD62" s="47">
        <v>0</v>
      </c>
      <c r="AE62" s="47">
        <v>0</v>
      </c>
      <c r="AF62" s="47">
        <v>0</v>
      </c>
      <c r="AG62" s="47">
        <v>0</v>
      </c>
      <c r="AH62" s="47">
        <v>0</v>
      </c>
      <c r="AI62" s="47">
        <v>0</v>
      </c>
      <c r="AJ62" s="47">
        <v>162.74612413545316</v>
      </c>
    </row>
    <row r="63" spans="2:36">
      <c r="B63" s="505" t="s">
        <v>294</v>
      </c>
      <c r="C63" s="47">
        <v>0</v>
      </c>
      <c r="D63" s="47">
        <v>0</v>
      </c>
      <c r="E63" s="47">
        <v>0</v>
      </c>
      <c r="F63" s="47">
        <v>0</v>
      </c>
      <c r="G63" s="47">
        <v>0</v>
      </c>
      <c r="H63" s="47">
        <v>0</v>
      </c>
      <c r="I63" s="47">
        <v>0</v>
      </c>
      <c r="J63" s="47">
        <v>0</v>
      </c>
      <c r="K63" s="47">
        <v>0</v>
      </c>
      <c r="L63" s="47">
        <v>0</v>
      </c>
      <c r="M63" s="47">
        <v>0</v>
      </c>
      <c r="N63" s="47">
        <v>0</v>
      </c>
      <c r="O63" s="511">
        <v>7.7538143357585554</v>
      </c>
      <c r="P63" s="511">
        <v>15.507628671517111</v>
      </c>
      <c r="Q63" s="511">
        <v>15.507628671517111</v>
      </c>
      <c r="R63" s="511">
        <v>15.507628671517111</v>
      </c>
      <c r="S63" s="511">
        <v>15.507628671517111</v>
      </c>
      <c r="T63" s="511">
        <v>15.507628671517111</v>
      </c>
      <c r="U63" s="511">
        <v>15.507628671517111</v>
      </c>
      <c r="V63" s="511">
        <v>15.507628671517111</v>
      </c>
      <c r="W63" s="511">
        <v>15.507628671517111</v>
      </c>
      <c r="X63" s="511">
        <v>23.261443007275666</v>
      </c>
      <c r="Y63" s="47">
        <v>0</v>
      </c>
      <c r="Z63" s="47">
        <v>0</v>
      </c>
      <c r="AA63" s="47">
        <v>0</v>
      </c>
      <c r="AB63" s="47">
        <v>0</v>
      </c>
      <c r="AC63" s="47">
        <v>0</v>
      </c>
      <c r="AD63" s="47">
        <v>0</v>
      </c>
      <c r="AE63" s="47">
        <v>0</v>
      </c>
      <c r="AF63" s="47">
        <v>0</v>
      </c>
      <c r="AG63" s="47">
        <v>0</v>
      </c>
      <c r="AH63" s="47">
        <v>0</v>
      </c>
      <c r="AI63" s="47">
        <v>0</v>
      </c>
      <c r="AJ63" s="47">
        <v>155.07628671517111</v>
      </c>
    </row>
    <row r="64" spans="2:36">
      <c r="B64" s="505" t="s">
        <v>295</v>
      </c>
      <c r="C64" s="47">
        <v>0</v>
      </c>
      <c r="D64" s="47">
        <v>0</v>
      </c>
      <c r="E64" s="47">
        <v>0</v>
      </c>
      <c r="F64" s="47">
        <v>0</v>
      </c>
      <c r="G64" s="47">
        <v>0</v>
      </c>
      <c r="H64" s="47">
        <v>0</v>
      </c>
      <c r="I64" s="47">
        <v>0</v>
      </c>
      <c r="J64" s="47">
        <v>0</v>
      </c>
      <c r="K64" s="47">
        <v>0</v>
      </c>
      <c r="L64" s="47">
        <v>0</v>
      </c>
      <c r="M64" s="47">
        <v>0</v>
      </c>
      <c r="N64" s="47">
        <v>0</v>
      </c>
      <c r="O64" s="511">
        <v>0.38349187101410226</v>
      </c>
      <c r="P64" s="511">
        <v>0.76698374202820452</v>
      </c>
      <c r="Q64" s="511">
        <v>0.76698374202820452</v>
      </c>
      <c r="R64" s="511">
        <v>0.76698374202820452</v>
      </c>
      <c r="S64" s="511">
        <v>0.76698374202820452</v>
      </c>
      <c r="T64" s="511">
        <v>0.76698374202820452</v>
      </c>
      <c r="U64" s="511">
        <v>0.76698374202820452</v>
      </c>
      <c r="V64" s="511">
        <v>0.76698374202820452</v>
      </c>
      <c r="W64" s="511">
        <v>0.76698374202820452</v>
      </c>
      <c r="X64" s="511">
        <v>1.1504756130423068</v>
      </c>
      <c r="Y64" s="47">
        <v>0</v>
      </c>
      <c r="Z64" s="47">
        <v>0</v>
      </c>
      <c r="AA64" s="47">
        <v>0</v>
      </c>
      <c r="AB64" s="47">
        <v>0</v>
      </c>
      <c r="AC64" s="47">
        <v>0</v>
      </c>
      <c r="AD64" s="47">
        <v>0</v>
      </c>
      <c r="AE64" s="47">
        <v>0</v>
      </c>
      <c r="AF64" s="47">
        <v>0</v>
      </c>
      <c r="AG64" s="47">
        <v>0</v>
      </c>
      <c r="AH64" s="47">
        <v>0</v>
      </c>
      <c r="AI64" s="47">
        <v>0</v>
      </c>
      <c r="AJ64" s="47">
        <v>7.6698374202820458</v>
      </c>
    </row>
    <row r="65" spans="2:36">
      <c r="B65" s="479" t="s">
        <v>88</v>
      </c>
      <c r="C65" s="56">
        <v>0</v>
      </c>
      <c r="D65" s="56">
        <v>0</v>
      </c>
      <c r="E65" s="56">
        <v>0</v>
      </c>
      <c r="F65" s="56">
        <v>0</v>
      </c>
      <c r="G65" s="56">
        <v>0</v>
      </c>
      <c r="H65" s="56">
        <v>0</v>
      </c>
      <c r="I65" s="56">
        <v>0</v>
      </c>
      <c r="J65" s="510">
        <v>2317.4820703722407</v>
      </c>
      <c r="K65" s="510">
        <v>2317.4820703722407</v>
      </c>
      <c r="L65" s="510">
        <v>2317.4820703722407</v>
      </c>
      <c r="M65" s="510">
        <v>2317.4820703722407</v>
      </c>
      <c r="N65" s="510">
        <v>2317.4820703722407</v>
      </c>
      <c r="O65" s="510">
        <v>2317.4820703722407</v>
      </c>
      <c r="P65" s="510">
        <v>2317.4820703722407</v>
      </c>
      <c r="Q65" s="510">
        <v>2317.4820703722407</v>
      </c>
      <c r="R65" s="510">
        <v>2317.4820703722407</v>
      </c>
      <c r="S65" s="510">
        <v>2317.4820703722407</v>
      </c>
      <c r="T65" s="56">
        <v>0</v>
      </c>
      <c r="U65" s="56">
        <v>0</v>
      </c>
      <c r="V65" s="56">
        <v>0</v>
      </c>
      <c r="W65" s="56">
        <v>0</v>
      </c>
      <c r="X65" s="56">
        <v>0</v>
      </c>
      <c r="Y65" s="56">
        <v>0</v>
      </c>
      <c r="Z65" s="56">
        <v>0</v>
      </c>
      <c r="AA65" s="56">
        <v>0</v>
      </c>
      <c r="AB65" s="56">
        <v>0</v>
      </c>
      <c r="AC65" s="56">
        <v>0</v>
      </c>
      <c r="AD65" s="56">
        <v>0</v>
      </c>
      <c r="AE65" s="56">
        <v>0</v>
      </c>
      <c r="AF65" s="56">
        <v>0</v>
      </c>
      <c r="AG65" s="56">
        <v>0</v>
      </c>
      <c r="AH65" s="56">
        <v>0</v>
      </c>
      <c r="AI65" s="56">
        <v>0</v>
      </c>
      <c r="AJ65" s="56">
        <v>23174.820703722402</v>
      </c>
    </row>
    <row r="66" spans="2:36">
      <c r="B66" s="133" t="s">
        <v>25</v>
      </c>
      <c r="C66" s="47">
        <v>0</v>
      </c>
      <c r="D66" s="47">
        <v>0</v>
      </c>
      <c r="E66" s="47">
        <v>0</v>
      </c>
      <c r="F66" s="47">
        <v>0</v>
      </c>
      <c r="G66" s="47">
        <v>0</v>
      </c>
      <c r="H66" s="47">
        <v>0</v>
      </c>
      <c r="I66" s="47">
        <v>0</v>
      </c>
      <c r="J66" s="511">
        <v>429.74244931033024</v>
      </c>
      <c r="K66" s="511">
        <v>429.74244931033024</v>
      </c>
      <c r="L66" s="511">
        <v>429.74244931033024</v>
      </c>
      <c r="M66" s="511">
        <v>429.74244931033024</v>
      </c>
      <c r="N66" s="511">
        <v>429.74244931033024</v>
      </c>
      <c r="O66" s="511">
        <v>429.74244931033024</v>
      </c>
      <c r="P66" s="511">
        <v>429.74244931033024</v>
      </c>
      <c r="Q66" s="511">
        <v>429.74244931033024</v>
      </c>
      <c r="R66" s="511">
        <v>429.74244931033024</v>
      </c>
      <c r="S66" s="511">
        <v>429.74244931033024</v>
      </c>
      <c r="T66" s="47">
        <v>0</v>
      </c>
      <c r="U66" s="47">
        <v>0</v>
      </c>
      <c r="V66" s="47">
        <v>0</v>
      </c>
      <c r="W66" s="47">
        <v>0</v>
      </c>
      <c r="X66" s="47">
        <v>0</v>
      </c>
      <c r="Y66" s="47">
        <v>0</v>
      </c>
      <c r="Z66" s="47">
        <v>0</v>
      </c>
      <c r="AA66" s="47">
        <v>0</v>
      </c>
      <c r="AB66" s="47">
        <v>0</v>
      </c>
      <c r="AC66" s="47">
        <v>0</v>
      </c>
      <c r="AD66" s="47">
        <v>0</v>
      </c>
      <c r="AE66" s="47">
        <v>0</v>
      </c>
      <c r="AF66" s="47">
        <v>0</v>
      </c>
      <c r="AG66" s="47">
        <v>0</v>
      </c>
      <c r="AH66" s="47">
        <v>0</v>
      </c>
      <c r="AI66" s="47">
        <v>0</v>
      </c>
      <c r="AJ66" s="47">
        <v>4297.4244931033027</v>
      </c>
    </row>
    <row r="67" spans="2:36">
      <c r="B67" s="505" t="s">
        <v>294</v>
      </c>
      <c r="C67" s="47">
        <v>0</v>
      </c>
      <c r="D67" s="47">
        <v>0</v>
      </c>
      <c r="E67" s="47">
        <v>0</v>
      </c>
      <c r="F67" s="47">
        <v>0</v>
      </c>
      <c r="G67" s="47">
        <v>0</v>
      </c>
      <c r="H67" s="47">
        <v>0</v>
      </c>
      <c r="I67" s="47">
        <v>0</v>
      </c>
      <c r="J67" s="511">
        <v>424.65307431352824</v>
      </c>
      <c r="K67" s="511">
        <v>424.65307431352824</v>
      </c>
      <c r="L67" s="511">
        <v>424.65307431352824</v>
      </c>
      <c r="M67" s="511">
        <v>424.65307431352824</v>
      </c>
      <c r="N67" s="511">
        <v>424.65307431352824</v>
      </c>
      <c r="O67" s="511">
        <v>424.65307431352824</v>
      </c>
      <c r="P67" s="511">
        <v>424.65307431352824</v>
      </c>
      <c r="Q67" s="511">
        <v>424.65307431352824</v>
      </c>
      <c r="R67" s="511">
        <v>424.65307431352824</v>
      </c>
      <c r="S67" s="511">
        <v>424.65307431352824</v>
      </c>
      <c r="T67" s="47">
        <v>0</v>
      </c>
      <c r="U67" s="47">
        <v>0</v>
      </c>
      <c r="V67" s="47">
        <v>0</v>
      </c>
      <c r="W67" s="47">
        <v>0</v>
      </c>
      <c r="X67" s="47">
        <v>0</v>
      </c>
      <c r="Y67" s="47">
        <v>0</v>
      </c>
      <c r="Z67" s="47">
        <v>0</v>
      </c>
      <c r="AA67" s="47">
        <v>0</v>
      </c>
      <c r="AB67" s="47">
        <v>0</v>
      </c>
      <c r="AC67" s="47">
        <v>0</v>
      </c>
      <c r="AD67" s="47">
        <v>0</v>
      </c>
      <c r="AE67" s="47">
        <v>0</v>
      </c>
      <c r="AF67" s="47">
        <v>0</v>
      </c>
      <c r="AG67" s="47">
        <v>0</v>
      </c>
      <c r="AH67" s="47">
        <v>0</v>
      </c>
      <c r="AI67" s="47">
        <v>0</v>
      </c>
      <c r="AJ67" s="47">
        <v>4246.5307431352821</v>
      </c>
    </row>
    <row r="68" spans="2:36">
      <c r="B68" s="505" t="s">
        <v>295</v>
      </c>
      <c r="C68" s="47">
        <v>0</v>
      </c>
      <c r="D68" s="47">
        <v>0</v>
      </c>
      <c r="E68" s="47">
        <v>0</v>
      </c>
      <c r="F68" s="47">
        <v>0</v>
      </c>
      <c r="G68" s="47">
        <v>0</v>
      </c>
      <c r="H68" s="47">
        <v>0</v>
      </c>
      <c r="I68" s="47">
        <v>0</v>
      </c>
      <c r="J68" s="511">
        <v>5.0893749968020234</v>
      </c>
      <c r="K68" s="511">
        <v>5.0893749968020234</v>
      </c>
      <c r="L68" s="511">
        <v>5.0893749968020234</v>
      </c>
      <c r="M68" s="511">
        <v>5.0893749968020234</v>
      </c>
      <c r="N68" s="511">
        <v>5.0893749968020234</v>
      </c>
      <c r="O68" s="511">
        <v>5.0893749968020234</v>
      </c>
      <c r="P68" s="511">
        <v>5.0893749968020234</v>
      </c>
      <c r="Q68" s="511">
        <v>5.0893749968020234</v>
      </c>
      <c r="R68" s="511">
        <v>5.0893749968020234</v>
      </c>
      <c r="S68" s="511">
        <v>5.0893749968020234</v>
      </c>
      <c r="T68" s="47">
        <v>0</v>
      </c>
      <c r="U68" s="47">
        <v>0</v>
      </c>
      <c r="V68" s="47">
        <v>0</v>
      </c>
      <c r="W68" s="47">
        <v>0</v>
      </c>
      <c r="X68" s="47">
        <v>0</v>
      </c>
      <c r="Y68" s="47">
        <v>0</v>
      </c>
      <c r="Z68" s="47">
        <v>0</v>
      </c>
      <c r="AA68" s="47">
        <v>0</v>
      </c>
      <c r="AB68" s="47">
        <v>0</v>
      </c>
      <c r="AC68" s="47">
        <v>0</v>
      </c>
      <c r="AD68" s="47">
        <v>0</v>
      </c>
      <c r="AE68" s="47">
        <v>0</v>
      </c>
      <c r="AF68" s="47">
        <v>0</v>
      </c>
      <c r="AG68" s="47">
        <v>0</v>
      </c>
      <c r="AH68" s="47">
        <v>0</v>
      </c>
      <c r="AI68" s="47">
        <v>0</v>
      </c>
      <c r="AJ68" s="47">
        <v>50.893749968020224</v>
      </c>
    </row>
    <row r="69" spans="2:36">
      <c r="B69" s="133" t="s">
        <v>26</v>
      </c>
      <c r="C69" s="47">
        <v>0</v>
      </c>
      <c r="D69" s="47">
        <v>0</v>
      </c>
      <c r="E69" s="47">
        <v>0</v>
      </c>
      <c r="F69" s="47">
        <v>0</v>
      </c>
      <c r="G69" s="47">
        <v>0</v>
      </c>
      <c r="H69" s="47">
        <v>0</v>
      </c>
      <c r="I69" s="47">
        <v>0</v>
      </c>
      <c r="J69" s="511">
        <v>1263.3687994399997</v>
      </c>
      <c r="K69" s="511">
        <v>1263.3687994399997</v>
      </c>
      <c r="L69" s="511">
        <v>1263.3687994399997</v>
      </c>
      <c r="M69" s="511">
        <v>1263.3687994399997</v>
      </c>
      <c r="N69" s="511">
        <v>1263.3687994399997</v>
      </c>
      <c r="O69" s="511">
        <v>1263.3687994399997</v>
      </c>
      <c r="P69" s="511">
        <v>1263.3687994399997</v>
      </c>
      <c r="Q69" s="511">
        <v>1263.3687994399997</v>
      </c>
      <c r="R69" s="511">
        <v>1263.3687994399997</v>
      </c>
      <c r="S69" s="511">
        <v>1263.3687994399997</v>
      </c>
      <c r="T69" s="47">
        <v>0</v>
      </c>
      <c r="U69" s="47">
        <v>0</v>
      </c>
      <c r="V69" s="47">
        <v>0</v>
      </c>
      <c r="W69" s="47">
        <v>0</v>
      </c>
      <c r="X69" s="47">
        <v>0</v>
      </c>
      <c r="Y69" s="47">
        <v>0</v>
      </c>
      <c r="Z69" s="47">
        <v>0</v>
      </c>
      <c r="AA69" s="47">
        <v>0</v>
      </c>
      <c r="AB69" s="47">
        <v>0</v>
      </c>
      <c r="AC69" s="47">
        <v>0</v>
      </c>
      <c r="AD69" s="47">
        <v>0</v>
      </c>
      <c r="AE69" s="47">
        <v>0</v>
      </c>
      <c r="AF69" s="47">
        <v>0</v>
      </c>
      <c r="AG69" s="47">
        <v>0</v>
      </c>
      <c r="AH69" s="47">
        <v>0</v>
      </c>
      <c r="AI69" s="47">
        <v>0</v>
      </c>
      <c r="AJ69" s="47">
        <v>12633.687994399996</v>
      </c>
    </row>
    <row r="70" spans="2:36">
      <c r="B70" s="505" t="s">
        <v>294</v>
      </c>
      <c r="C70" s="47">
        <v>0</v>
      </c>
      <c r="D70" s="47">
        <v>0</v>
      </c>
      <c r="E70" s="47">
        <v>0</v>
      </c>
      <c r="F70" s="47">
        <v>0</v>
      </c>
      <c r="G70" s="47">
        <v>0</v>
      </c>
      <c r="H70" s="47">
        <v>0</v>
      </c>
      <c r="I70" s="47">
        <v>0</v>
      </c>
      <c r="J70" s="511">
        <v>1114.5604455999999</v>
      </c>
      <c r="K70" s="511">
        <v>1114.5604455999999</v>
      </c>
      <c r="L70" s="511">
        <v>1114.5604455999999</v>
      </c>
      <c r="M70" s="511">
        <v>1114.5604455999999</v>
      </c>
      <c r="N70" s="511">
        <v>1114.5604455999999</v>
      </c>
      <c r="O70" s="511">
        <v>1114.5604455999999</v>
      </c>
      <c r="P70" s="511">
        <v>1114.5604455999999</v>
      </c>
      <c r="Q70" s="511">
        <v>1114.5604455999999</v>
      </c>
      <c r="R70" s="511">
        <v>1114.5604455999999</v>
      </c>
      <c r="S70" s="511">
        <v>1114.5604455999999</v>
      </c>
      <c r="T70" s="47">
        <v>0</v>
      </c>
      <c r="U70" s="47">
        <v>0</v>
      </c>
      <c r="V70" s="47">
        <v>0</v>
      </c>
      <c r="W70" s="47">
        <v>0</v>
      </c>
      <c r="X70" s="47">
        <v>0</v>
      </c>
      <c r="Y70" s="47">
        <v>0</v>
      </c>
      <c r="Z70" s="47">
        <v>0</v>
      </c>
      <c r="AA70" s="47">
        <v>0</v>
      </c>
      <c r="AB70" s="47">
        <v>0</v>
      </c>
      <c r="AC70" s="47">
        <v>0</v>
      </c>
      <c r="AD70" s="47">
        <v>0</v>
      </c>
      <c r="AE70" s="47">
        <v>0</v>
      </c>
      <c r="AF70" s="47">
        <v>0</v>
      </c>
      <c r="AG70" s="47">
        <v>0</v>
      </c>
      <c r="AH70" s="47">
        <v>0</v>
      </c>
      <c r="AI70" s="47">
        <v>0</v>
      </c>
      <c r="AJ70" s="47">
        <v>11145.604455999999</v>
      </c>
    </row>
    <row r="71" spans="2:36">
      <c r="B71" s="506" t="s">
        <v>296</v>
      </c>
      <c r="C71" s="47">
        <v>0</v>
      </c>
      <c r="D71" s="47">
        <v>0</v>
      </c>
      <c r="E71" s="47">
        <v>0</v>
      </c>
      <c r="F71" s="47">
        <v>0</v>
      </c>
      <c r="G71" s="47">
        <v>0</v>
      </c>
      <c r="H71" s="47">
        <v>0</v>
      </c>
      <c r="I71" s="47">
        <v>0</v>
      </c>
      <c r="J71" s="511">
        <v>427.40963368000001</v>
      </c>
      <c r="K71" s="511">
        <v>427.40963368000001</v>
      </c>
      <c r="L71" s="511">
        <v>427.40963368000001</v>
      </c>
      <c r="M71" s="511">
        <v>427.40963368000001</v>
      </c>
      <c r="N71" s="511">
        <v>427.40963368000001</v>
      </c>
      <c r="O71" s="511">
        <v>427.40963368000001</v>
      </c>
      <c r="P71" s="511">
        <v>427.40963368000001</v>
      </c>
      <c r="Q71" s="511">
        <v>427.40963368000001</v>
      </c>
      <c r="R71" s="511">
        <v>427.40963368000001</v>
      </c>
      <c r="S71" s="511">
        <v>427.40963368000001</v>
      </c>
      <c r="T71" s="47">
        <v>0</v>
      </c>
      <c r="U71" s="47">
        <v>0</v>
      </c>
      <c r="V71" s="47">
        <v>0</v>
      </c>
      <c r="W71" s="47">
        <v>0</v>
      </c>
      <c r="X71" s="47">
        <v>0</v>
      </c>
      <c r="Y71" s="47">
        <v>0</v>
      </c>
      <c r="Z71" s="47">
        <v>0</v>
      </c>
      <c r="AA71" s="47">
        <v>0</v>
      </c>
      <c r="AB71" s="47">
        <v>0</v>
      </c>
      <c r="AC71" s="47">
        <v>0</v>
      </c>
      <c r="AD71" s="47">
        <v>0</v>
      </c>
      <c r="AE71" s="47">
        <v>0</v>
      </c>
      <c r="AF71" s="47">
        <v>0</v>
      </c>
      <c r="AG71" s="47">
        <v>0</v>
      </c>
      <c r="AH71" s="47">
        <v>0</v>
      </c>
      <c r="AI71" s="47">
        <v>0</v>
      </c>
      <c r="AJ71" s="47">
        <v>4274.0963367999993</v>
      </c>
    </row>
    <row r="72" spans="2:36">
      <c r="B72" s="507" t="s">
        <v>297</v>
      </c>
      <c r="C72" s="47">
        <v>0</v>
      </c>
      <c r="D72" s="47">
        <v>0</v>
      </c>
      <c r="E72" s="47">
        <v>0</v>
      </c>
      <c r="F72" s="47">
        <v>0</v>
      </c>
      <c r="G72" s="47">
        <v>0</v>
      </c>
      <c r="H72" s="47">
        <v>0</v>
      </c>
      <c r="I72" s="47">
        <v>0</v>
      </c>
      <c r="J72" s="511">
        <v>687.15081191999991</v>
      </c>
      <c r="K72" s="511">
        <v>687.15081191999991</v>
      </c>
      <c r="L72" s="511">
        <v>687.15081191999991</v>
      </c>
      <c r="M72" s="511">
        <v>687.15081191999991</v>
      </c>
      <c r="N72" s="511">
        <v>687.15081191999991</v>
      </c>
      <c r="O72" s="511">
        <v>687.15081191999991</v>
      </c>
      <c r="P72" s="511">
        <v>687.15081191999991</v>
      </c>
      <c r="Q72" s="511">
        <v>687.15081191999991</v>
      </c>
      <c r="R72" s="511">
        <v>687.15081191999991</v>
      </c>
      <c r="S72" s="511">
        <v>687.15081191999991</v>
      </c>
      <c r="T72" s="47">
        <v>0</v>
      </c>
      <c r="U72" s="47">
        <v>0</v>
      </c>
      <c r="V72" s="47">
        <v>0</v>
      </c>
      <c r="W72" s="47">
        <v>0</v>
      </c>
      <c r="X72" s="47">
        <v>0</v>
      </c>
      <c r="Y72" s="47">
        <v>0</v>
      </c>
      <c r="Z72" s="47">
        <v>0</v>
      </c>
      <c r="AA72" s="47">
        <v>0</v>
      </c>
      <c r="AB72" s="47">
        <v>0</v>
      </c>
      <c r="AC72" s="47">
        <v>0</v>
      </c>
      <c r="AD72" s="47">
        <v>0</v>
      </c>
      <c r="AE72" s="47">
        <v>0</v>
      </c>
      <c r="AF72" s="47">
        <v>0</v>
      </c>
      <c r="AG72" s="47">
        <v>0</v>
      </c>
      <c r="AH72" s="47">
        <v>0</v>
      </c>
      <c r="AI72" s="47">
        <v>0</v>
      </c>
      <c r="AJ72" s="47">
        <v>6871.5081191999989</v>
      </c>
    </row>
    <row r="73" spans="2:36">
      <c r="B73" s="505" t="s">
        <v>295</v>
      </c>
      <c r="C73" s="47">
        <v>0</v>
      </c>
      <c r="D73" s="47">
        <v>0</v>
      </c>
      <c r="E73" s="47">
        <v>0</v>
      </c>
      <c r="F73" s="47">
        <v>0</v>
      </c>
      <c r="G73" s="47">
        <v>0</v>
      </c>
      <c r="H73" s="47">
        <v>0</v>
      </c>
      <c r="I73" s="47">
        <v>0</v>
      </c>
      <c r="J73" s="511">
        <v>148.80835384</v>
      </c>
      <c r="K73" s="511">
        <v>148.80835384</v>
      </c>
      <c r="L73" s="511">
        <v>148.80835384</v>
      </c>
      <c r="M73" s="511">
        <v>148.80835384</v>
      </c>
      <c r="N73" s="511">
        <v>148.80835384</v>
      </c>
      <c r="O73" s="511">
        <v>148.80835384</v>
      </c>
      <c r="P73" s="511">
        <v>148.80835384</v>
      </c>
      <c r="Q73" s="511">
        <v>148.80835384</v>
      </c>
      <c r="R73" s="511">
        <v>148.80835384</v>
      </c>
      <c r="S73" s="511">
        <v>148.80835384</v>
      </c>
      <c r="T73" s="47">
        <v>0</v>
      </c>
      <c r="U73" s="47">
        <v>0</v>
      </c>
      <c r="V73" s="47">
        <v>0</v>
      </c>
      <c r="W73" s="47">
        <v>0</v>
      </c>
      <c r="X73" s="47">
        <v>0</v>
      </c>
      <c r="Y73" s="47">
        <v>0</v>
      </c>
      <c r="Z73" s="47">
        <v>0</v>
      </c>
      <c r="AA73" s="47">
        <v>0</v>
      </c>
      <c r="AB73" s="47">
        <v>0</v>
      </c>
      <c r="AC73" s="47">
        <v>0</v>
      </c>
      <c r="AD73" s="47">
        <v>0</v>
      </c>
      <c r="AE73" s="47">
        <v>0</v>
      </c>
      <c r="AF73" s="47">
        <v>0</v>
      </c>
      <c r="AG73" s="47">
        <v>0</v>
      </c>
      <c r="AH73" s="47">
        <v>0</v>
      </c>
      <c r="AI73" s="47">
        <v>0</v>
      </c>
      <c r="AJ73" s="47">
        <v>1488.0835384000002</v>
      </c>
    </row>
    <row r="74" spans="2:36">
      <c r="B74" s="506" t="s">
        <v>296</v>
      </c>
      <c r="C74" s="47">
        <v>0</v>
      </c>
      <c r="D74" s="47">
        <v>0</v>
      </c>
      <c r="E74" s="47">
        <v>0</v>
      </c>
      <c r="F74" s="47">
        <v>0</v>
      </c>
      <c r="G74" s="47">
        <v>0</v>
      </c>
      <c r="H74" s="47">
        <v>0</v>
      </c>
      <c r="I74" s="47">
        <v>0</v>
      </c>
      <c r="J74" s="511">
        <v>130.37493726</v>
      </c>
      <c r="K74" s="511">
        <v>130.37493726</v>
      </c>
      <c r="L74" s="511">
        <v>130.37493726</v>
      </c>
      <c r="M74" s="511">
        <v>130.37493726</v>
      </c>
      <c r="N74" s="511">
        <v>130.37493726</v>
      </c>
      <c r="O74" s="511">
        <v>130.37493726</v>
      </c>
      <c r="P74" s="511">
        <v>130.37493726</v>
      </c>
      <c r="Q74" s="511">
        <v>130.37493726</v>
      </c>
      <c r="R74" s="511">
        <v>130.37493726</v>
      </c>
      <c r="S74" s="511">
        <v>130.37493726</v>
      </c>
      <c r="T74" s="47">
        <v>0</v>
      </c>
      <c r="U74" s="47">
        <v>0</v>
      </c>
      <c r="V74" s="47">
        <v>0</v>
      </c>
      <c r="W74" s="47">
        <v>0</v>
      </c>
      <c r="X74" s="47">
        <v>0</v>
      </c>
      <c r="Y74" s="47">
        <v>0</v>
      </c>
      <c r="Z74" s="47">
        <v>0</v>
      </c>
      <c r="AA74" s="47">
        <v>0</v>
      </c>
      <c r="AB74" s="47">
        <v>0</v>
      </c>
      <c r="AC74" s="47">
        <v>0</v>
      </c>
      <c r="AD74" s="47">
        <v>0</v>
      </c>
      <c r="AE74" s="47">
        <v>0</v>
      </c>
      <c r="AF74" s="47">
        <v>0</v>
      </c>
      <c r="AG74" s="47">
        <v>0</v>
      </c>
      <c r="AH74" s="47">
        <v>0</v>
      </c>
      <c r="AI74" s="47">
        <v>0</v>
      </c>
      <c r="AJ74" s="47">
        <v>1303.7493726</v>
      </c>
    </row>
    <row r="75" spans="2:36">
      <c r="B75" s="507" t="s">
        <v>297</v>
      </c>
      <c r="C75" s="47">
        <v>0</v>
      </c>
      <c r="D75" s="47">
        <v>0</v>
      </c>
      <c r="E75" s="47">
        <v>0</v>
      </c>
      <c r="F75" s="47">
        <v>0</v>
      </c>
      <c r="G75" s="47">
        <v>0</v>
      </c>
      <c r="H75" s="47">
        <v>0</v>
      </c>
      <c r="I75" s="47">
        <v>0</v>
      </c>
      <c r="J75" s="511">
        <v>18.433416579999999</v>
      </c>
      <c r="K75" s="511">
        <v>18.433416579999999</v>
      </c>
      <c r="L75" s="511">
        <v>18.433416579999999</v>
      </c>
      <c r="M75" s="511">
        <v>18.433416579999999</v>
      </c>
      <c r="N75" s="511">
        <v>18.433416579999999</v>
      </c>
      <c r="O75" s="511">
        <v>18.433416579999999</v>
      </c>
      <c r="P75" s="511">
        <v>18.433416579999999</v>
      </c>
      <c r="Q75" s="511">
        <v>18.433416579999999</v>
      </c>
      <c r="R75" s="511">
        <v>18.433416579999999</v>
      </c>
      <c r="S75" s="511">
        <v>18.433416579999999</v>
      </c>
      <c r="T75" s="47">
        <v>0</v>
      </c>
      <c r="U75" s="47">
        <v>0</v>
      </c>
      <c r="V75" s="47">
        <v>0</v>
      </c>
      <c r="W75" s="47">
        <v>0</v>
      </c>
      <c r="X75" s="47">
        <v>0</v>
      </c>
      <c r="Y75" s="47">
        <v>0</v>
      </c>
      <c r="Z75" s="47">
        <v>0</v>
      </c>
      <c r="AA75" s="47">
        <v>0</v>
      </c>
      <c r="AB75" s="47">
        <v>0</v>
      </c>
      <c r="AC75" s="47">
        <v>0</v>
      </c>
      <c r="AD75" s="47">
        <v>0</v>
      </c>
      <c r="AE75" s="47">
        <v>0</v>
      </c>
      <c r="AF75" s="47">
        <v>0</v>
      </c>
      <c r="AG75" s="47">
        <v>0</v>
      </c>
      <c r="AH75" s="47">
        <v>0</v>
      </c>
      <c r="AI75" s="47">
        <v>0</v>
      </c>
      <c r="AJ75" s="47">
        <v>184.33416579999999</v>
      </c>
    </row>
    <row r="76" spans="2:36">
      <c r="B76" s="133" t="s">
        <v>27</v>
      </c>
      <c r="C76" s="47">
        <v>0</v>
      </c>
      <c r="D76" s="47">
        <v>0</v>
      </c>
      <c r="E76" s="47">
        <v>0</v>
      </c>
      <c r="F76" s="47">
        <v>0</v>
      </c>
      <c r="G76" s="47">
        <v>0</v>
      </c>
      <c r="H76" s="47">
        <v>0</v>
      </c>
      <c r="I76" s="47">
        <v>0</v>
      </c>
      <c r="J76" s="511">
        <v>615.54603778772378</v>
      </c>
      <c r="K76" s="511">
        <v>615.54603778772378</v>
      </c>
      <c r="L76" s="511">
        <v>615.54603778772378</v>
      </c>
      <c r="M76" s="511">
        <v>615.54603778772378</v>
      </c>
      <c r="N76" s="511">
        <v>615.54603778772378</v>
      </c>
      <c r="O76" s="511">
        <v>615.54603778772378</v>
      </c>
      <c r="P76" s="511">
        <v>615.54603778772378</v>
      </c>
      <c r="Q76" s="511">
        <v>615.54603778772378</v>
      </c>
      <c r="R76" s="511">
        <v>615.54603778772378</v>
      </c>
      <c r="S76" s="511">
        <v>615.54603778772378</v>
      </c>
      <c r="T76" s="47">
        <v>0</v>
      </c>
      <c r="U76" s="47">
        <v>0</v>
      </c>
      <c r="V76" s="47">
        <v>0</v>
      </c>
      <c r="W76" s="47">
        <v>0</v>
      </c>
      <c r="X76" s="47">
        <v>0</v>
      </c>
      <c r="Y76" s="47">
        <v>0</v>
      </c>
      <c r="Z76" s="47">
        <v>0</v>
      </c>
      <c r="AA76" s="47">
        <v>0</v>
      </c>
      <c r="AB76" s="47">
        <v>0</v>
      </c>
      <c r="AC76" s="47">
        <v>0</v>
      </c>
      <c r="AD76" s="47">
        <v>0</v>
      </c>
      <c r="AE76" s="47">
        <v>0</v>
      </c>
      <c r="AF76" s="47">
        <v>0</v>
      </c>
      <c r="AG76" s="47">
        <v>0</v>
      </c>
      <c r="AH76" s="47">
        <v>0</v>
      </c>
      <c r="AI76" s="47">
        <v>0</v>
      </c>
      <c r="AJ76" s="47">
        <v>6155.4603778772371</v>
      </c>
    </row>
    <row r="77" spans="2:36">
      <c r="B77" s="505" t="s">
        <v>294</v>
      </c>
      <c r="C77" s="47">
        <v>0</v>
      </c>
      <c r="D77" s="47">
        <v>0</v>
      </c>
      <c r="E77" s="47">
        <v>0</v>
      </c>
      <c r="F77" s="47">
        <v>0</v>
      </c>
      <c r="G77" s="47">
        <v>0</v>
      </c>
      <c r="H77" s="47">
        <v>0</v>
      </c>
      <c r="I77" s="47">
        <v>0</v>
      </c>
      <c r="J77" s="511">
        <v>331.92791781756182</v>
      </c>
      <c r="K77" s="511">
        <v>331.92791781756182</v>
      </c>
      <c r="L77" s="511">
        <v>331.92791781756182</v>
      </c>
      <c r="M77" s="511">
        <v>331.92791781756182</v>
      </c>
      <c r="N77" s="511">
        <v>331.92791781756182</v>
      </c>
      <c r="O77" s="511">
        <v>331.92791781756182</v>
      </c>
      <c r="P77" s="511">
        <v>331.92791781756182</v>
      </c>
      <c r="Q77" s="511">
        <v>331.92791781756182</v>
      </c>
      <c r="R77" s="511">
        <v>331.92791781756182</v>
      </c>
      <c r="S77" s="511">
        <v>331.92791781756182</v>
      </c>
      <c r="T77" s="47">
        <v>0</v>
      </c>
      <c r="U77" s="47">
        <v>0</v>
      </c>
      <c r="V77" s="47">
        <v>0</v>
      </c>
      <c r="W77" s="47">
        <v>0</v>
      </c>
      <c r="X77" s="47">
        <v>0</v>
      </c>
      <c r="Y77" s="47">
        <v>0</v>
      </c>
      <c r="Z77" s="47">
        <v>0</v>
      </c>
      <c r="AA77" s="47">
        <v>0</v>
      </c>
      <c r="AB77" s="47">
        <v>0</v>
      </c>
      <c r="AC77" s="47">
        <v>0</v>
      </c>
      <c r="AD77" s="47">
        <v>0</v>
      </c>
      <c r="AE77" s="47">
        <v>0</v>
      </c>
      <c r="AF77" s="47">
        <v>0</v>
      </c>
      <c r="AG77" s="47">
        <v>0</v>
      </c>
      <c r="AH77" s="47">
        <v>0</v>
      </c>
      <c r="AI77" s="47">
        <v>0</v>
      </c>
      <c r="AJ77" s="47">
        <v>3319.2791781756187</v>
      </c>
    </row>
    <row r="78" spans="2:36">
      <c r="B78" s="505" t="s">
        <v>295</v>
      </c>
      <c r="C78" s="47">
        <v>0</v>
      </c>
      <c r="D78" s="47">
        <v>0</v>
      </c>
      <c r="E78" s="47">
        <v>0</v>
      </c>
      <c r="F78" s="47">
        <v>0</v>
      </c>
      <c r="G78" s="47">
        <v>0</v>
      </c>
      <c r="H78" s="47">
        <v>0</v>
      </c>
      <c r="I78" s="47">
        <v>0</v>
      </c>
      <c r="J78" s="511">
        <v>283.61811997016196</v>
      </c>
      <c r="K78" s="511">
        <v>283.61811997016196</v>
      </c>
      <c r="L78" s="511">
        <v>283.61811997016196</v>
      </c>
      <c r="M78" s="511">
        <v>283.61811997016196</v>
      </c>
      <c r="N78" s="511">
        <v>283.61811997016196</v>
      </c>
      <c r="O78" s="511">
        <v>283.61811997016196</v>
      </c>
      <c r="P78" s="511">
        <v>283.61811997016196</v>
      </c>
      <c r="Q78" s="511">
        <v>283.61811997016196</v>
      </c>
      <c r="R78" s="511">
        <v>283.61811997016196</v>
      </c>
      <c r="S78" s="511">
        <v>283.61811997016196</v>
      </c>
      <c r="T78" s="47">
        <v>0</v>
      </c>
      <c r="U78" s="47">
        <v>0</v>
      </c>
      <c r="V78" s="47">
        <v>0</v>
      </c>
      <c r="W78" s="47">
        <v>0</v>
      </c>
      <c r="X78" s="47">
        <v>0</v>
      </c>
      <c r="Y78" s="47">
        <v>0</v>
      </c>
      <c r="Z78" s="47">
        <v>0</v>
      </c>
      <c r="AA78" s="47">
        <v>0</v>
      </c>
      <c r="AB78" s="47">
        <v>0</v>
      </c>
      <c r="AC78" s="47">
        <v>0</v>
      </c>
      <c r="AD78" s="47">
        <v>0</v>
      </c>
      <c r="AE78" s="47">
        <v>0</v>
      </c>
      <c r="AF78" s="47">
        <v>0</v>
      </c>
      <c r="AG78" s="47">
        <v>0</v>
      </c>
      <c r="AH78" s="47">
        <v>0</v>
      </c>
      <c r="AI78" s="47">
        <v>0</v>
      </c>
      <c r="AJ78" s="47">
        <v>2836.1811997016189</v>
      </c>
    </row>
    <row r="79" spans="2:36">
      <c r="B79" s="133" t="s">
        <v>28</v>
      </c>
      <c r="C79" s="47">
        <v>0</v>
      </c>
      <c r="D79" s="47">
        <v>0</v>
      </c>
      <c r="E79" s="47">
        <v>0</v>
      </c>
      <c r="F79" s="47">
        <v>0</v>
      </c>
      <c r="G79" s="47">
        <v>0</v>
      </c>
      <c r="H79" s="47">
        <v>0</v>
      </c>
      <c r="I79" s="47">
        <v>0</v>
      </c>
      <c r="J79" s="511">
        <v>8.8247838341866522</v>
      </c>
      <c r="K79" s="511">
        <v>8.8247838341866522</v>
      </c>
      <c r="L79" s="511">
        <v>8.8247838341866522</v>
      </c>
      <c r="M79" s="511">
        <v>8.8247838341866522</v>
      </c>
      <c r="N79" s="511">
        <v>8.8247838341866522</v>
      </c>
      <c r="O79" s="511">
        <v>8.8247838341866522</v>
      </c>
      <c r="P79" s="511">
        <v>8.8247838341866522</v>
      </c>
      <c r="Q79" s="511">
        <v>8.8247838341866522</v>
      </c>
      <c r="R79" s="511">
        <v>8.8247838341866522</v>
      </c>
      <c r="S79" s="511">
        <v>8.8247838341866522</v>
      </c>
      <c r="T79" s="47">
        <v>0</v>
      </c>
      <c r="U79" s="47">
        <v>0</v>
      </c>
      <c r="V79" s="47">
        <v>0</v>
      </c>
      <c r="W79" s="47">
        <v>0</v>
      </c>
      <c r="X79" s="47">
        <v>0</v>
      </c>
      <c r="Y79" s="47">
        <v>0</v>
      </c>
      <c r="Z79" s="47">
        <v>0</v>
      </c>
      <c r="AA79" s="47">
        <v>0</v>
      </c>
      <c r="AB79" s="47">
        <v>0</v>
      </c>
      <c r="AC79" s="47">
        <v>0</v>
      </c>
      <c r="AD79" s="47">
        <v>0</v>
      </c>
      <c r="AE79" s="47">
        <v>0</v>
      </c>
      <c r="AF79" s="47">
        <v>0</v>
      </c>
      <c r="AG79" s="47">
        <v>0</v>
      </c>
      <c r="AH79" s="47">
        <v>0</v>
      </c>
      <c r="AI79" s="47">
        <v>0</v>
      </c>
      <c r="AJ79" s="47">
        <v>88.247838341866512</v>
      </c>
    </row>
    <row r="80" spans="2:36">
      <c r="B80" s="505" t="s">
        <v>294</v>
      </c>
      <c r="C80" s="47">
        <v>0</v>
      </c>
      <c r="D80" s="47">
        <v>0</v>
      </c>
      <c r="E80" s="47">
        <v>0</v>
      </c>
      <c r="F80" s="47">
        <v>0</v>
      </c>
      <c r="G80" s="47">
        <v>0</v>
      </c>
      <c r="H80" s="47">
        <v>0</v>
      </c>
      <c r="I80" s="47">
        <v>0</v>
      </c>
      <c r="J80" s="511">
        <v>6.0888005051648255</v>
      </c>
      <c r="K80" s="511">
        <v>6.0888005051648255</v>
      </c>
      <c r="L80" s="511">
        <v>6.0888005051648255</v>
      </c>
      <c r="M80" s="511">
        <v>6.0888005051648255</v>
      </c>
      <c r="N80" s="511">
        <v>6.0888005051648255</v>
      </c>
      <c r="O80" s="511">
        <v>6.0888005051648255</v>
      </c>
      <c r="P80" s="511">
        <v>6.0888005051648255</v>
      </c>
      <c r="Q80" s="511">
        <v>6.0888005051648255</v>
      </c>
      <c r="R80" s="511">
        <v>6.0888005051648255</v>
      </c>
      <c r="S80" s="511">
        <v>6.0888005051648255</v>
      </c>
      <c r="T80" s="47">
        <v>0</v>
      </c>
      <c r="U80" s="47">
        <v>0</v>
      </c>
      <c r="V80" s="47">
        <v>0</v>
      </c>
      <c r="W80" s="47">
        <v>0</v>
      </c>
      <c r="X80" s="47">
        <v>0</v>
      </c>
      <c r="Y80" s="47">
        <v>0</v>
      </c>
      <c r="Z80" s="47">
        <v>0</v>
      </c>
      <c r="AA80" s="47">
        <v>0</v>
      </c>
      <c r="AB80" s="47">
        <v>0</v>
      </c>
      <c r="AC80" s="47">
        <v>0</v>
      </c>
      <c r="AD80" s="47">
        <v>0</v>
      </c>
      <c r="AE80" s="47">
        <v>0</v>
      </c>
      <c r="AF80" s="47">
        <v>0</v>
      </c>
      <c r="AG80" s="47">
        <v>0</v>
      </c>
      <c r="AH80" s="47">
        <v>0</v>
      </c>
      <c r="AI80" s="47">
        <v>0</v>
      </c>
      <c r="AJ80" s="47">
        <v>60.888005051648257</v>
      </c>
    </row>
    <row r="81" spans="2:36">
      <c r="B81" s="508" t="s">
        <v>295</v>
      </c>
      <c r="C81" s="47">
        <v>0</v>
      </c>
      <c r="D81" s="47">
        <v>0</v>
      </c>
      <c r="E81" s="47">
        <v>0</v>
      </c>
      <c r="F81" s="47">
        <v>0</v>
      </c>
      <c r="G81" s="47">
        <v>0</v>
      </c>
      <c r="H81" s="47">
        <v>0</v>
      </c>
      <c r="I81" s="47">
        <v>0</v>
      </c>
      <c r="J81" s="511">
        <v>2.7359833290218267</v>
      </c>
      <c r="K81" s="511">
        <v>2.7359833290218267</v>
      </c>
      <c r="L81" s="511">
        <v>2.7359833290218267</v>
      </c>
      <c r="M81" s="511">
        <v>2.7359833290218267</v>
      </c>
      <c r="N81" s="511">
        <v>2.7359833290218267</v>
      </c>
      <c r="O81" s="511">
        <v>2.7359833290218267</v>
      </c>
      <c r="P81" s="511">
        <v>2.7359833290218267</v>
      </c>
      <c r="Q81" s="511">
        <v>2.7359833290218267</v>
      </c>
      <c r="R81" s="511">
        <v>2.7359833290218267</v>
      </c>
      <c r="S81" s="511">
        <v>2.7359833290218267</v>
      </c>
      <c r="T81" s="47">
        <v>0</v>
      </c>
      <c r="U81" s="47">
        <v>0</v>
      </c>
      <c r="V81" s="47">
        <v>0</v>
      </c>
      <c r="W81" s="47">
        <v>0</v>
      </c>
      <c r="X81" s="47">
        <v>0</v>
      </c>
      <c r="Y81" s="47">
        <v>0</v>
      </c>
      <c r="Z81" s="47">
        <v>0</v>
      </c>
      <c r="AA81" s="47">
        <v>0</v>
      </c>
      <c r="AB81" s="47">
        <v>0</v>
      </c>
      <c r="AC81" s="47">
        <v>0</v>
      </c>
      <c r="AD81" s="47">
        <v>0</v>
      </c>
      <c r="AE81" s="47">
        <v>0</v>
      </c>
      <c r="AF81" s="47">
        <v>0</v>
      </c>
      <c r="AG81" s="47">
        <v>0</v>
      </c>
      <c r="AH81" s="47">
        <v>0</v>
      </c>
      <c r="AI81" s="47">
        <v>0</v>
      </c>
      <c r="AJ81" s="47">
        <v>27.359833290218273</v>
      </c>
    </row>
    <row r="82" spans="2:36">
      <c r="B82" s="742" t="s">
        <v>780</v>
      </c>
      <c r="C82" s="493">
        <v>0</v>
      </c>
      <c r="D82" s="493">
        <v>0</v>
      </c>
      <c r="E82" s="493">
        <v>0</v>
      </c>
      <c r="F82" s="493">
        <v>0</v>
      </c>
      <c r="G82" s="493">
        <v>0</v>
      </c>
      <c r="H82" s="493">
        <v>3250</v>
      </c>
      <c r="I82" s="493">
        <v>0</v>
      </c>
      <c r="J82" s="493">
        <v>0</v>
      </c>
      <c r="K82" s="493">
        <v>0</v>
      </c>
      <c r="L82" s="493">
        <v>0</v>
      </c>
      <c r="M82" s="493">
        <v>0</v>
      </c>
      <c r="N82" s="493">
        <v>0</v>
      </c>
      <c r="O82" s="493">
        <v>0</v>
      </c>
      <c r="P82" s="493">
        <v>0</v>
      </c>
      <c r="Q82" s="493">
        <v>0</v>
      </c>
      <c r="R82" s="493">
        <v>0</v>
      </c>
      <c r="S82" s="493">
        <v>0</v>
      </c>
      <c r="T82" s="493">
        <v>0</v>
      </c>
      <c r="U82" s="493">
        <v>0</v>
      </c>
      <c r="V82" s="493">
        <v>0</v>
      </c>
      <c r="W82" s="493">
        <v>0</v>
      </c>
      <c r="X82" s="493">
        <v>0</v>
      </c>
      <c r="Y82" s="493">
        <v>0</v>
      </c>
      <c r="Z82" s="493">
        <v>0</v>
      </c>
      <c r="AA82" s="493">
        <v>0</v>
      </c>
      <c r="AB82" s="493">
        <v>0</v>
      </c>
      <c r="AC82" s="493">
        <v>0</v>
      </c>
      <c r="AD82" s="493">
        <v>0</v>
      </c>
      <c r="AE82" s="493">
        <v>0</v>
      </c>
      <c r="AF82" s="493">
        <v>0</v>
      </c>
      <c r="AG82" s="493">
        <v>0</v>
      </c>
      <c r="AH82" s="493">
        <v>0</v>
      </c>
      <c r="AI82" s="493">
        <v>0</v>
      </c>
      <c r="AJ82" s="64">
        <v>3250</v>
      </c>
    </row>
    <row r="83" spans="2:36">
      <c r="B83" s="742" t="s">
        <v>603</v>
      </c>
      <c r="C83" s="493">
        <v>0</v>
      </c>
      <c r="D83" s="493">
        <v>0</v>
      </c>
      <c r="E83" s="493">
        <v>2750</v>
      </c>
      <c r="F83" s="493">
        <v>0</v>
      </c>
      <c r="G83" s="493">
        <v>0</v>
      </c>
      <c r="H83" s="493">
        <v>0</v>
      </c>
      <c r="I83" s="493">
        <v>0</v>
      </c>
      <c r="J83" s="493">
        <v>0</v>
      </c>
      <c r="K83" s="493">
        <v>0</v>
      </c>
      <c r="L83" s="493">
        <v>0</v>
      </c>
      <c r="M83" s="493">
        <v>0</v>
      </c>
      <c r="N83" s="493">
        <v>0</v>
      </c>
      <c r="O83" s="493">
        <v>0</v>
      </c>
      <c r="P83" s="493">
        <v>0</v>
      </c>
      <c r="Q83" s="493">
        <v>0</v>
      </c>
      <c r="R83" s="493">
        <v>0</v>
      </c>
      <c r="S83" s="493">
        <v>0</v>
      </c>
      <c r="T83" s="493">
        <v>0</v>
      </c>
      <c r="U83" s="493">
        <v>0</v>
      </c>
      <c r="V83" s="493">
        <v>0</v>
      </c>
      <c r="W83" s="493">
        <v>0</v>
      </c>
      <c r="X83" s="493">
        <v>0</v>
      </c>
      <c r="Y83" s="493">
        <v>0</v>
      </c>
      <c r="Z83" s="493">
        <v>0</v>
      </c>
      <c r="AA83" s="493">
        <v>0</v>
      </c>
      <c r="AB83" s="493">
        <v>0</v>
      </c>
      <c r="AC83" s="493">
        <v>0</v>
      </c>
      <c r="AD83" s="493">
        <v>0</v>
      </c>
      <c r="AE83" s="493">
        <v>0</v>
      </c>
      <c r="AF83" s="493">
        <v>0</v>
      </c>
      <c r="AG83" s="493">
        <v>0</v>
      </c>
      <c r="AH83" s="493">
        <v>0</v>
      </c>
      <c r="AI83" s="493">
        <v>0</v>
      </c>
      <c r="AJ83" s="64">
        <v>2750</v>
      </c>
    </row>
    <row r="84" spans="2:36">
      <c r="B84" s="742" t="s">
        <v>618</v>
      </c>
      <c r="C84" s="493">
        <v>0</v>
      </c>
      <c r="D84" s="493">
        <v>0</v>
      </c>
      <c r="E84" s="493">
        <v>0</v>
      </c>
      <c r="F84" s="493">
        <v>0</v>
      </c>
      <c r="G84" s="493">
        <v>0</v>
      </c>
      <c r="H84" s="493">
        <v>0</v>
      </c>
      <c r="I84" s="493">
        <v>0</v>
      </c>
      <c r="J84" s="493">
        <v>0</v>
      </c>
      <c r="K84" s="493">
        <v>0</v>
      </c>
      <c r="L84" s="493">
        <v>0</v>
      </c>
      <c r="M84" s="493">
        <v>0</v>
      </c>
      <c r="N84" s="493">
        <v>1000</v>
      </c>
      <c r="O84" s="493">
        <v>0</v>
      </c>
      <c r="P84" s="493">
        <v>0</v>
      </c>
      <c r="Q84" s="493">
        <v>0</v>
      </c>
      <c r="R84" s="493">
        <v>0</v>
      </c>
      <c r="S84" s="493">
        <v>0</v>
      </c>
      <c r="T84" s="493">
        <v>0</v>
      </c>
      <c r="U84" s="493">
        <v>0</v>
      </c>
      <c r="V84" s="493">
        <v>0</v>
      </c>
      <c r="W84" s="493">
        <v>0</v>
      </c>
      <c r="X84" s="493">
        <v>0</v>
      </c>
      <c r="Y84" s="493">
        <v>0</v>
      </c>
      <c r="Z84" s="493">
        <v>0</v>
      </c>
      <c r="AA84" s="493">
        <v>0</v>
      </c>
      <c r="AB84" s="493">
        <v>0</v>
      </c>
      <c r="AC84" s="493">
        <v>0</v>
      </c>
      <c r="AD84" s="493">
        <v>0</v>
      </c>
      <c r="AE84" s="493">
        <v>0</v>
      </c>
      <c r="AF84" s="493">
        <v>0</v>
      </c>
      <c r="AG84" s="493">
        <v>0</v>
      </c>
      <c r="AH84" s="493">
        <v>0</v>
      </c>
      <c r="AI84" s="493">
        <v>0</v>
      </c>
      <c r="AJ84" s="64">
        <v>1000</v>
      </c>
    </row>
    <row r="85" spans="2:36">
      <c r="B85" s="742" t="s">
        <v>604</v>
      </c>
      <c r="C85" s="493">
        <v>0</v>
      </c>
      <c r="D85" s="493">
        <v>0</v>
      </c>
      <c r="E85" s="493">
        <v>0</v>
      </c>
      <c r="F85" s="493">
        <v>0</v>
      </c>
      <c r="G85" s="493">
        <v>4500</v>
      </c>
      <c r="H85" s="493">
        <v>0</v>
      </c>
      <c r="I85" s="493">
        <v>0</v>
      </c>
      <c r="J85" s="493">
        <v>0</v>
      </c>
      <c r="K85" s="493">
        <v>0</v>
      </c>
      <c r="L85" s="493">
        <v>0</v>
      </c>
      <c r="M85" s="493">
        <v>0</v>
      </c>
      <c r="N85" s="493">
        <v>0</v>
      </c>
      <c r="O85" s="493">
        <v>0</v>
      </c>
      <c r="P85" s="493">
        <v>0</v>
      </c>
      <c r="Q85" s="493">
        <v>0</v>
      </c>
      <c r="R85" s="493">
        <v>0</v>
      </c>
      <c r="S85" s="493">
        <v>0</v>
      </c>
      <c r="T85" s="493">
        <v>0</v>
      </c>
      <c r="U85" s="493">
        <v>0</v>
      </c>
      <c r="V85" s="493">
        <v>0</v>
      </c>
      <c r="W85" s="493">
        <v>0</v>
      </c>
      <c r="X85" s="493">
        <v>0</v>
      </c>
      <c r="Y85" s="493">
        <v>0</v>
      </c>
      <c r="Z85" s="493">
        <v>0</v>
      </c>
      <c r="AA85" s="493">
        <v>0</v>
      </c>
      <c r="AB85" s="493">
        <v>0</v>
      </c>
      <c r="AC85" s="493">
        <v>0</v>
      </c>
      <c r="AD85" s="493">
        <v>0</v>
      </c>
      <c r="AE85" s="493">
        <v>0</v>
      </c>
      <c r="AF85" s="493">
        <v>0</v>
      </c>
      <c r="AG85" s="493">
        <v>0</v>
      </c>
      <c r="AH85" s="493">
        <v>0</v>
      </c>
      <c r="AI85" s="493">
        <v>0</v>
      </c>
      <c r="AJ85" s="64">
        <v>4500</v>
      </c>
    </row>
    <row r="86" spans="2:36">
      <c r="B86" s="742" t="s">
        <v>781</v>
      </c>
      <c r="C86" s="493">
        <v>0</v>
      </c>
      <c r="D86" s="493">
        <v>0</v>
      </c>
      <c r="E86" s="493">
        <v>0</v>
      </c>
      <c r="F86" s="493">
        <v>0</v>
      </c>
      <c r="G86" s="493">
        <v>0</v>
      </c>
      <c r="H86" s="493">
        <v>0</v>
      </c>
      <c r="I86" s="493">
        <v>0</v>
      </c>
      <c r="J86" s="493">
        <v>0</v>
      </c>
      <c r="K86" s="493">
        <v>0</v>
      </c>
      <c r="L86" s="493">
        <v>0</v>
      </c>
      <c r="M86" s="493">
        <v>3750</v>
      </c>
      <c r="N86" s="493">
        <v>0</v>
      </c>
      <c r="O86" s="493">
        <v>0</v>
      </c>
      <c r="P86" s="493">
        <v>0</v>
      </c>
      <c r="Q86" s="493">
        <v>0</v>
      </c>
      <c r="R86" s="493">
        <v>0</v>
      </c>
      <c r="S86" s="493">
        <v>0</v>
      </c>
      <c r="T86" s="493">
        <v>0</v>
      </c>
      <c r="U86" s="493">
        <v>0</v>
      </c>
      <c r="V86" s="493">
        <v>0</v>
      </c>
      <c r="W86" s="493">
        <v>0</v>
      </c>
      <c r="X86" s="493">
        <v>0</v>
      </c>
      <c r="Y86" s="493">
        <v>0</v>
      </c>
      <c r="Z86" s="493">
        <v>0</v>
      </c>
      <c r="AA86" s="493">
        <v>0</v>
      </c>
      <c r="AB86" s="493">
        <v>0</v>
      </c>
      <c r="AC86" s="493">
        <v>0</v>
      </c>
      <c r="AD86" s="493">
        <v>0</v>
      </c>
      <c r="AE86" s="493">
        <v>0</v>
      </c>
      <c r="AF86" s="493">
        <v>0</v>
      </c>
      <c r="AG86" s="493">
        <v>0</v>
      </c>
      <c r="AH86" s="493">
        <v>0</v>
      </c>
      <c r="AI86" s="493">
        <v>0</v>
      </c>
      <c r="AJ86" s="64">
        <v>3750</v>
      </c>
    </row>
    <row r="87" spans="2:36">
      <c r="B87" s="742" t="s">
        <v>620</v>
      </c>
      <c r="C87" s="493">
        <v>0</v>
      </c>
      <c r="D87" s="493">
        <v>0</v>
      </c>
      <c r="E87" s="493">
        <v>0</v>
      </c>
      <c r="F87" s="493">
        <v>0</v>
      </c>
      <c r="G87" s="493">
        <v>0</v>
      </c>
      <c r="H87" s="493">
        <v>0</v>
      </c>
      <c r="I87" s="493">
        <v>0</v>
      </c>
      <c r="J87" s="493">
        <v>0</v>
      </c>
      <c r="K87" s="493">
        <v>0</v>
      </c>
      <c r="L87" s="493">
        <v>0</v>
      </c>
      <c r="M87" s="493">
        <v>0</v>
      </c>
      <c r="N87" s="493">
        <v>0</v>
      </c>
      <c r="O87" s="493">
        <v>0</v>
      </c>
      <c r="P87" s="493">
        <v>0</v>
      </c>
      <c r="Q87" s="493">
        <v>0</v>
      </c>
      <c r="R87" s="493">
        <v>0</v>
      </c>
      <c r="S87" s="493">
        <v>0</v>
      </c>
      <c r="T87" s="493">
        <v>0</v>
      </c>
      <c r="U87" s="493">
        <v>0</v>
      </c>
      <c r="V87" s="493">
        <v>1750</v>
      </c>
      <c r="W87" s="493">
        <v>0</v>
      </c>
      <c r="X87" s="493">
        <v>0</v>
      </c>
      <c r="Y87" s="493">
        <v>0</v>
      </c>
      <c r="Z87" s="493">
        <v>0</v>
      </c>
      <c r="AA87" s="493">
        <v>0</v>
      </c>
      <c r="AB87" s="493">
        <v>0</v>
      </c>
      <c r="AC87" s="493">
        <v>0</v>
      </c>
      <c r="AD87" s="493">
        <v>0</v>
      </c>
      <c r="AE87" s="493">
        <v>0</v>
      </c>
      <c r="AF87" s="493">
        <v>0</v>
      </c>
      <c r="AG87" s="493">
        <v>0</v>
      </c>
      <c r="AH87" s="493">
        <v>0</v>
      </c>
      <c r="AI87" s="493">
        <v>0</v>
      </c>
      <c r="AJ87" s="64">
        <v>1750</v>
      </c>
    </row>
    <row r="88" spans="2:36">
      <c r="B88" s="742" t="s">
        <v>605</v>
      </c>
      <c r="C88" s="493">
        <v>0</v>
      </c>
      <c r="D88" s="493">
        <v>0</v>
      </c>
      <c r="E88" s="493">
        <v>0</v>
      </c>
      <c r="F88" s="493">
        <v>0</v>
      </c>
      <c r="G88" s="493">
        <v>0</v>
      </c>
      <c r="H88" s="493">
        <v>0</v>
      </c>
      <c r="I88" s="493">
        <v>0</v>
      </c>
      <c r="J88" s="493">
        <v>0</v>
      </c>
      <c r="K88" s="493">
        <v>0</v>
      </c>
      <c r="L88" s="493">
        <v>6500</v>
      </c>
      <c r="M88" s="493">
        <v>0</v>
      </c>
      <c r="N88" s="493">
        <v>0</v>
      </c>
      <c r="O88" s="493">
        <v>0</v>
      </c>
      <c r="P88" s="493">
        <v>0</v>
      </c>
      <c r="Q88" s="493">
        <v>0</v>
      </c>
      <c r="R88" s="493">
        <v>0</v>
      </c>
      <c r="S88" s="493">
        <v>0</v>
      </c>
      <c r="T88" s="493">
        <v>0</v>
      </c>
      <c r="U88" s="493">
        <v>0</v>
      </c>
      <c r="V88" s="493">
        <v>0</v>
      </c>
      <c r="W88" s="493">
        <v>0</v>
      </c>
      <c r="X88" s="493">
        <v>0</v>
      </c>
      <c r="Y88" s="493">
        <v>0</v>
      </c>
      <c r="Z88" s="493">
        <v>0</v>
      </c>
      <c r="AA88" s="493">
        <v>0</v>
      </c>
      <c r="AB88" s="493">
        <v>0</v>
      </c>
      <c r="AC88" s="493">
        <v>0</v>
      </c>
      <c r="AD88" s="493">
        <v>0</v>
      </c>
      <c r="AE88" s="493">
        <v>0</v>
      </c>
      <c r="AF88" s="493">
        <v>0</v>
      </c>
      <c r="AG88" s="493">
        <v>0</v>
      </c>
      <c r="AH88" s="493">
        <v>0</v>
      </c>
      <c r="AI88" s="493">
        <v>0</v>
      </c>
      <c r="AJ88" s="64">
        <v>6500</v>
      </c>
    </row>
    <row r="89" spans="2:36">
      <c r="B89" s="742" t="s">
        <v>606</v>
      </c>
      <c r="C89" s="493">
        <v>0</v>
      </c>
      <c r="D89" s="493">
        <v>0</v>
      </c>
      <c r="E89" s="493">
        <v>0</v>
      </c>
      <c r="F89" s="493">
        <v>0</v>
      </c>
      <c r="G89" s="493">
        <v>0</v>
      </c>
      <c r="H89" s="493">
        <v>0</v>
      </c>
      <c r="I89" s="493">
        <v>0</v>
      </c>
      <c r="J89" s="493">
        <v>0</v>
      </c>
      <c r="K89" s="493">
        <v>0</v>
      </c>
      <c r="L89" s="493">
        <v>0</v>
      </c>
      <c r="M89" s="493">
        <v>0</v>
      </c>
      <c r="N89" s="493">
        <v>0</v>
      </c>
      <c r="O89" s="493">
        <v>0</v>
      </c>
      <c r="P89" s="493">
        <v>0</v>
      </c>
      <c r="Q89" s="493">
        <v>0</v>
      </c>
      <c r="R89" s="493">
        <v>0</v>
      </c>
      <c r="S89" s="493">
        <v>0</v>
      </c>
      <c r="T89" s="493">
        <v>0</v>
      </c>
      <c r="U89" s="493">
        <v>0</v>
      </c>
      <c r="V89" s="493">
        <v>0</v>
      </c>
      <c r="W89" s="493">
        <v>0</v>
      </c>
      <c r="X89" s="493">
        <v>0</v>
      </c>
      <c r="Y89" s="493">
        <v>0</v>
      </c>
      <c r="Z89" s="493">
        <v>0</v>
      </c>
      <c r="AA89" s="493">
        <v>0</v>
      </c>
      <c r="AB89" s="493">
        <v>0</v>
      </c>
      <c r="AC89" s="493">
        <v>0</v>
      </c>
      <c r="AD89" s="493">
        <v>0</v>
      </c>
      <c r="AE89" s="493">
        <v>0</v>
      </c>
      <c r="AF89" s="493">
        <v>2750</v>
      </c>
      <c r="AG89" s="493">
        <v>0</v>
      </c>
      <c r="AH89" s="493">
        <v>0</v>
      </c>
      <c r="AI89" s="493">
        <v>0</v>
      </c>
      <c r="AJ89" s="64">
        <v>2750</v>
      </c>
    </row>
    <row r="90" spans="2:36">
      <c r="B90" s="742" t="s">
        <v>732</v>
      </c>
      <c r="C90" s="493">
        <v>0</v>
      </c>
      <c r="D90" s="493">
        <v>0</v>
      </c>
      <c r="E90" s="493">
        <v>0</v>
      </c>
      <c r="F90" s="493">
        <v>0</v>
      </c>
      <c r="G90" s="493">
        <v>0</v>
      </c>
      <c r="H90" s="493">
        <v>1332.0545609548167</v>
      </c>
      <c r="I90" s="493">
        <v>0</v>
      </c>
      <c r="J90" s="493">
        <v>0</v>
      </c>
      <c r="K90" s="493">
        <v>0</v>
      </c>
      <c r="L90" s="493">
        <v>0</v>
      </c>
      <c r="M90" s="493">
        <v>0</v>
      </c>
      <c r="N90" s="493">
        <v>0</v>
      </c>
      <c r="O90" s="493">
        <v>0</v>
      </c>
      <c r="P90" s="493">
        <v>0</v>
      </c>
      <c r="Q90" s="493">
        <v>0</v>
      </c>
      <c r="R90" s="493">
        <v>0</v>
      </c>
      <c r="S90" s="493">
        <v>0</v>
      </c>
      <c r="T90" s="493">
        <v>0</v>
      </c>
      <c r="U90" s="493">
        <v>0</v>
      </c>
      <c r="V90" s="493">
        <v>0</v>
      </c>
      <c r="W90" s="493">
        <v>0</v>
      </c>
      <c r="X90" s="493">
        <v>0</v>
      </c>
      <c r="Y90" s="493">
        <v>0</v>
      </c>
      <c r="Z90" s="493">
        <v>0</v>
      </c>
      <c r="AA90" s="493">
        <v>0</v>
      </c>
      <c r="AB90" s="493">
        <v>0</v>
      </c>
      <c r="AC90" s="493">
        <v>0</v>
      </c>
      <c r="AD90" s="493">
        <v>0</v>
      </c>
      <c r="AE90" s="493">
        <v>0</v>
      </c>
      <c r="AF90" s="493">
        <v>0</v>
      </c>
      <c r="AG90" s="493">
        <v>0</v>
      </c>
      <c r="AH90" s="493">
        <v>0</v>
      </c>
      <c r="AI90" s="493">
        <v>0</v>
      </c>
      <c r="AJ90" s="64">
        <v>1332.0545609548167</v>
      </c>
    </row>
    <row r="91" spans="2:36">
      <c r="B91" s="742" t="s">
        <v>733</v>
      </c>
      <c r="C91" s="493">
        <v>0</v>
      </c>
      <c r="D91" s="493">
        <v>0</v>
      </c>
      <c r="E91" s="493">
        <v>0</v>
      </c>
      <c r="F91" s="493">
        <v>0</v>
      </c>
      <c r="G91" s="493">
        <v>0</v>
      </c>
      <c r="H91" s="493">
        <v>0</v>
      </c>
      <c r="I91" s="493">
        <v>0</v>
      </c>
      <c r="J91" s="493">
        <v>0</v>
      </c>
      <c r="K91" s="493">
        <v>0</v>
      </c>
      <c r="L91" s="493">
        <v>0</v>
      </c>
      <c r="M91" s="493">
        <v>1332.0545609548167</v>
      </c>
      <c r="N91" s="493">
        <v>0</v>
      </c>
      <c r="O91" s="493">
        <v>0</v>
      </c>
      <c r="P91" s="493">
        <v>0</v>
      </c>
      <c r="Q91" s="493">
        <v>0</v>
      </c>
      <c r="R91" s="493">
        <v>0</v>
      </c>
      <c r="S91" s="493">
        <v>0</v>
      </c>
      <c r="T91" s="493">
        <v>0</v>
      </c>
      <c r="U91" s="493">
        <v>0</v>
      </c>
      <c r="V91" s="493">
        <v>0</v>
      </c>
      <c r="W91" s="493">
        <v>0</v>
      </c>
      <c r="X91" s="493">
        <v>0</v>
      </c>
      <c r="Y91" s="493">
        <v>0</v>
      </c>
      <c r="Z91" s="493">
        <v>0</v>
      </c>
      <c r="AA91" s="493">
        <v>0</v>
      </c>
      <c r="AB91" s="493">
        <v>0</v>
      </c>
      <c r="AC91" s="493">
        <v>0</v>
      </c>
      <c r="AD91" s="493">
        <v>0</v>
      </c>
      <c r="AE91" s="493">
        <v>0</v>
      </c>
      <c r="AF91" s="493">
        <v>0</v>
      </c>
      <c r="AG91" s="493">
        <v>0</v>
      </c>
      <c r="AH91" s="493">
        <v>0</v>
      </c>
      <c r="AI91" s="493">
        <v>0</v>
      </c>
      <c r="AJ91" s="64">
        <v>1332.0545609548167</v>
      </c>
    </row>
    <row r="92" spans="2:36">
      <c r="B92" s="742" t="s">
        <v>596</v>
      </c>
      <c r="C92" s="493">
        <v>688.05452625830526</v>
      </c>
      <c r="D92" s="493">
        <v>0</v>
      </c>
      <c r="E92" s="493">
        <v>0</v>
      </c>
      <c r="F92" s="493">
        <v>0</v>
      </c>
      <c r="G92" s="493">
        <v>0</v>
      </c>
      <c r="H92" s="493">
        <v>0</v>
      </c>
      <c r="I92" s="493">
        <v>0</v>
      </c>
      <c r="J92" s="493">
        <v>0</v>
      </c>
      <c r="K92" s="493">
        <v>0</v>
      </c>
      <c r="L92" s="493">
        <v>0</v>
      </c>
      <c r="M92" s="493">
        <v>0</v>
      </c>
      <c r="N92" s="493">
        <v>0</v>
      </c>
      <c r="O92" s="493">
        <v>0</v>
      </c>
      <c r="P92" s="493">
        <v>0</v>
      </c>
      <c r="Q92" s="493">
        <v>0</v>
      </c>
      <c r="R92" s="493">
        <v>0</v>
      </c>
      <c r="S92" s="493">
        <v>0</v>
      </c>
      <c r="T92" s="493">
        <v>0</v>
      </c>
      <c r="U92" s="493">
        <v>0</v>
      </c>
      <c r="V92" s="493">
        <v>0</v>
      </c>
      <c r="W92" s="493">
        <v>0</v>
      </c>
      <c r="X92" s="493">
        <v>0</v>
      </c>
      <c r="Y92" s="493">
        <v>0</v>
      </c>
      <c r="Z92" s="493">
        <v>0</v>
      </c>
      <c r="AA92" s="493">
        <v>0</v>
      </c>
      <c r="AB92" s="493">
        <v>0</v>
      </c>
      <c r="AC92" s="493">
        <v>0</v>
      </c>
      <c r="AD92" s="493">
        <v>0</v>
      </c>
      <c r="AE92" s="493">
        <v>0</v>
      </c>
      <c r="AF92" s="493">
        <v>0</v>
      </c>
      <c r="AG92" s="493">
        <v>0</v>
      </c>
      <c r="AH92" s="493">
        <v>0</v>
      </c>
      <c r="AI92" s="493">
        <v>0</v>
      </c>
      <c r="AJ92" s="64">
        <v>688.05452625830526</v>
      </c>
    </row>
    <row r="93" spans="2:36">
      <c r="B93" s="742" t="s">
        <v>800</v>
      </c>
      <c r="C93" s="493">
        <v>0</v>
      </c>
      <c r="D93" s="493">
        <v>1172.3750170000001</v>
      </c>
      <c r="E93" s="493">
        <v>0</v>
      </c>
      <c r="F93" s="493">
        <v>0</v>
      </c>
      <c r="G93" s="493">
        <v>0</v>
      </c>
      <c r="H93" s="493">
        <v>0</v>
      </c>
      <c r="I93" s="493">
        <v>0</v>
      </c>
      <c r="J93" s="493">
        <v>0</v>
      </c>
      <c r="K93" s="493">
        <v>0</v>
      </c>
      <c r="L93" s="493">
        <v>0</v>
      </c>
      <c r="M93" s="493">
        <v>0</v>
      </c>
      <c r="N93" s="493">
        <v>0</v>
      </c>
      <c r="O93" s="493">
        <v>0</v>
      </c>
      <c r="P93" s="493">
        <v>0</v>
      </c>
      <c r="Q93" s="493">
        <v>0</v>
      </c>
      <c r="R93" s="493">
        <v>0</v>
      </c>
      <c r="S93" s="493">
        <v>0</v>
      </c>
      <c r="T93" s="493">
        <v>0</v>
      </c>
      <c r="U93" s="493">
        <v>0</v>
      </c>
      <c r="V93" s="493">
        <v>0</v>
      </c>
      <c r="W93" s="493">
        <v>0</v>
      </c>
      <c r="X93" s="493">
        <v>0</v>
      </c>
      <c r="Y93" s="493">
        <v>0</v>
      </c>
      <c r="Z93" s="493">
        <v>0</v>
      </c>
      <c r="AA93" s="493">
        <v>0</v>
      </c>
      <c r="AB93" s="493">
        <v>0</v>
      </c>
      <c r="AC93" s="493">
        <v>0</v>
      </c>
      <c r="AD93" s="493">
        <v>0</v>
      </c>
      <c r="AE93" s="493">
        <v>0</v>
      </c>
      <c r="AF93" s="493">
        <v>0</v>
      </c>
      <c r="AG93" s="493">
        <v>0</v>
      </c>
      <c r="AH93" s="493">
        <v>0</v>
      </c>
      <c r="AI93" s="493">
        <v>0</v>
      </c>
      <c r="AJ93" s="64">
        <v>1172.3750170000001</v>
      </c>
    </row>
    <row r="94" spans="2:36">
      <c r="B94" s="742" t="s">
        <v>801</v>
      </c>
      <c r="C94" s="493">
        <v>1000</v>
      </c>
      <c r="D94" s="493">
        <v>0</v>
      </c>
      <c r="E94" s="493">
        <v>0</v>
      </c>
      <c r="F94" s="493">
        <v>0</v>
      </c>
      <c r="G94" s="493">
        <v>0</v>
      </c>
      <c r="H94" s="493">
        <v>0</v>
      </c>
      <c r="I94" s="493">
        <v>0</v>
      </c>
      <c r="J94" s="493">
        <v>0</v>
      </c>
      <c r="K94" s="493">
        <v>0</v>
      </c>
      <c r="L94" s="493">
        <v>0</v>
      </c>
      <c r="M94" s="493">
        <v>0</v>
      </c>
      <c r="N94" s="493">
        <v>0</v>
      </c>
      <c r="O94" s="493">
        <v>0</v>
      </c>
      <c r="P94" s="493">
        <v>0</v>
      </c>
      <c r="Q94" s="493">
        <v>0</v>
      </c>
      <c r="R94" s="493">
        <v>0</v>
      </c>
      <c r="S94" s="493">
        <v>0</v>
      </c>
      <c r="T94" s="493">
        <v>0</v>
      </c>
      <c r="U94" s="493">
        <v>0</v>
      </c>
      <c r="V94" s="493">
        <v>0</v>
      </c>
      <c r="W94" s="493">
        <v>0</v>
      </c>
      <c r="X94" s="493">
        <v>0</v>
      </c>
      <c r="Y94" s="493">
        <v>0</v>
      </c>
      <c r="Z94" s="493">
        <v>0</v>
      </c>
      <c r="AA94" s="493">
        <v>0</v>
      </c>
      <c r="AB94" s="493">
        <v>0</v>
      </c>
      <c r="AC94" s="493">
        <v>0</v>
      </c>
      <c r="AD94" s="493">
        <v>0</v>
      </c>
      <c r="AE94" s="493">
        <v>0</v>
      </c>
      <c r="AF94" s="493">
        <v>0</v>
      </c>
      <c r="AG94" s="493">
        <v>0</v>
      </c>
      <c r="AH94" s="493">
        <v>0</v>
      </c>
      <c r="AI94" s="493">
        <v>0</v>
      </c>
      <c r="AJ94" s="64">
        <v>1000</v>
      </c>
    </row>
    <row r="95" spans="2:36">
      <c r="B95" s="742" t="s">
        <v>802</v>
      </c>
      <c r="C95" s="493">
        <v>0</v>
      </c>
      <c r="D95" s="493">
        <v>353.46897999999999</v>
      </c>
      <c r="E95" s="493">
        <v>0</v>
      </c>
      <c r="F95" s="493">
        <v>0</v>
      </c>
      <c r="G95" s="493">
        <v>0</v>
      </c>
      <c r="H95" s="493">
        <v>0</v>
      </c>
      <c r="I95" s="493">
        <v>0</v>
      </c>
      <c r="J95" s="493">
        <v>0</v>
      </c>
      <c r="K95" s="493">
        <v>0</v>
      </c>
      <c r="L95" s="493">
        <v>0</v>
      </c>
      <c r="M95" s="493">
        <v>0</v>
      </c>
      <c r="N95" s="493">
        <v>0</v>
      </c>
      <c r="O95" s="493">
        <v>0</v>
      </c>
      <c r="P95" s="493">
        <v>0</v>
      </c>
      <c r="Q95" s="493">
        <v>0</v>
      </c>
      <c r="R95" s="493">
        <v>0</v>
      </c>
      <c r="S95" s="493">
        <v>0</v>
      </c>
      <c r="T95" s="493">
        <v>0</v>
      </c>
      <c r="U95" s="493">
        <v>0</v>
      </c>
      <c r="V95" s="493">
        <v>0</v>
      </c>
      <c r="W95" s="493">
        <v>0</v>
      </c>
      <c r="X95" s="493">
        <v>0</v>
      </c>
      <c r="Y95" s="493">
        <v>0</v>
      </c>
      <c r="Z95" s="493">
        <v>0</v>
      </c>
      <c r="AA95" s="493">
        <v>0</v>
      </c>
      <c r="AB95" s="493">
        <v>0</v>
      </c>
      <c r="AC95" s="493">
        <v>0</v>
      </c>
      <c r="AD95" s="493">
        <v>0</v>
      </c>
      <c r="AE95" s="493">
        <v>0</v>
      </c>
      <c r="AF95" s="493">
        <v>0</v>
      </c>
      <c r="AG95" s="493">
        <v>0</v>
      </c>
      <c r="AH95" s="493">
        <v>0</v>
      </c>
      <c r="AI95" s="493">
        <v>0</v>
      </c>
      <c r="AJ95" s="64">
        <v>353.46897999999999</v>
      </c>
    </row>
    <row r="96" spans="2:36">
      <c r="B96" s="742" t="s">
        <v>803</v>
      </c>
      <c r="C96" s="493">
        <v>1500</v>
      </c>
      <c r="D96" s="493">
        <v>0</v>
      </c>
      <c r="E96" s="493">
        <v>0</v>
      </c>
      <c r="F96" s="493">
        <v>0</v>
      </c>
      <c r="G96" s="493">
        <v>0</v>
      </c>
      <c r="H96" s="493">
        <v>0</v>
      </c>
      <c r="I96" s="493">
        <v>0</v>
      </c>
      <c r="J96" s="493">
        <v>0</v>
      </c>
      <c r="K96" s="493">
        <v>0</v>
      </c>
      <c r="L96" s="493">
        <v>0</v>
      </c>
      <c r="M96" s="493">
        <v>0</v>
      </c>
      <c r="N96" s="493">
        <v>0</v>
      </c>
      <c r="O96" s="493">
        <v>0</v>
      </c>
      <c r="P96" s="493">
        <v>0</v>
      </c>
      <c r="Q96" s="493">
        <v>0</v>
      </c>
      <c r="R96" s="493">
        <v>0</v>
      </c>
      <c r="S96" s="493">
        <v>0</v>
      </c>
      <c r="T96" s="493">
        <v>0</v>
      </c>
      <c r="U96" s="493">
        <v>0</v>
      </c>
      <c r="V96" s="493">
        <v>0</v>
      </c>
      <c r="W96" s="493">
        <v>0</v>
      </c>
      <c r="X96" s="493">
        <v>0</v>
      </c>
      <c r="Y96" s="493">
        <v>0</v>
      </c>
      <c r="Z96" s="493">
        <v>0</v>
      </c>
      <c r="AA96" s="493">
        <v>0</v>
      </c>
      <c r="AB96" s="493">
        <v>0</v>
      </c>
      <c r="AC96" s="493">
        <v>0</v>
      </c>
      <c r="AD96" s="493">
        <v>0</v>
      </c>
      <c r="AE96" s="493">
        <v>0</v>
      </c>
      <c r="AF96" s="493">
        <v>0</v>
      </c>
      <c r="AG96" s="493">
        <v>0</v>
      </c>
      <c r="AH96" s="493">
        <v>0</v>
      </c>
      <c r="AI96" s="493">
        <v>0</v>
      </c>
      <c r="AJ96" s="64">
        <v>1500</v>
      </c>
    </row>
    <row r="97" spans="2:36">
      <c r="B97" s="742" t="s">
        <v>31</v>
      </c>
      <c r="C97" s="493">
        <v>6937.6528580000004</v>
      </c>
      <c r="D97" s="493">
        <v>0</v>
      </c>
      <c r="E97" s="493">
        <v>0</v>
      </c>
      <c r="F97" s="493">
        <v>0</v>
      </c>
      <c r="G97" s="493">
        <v>0</v>
      </c>
      <c r="H97" s="493">
        <v>0</v>
      </c>
      <c r="I97" s="493">
        <v>0</v>
      </c>
      <c r="J97" s="493">
        <v>0</v>
      </c>
      <c r="K97" s="493">
        <v>0</v>
      </c>
      <c r="L97" s="493">
        <v>0</v>
      </c>
      <c r="M97" s="493">
        <v>0</v>
      </c>
      <c r="N97" s="493">
        <v>0</v>
      </c>
      <c r="O97" s="493">
        <v>0</v>
      </c>
      <c r="P97" s="493">
        <v>0</v>
      </c>
      <c r="Q97" s="493">
        <v>0</v>
      </c>
      <c r="R97" s="493">
        <v>0</v>
      </c>
      <c r="S97" s="493">
        <v>0</v>
      </c>
      <c r="T97" s="493">
        <v>0</v>
      </c>
      <c r="U97" s="493">
        <v>0</v>
      </c>
      <c r="V97" s="493">
        <v>0</v>
      </c>
      <c r="W97" s="493">
        <v>0</v>
      </c>
      <c r="X97" s="493">
        <v>0</v>
      </c>
      <c r="Y97" s="493">
        <v>0</v>
      </c>
      <c r="Z97" s="493">
        <v>0</v>
      </c>
      <c r="AA97" s="493">
        <v>0</v>
      </c>
      <c r="AB97" s="493">
        <v>0</v>
      </c>
      <c r="AC97" s="493">
        <v>0</v>
      </c>
      <c r="AD97" s="493">
        <v>0</v>
      </c>
      <c r="AE97" s="493">
        <v>0</v>
      </c>
      <c r="AF97" s="493">
        <v>0</v>
      </c>
      <c r="AG97" s="493">
        <v>0</v>
      </c>
      <c r="AH97" s="493">
        <v>0</v>
      </c>
      <c r="AI97" s="493">
        <v>0</v>
      </c>
      <c r="AJ97" s="64">
        <v>6937.6528580000004</v>
      </c>
    </row>
    <row r="98" spans="2:36">
      <c r="B98" s="742" t="s">
        <v>496</v>
      </c>
      <c r="C98" s="493">
        <v>0</v>
      </c>
      <c r="D98" s="493">
        <v>0</v>
      </c>
      <c r="E98" s="493">
        <v>1563.5900509693274</v>
      </c>
      <c r="F98" s="493">
        <v>0</v>
      </c>
      <c r="G98" s="493">
        <v>0</v>
      </c>
      <c r="H98" s="493">
        <v>0</v>
      </c>
      <c r="I98" s="493">
        <v>0</v>
      </c>
      <c r="J98" s="493">
        <v>0</v>
      </c>
      <c r="K98" s="493">
        <v>0</v>
      </c>
      <c r="L98" s="493">
        <v>0</v>
      </c>
      <c r="M98" s="493">
        <v>0</v>
      </c>
      <c r="N98" s="493">
        <v>0</v>
      </c>
      <c r="O98" s="493">
        <v>0</v>
      </c>
      <c r="P98" s="493">
        <v>0</v>
      </c>
      <c r="Q98" s="493">
        <v>0</v>
      </c>
      <c r="R98" s="493">
        <v>0</v>
      </c>
      <c r="S98" s="493">
        <v>0</v>
      </c>
      <c r="T98" s="493">
        <v>0</v>
      </c>
      <c r="U98" s="493">
        <v>0</v>
      </c>
      <c r="V98" s="493">
        <v>0</v>
      </c>
      <c r="W98" s="493">
        <v>0</v>
      </c>
      <c r="X98" s="493">
        <v>0</v>
      </c>
      <c r="Y98" s="493">
        <v>0</v>
      </c>
      <c r="Z98" s="493">
        <v>0</v>
      </c>
      <c r="AA98" s="493">
        <v>0</v>
      </c>
      <c r="AB98" s="493">
        <v>0</v>
      </c>
      <c r="AC98" s="493">
        <v>0</v>
      </c>
      <c r="AD98" s="493">
        <v>0</v>
      </c>
      <c r="AE98" s="493">
        <v>0</v>
      </c>
      <c r="AF98" s="493">
        <v>0</v>
      </c>
      <c r="AG98" s="493">
        <v>0</v>
      </c>
      <c r="AH98" s="493">
        <v>0</v>
      </c>
      <c r="AI98" s="493">
        <v>0</v>
      </c>
      <c r="AJ98" s="64">
        <v>1563.5900509693274</v>
      </c>
    </row>
    <row r="99" spans="2:36">
      <c r="B99" s="742" t="s">
        <v>519</v>
      </c>
      <c r="C99" s="493">
        <v>0</v>
      </c>
      <c r="D99" s="493">
        <v>689.79560597589364</v>
      </c>
      <c r="E99" s="493">
        <v>0</v>
      </c>
      <c r="F99" s="493">
        <v>0</v>
      </c>
      <c r="G99" s="493">
        <v>0</v>
      </c>
      <c r="H99" s="493">
        <v>0</v>
      </c>
      <c r="I99" s="493">
        <v>0</v>
      </c>
      <c r="J99" s="493">
        <v>0</v>
      </c>
      <c r="K99" s="493">
        <v>0</v>
      </c>
      <c r="L99" s="493">
        <v>0</v>
      </c>
      <c r="M99" s="493">
        <v>0</v>
      </c>
      <c r="N99" s="493">
        <v>0</v>
      </c>
      <c r="O99" s="493">
        <v>0</v>
      </c>
      <c r="P99" s="493">
        <v>0</v>
      </c>
      <c r="Q99" s="493">
        <v>0</v>
      </c>
      <c r="R99" s="493">
        <v>0</v>
      </c>
      <c r="S99" s="493">
        <v>0</v>
      </c>
      <c r="T99" s="493">
        <v>0</v>
      </c>
      <c r="U99" s="493">
        <v>0</v>
      </c>
      <c r="V99" s="493">
        <v>0</v>
      </c>
      <c r="W99" s="493">
        <v>0</v>
      </c>
      <c r="X99" s="493">
        <v>0</v>
      </c>
      <c r="Y99" s="493">
        <v>0</v>
      </c>
      <c r="Z99" s="493">
        <v>0</v>
      </c>
      <c r="AA99" s="493">
        <v>0</v>
      </c>
      <c r="AB99" s="493">
        <v>0</v>
      </c>
      <c r="AC99" s="493">
        <v>0</v>
      </c>
      <c r="AD99" s="493">
        <v>0</v>
      </c>
      <c r="AE99" s="493">
        <v>0</v>
      </c>
      <c r="AF99" s="493">
        <v>0</v>
      </c>
      <c r="AG99" s="493">
        <v>0</v>
      </c>
      <c r="AH99" s="493">
        <v>0</v>
      </c>
      <c r="AI99" s="493">
        <v>0</v>
      </c>
      <c r="AJ99" s="64">
        <v>689.79560597589364</v>
      </c>
    </row>
    <row r="100" spans="2:36">
      <c r="B100" s="742" t="s">
        <v>607</v>
      </c>
      <c r="C100" s="493">
        <v>0</v>
      </c>
      <c r="D100" s="493">
        <v>192.32044201588889</v>
      </c>
      <c r="E100" s="493">
        <v>0</v>
      </c>
      <c r="F100" s="493">
        <v>0</v>
      </c>
      <c r="G100" s="493">
        <v>0</v>
      </c>
      <c r="H100" s="493">
        <v>0</v>
      </c>
      <c r="I100" s="493">
        <v>0</v>
      </c>
      <c r="J100" s="493">
        <v>0</v>
      </c>
      <c r="K100" s="493">
        <v>0</v>
      </c>
      <c r="L100" s="493">
        <v>0</v>
      </c>
      <c r="M100" s="493">
        <v>0</v>
      </c>
      <c r="N100" s="493">
        <v>0</v>
      </c>
      <c r="O100" s="493">
        <v>0</v>
      </c>
      <c r="P100" s="493">
        <v>0</v>
      </c>
      <c r="Q100" s="493">
        <v>0</v>
      </c>
      <c r="R100" s="493">
        <v>0</v>
      </c>
      <c r="S100" s="493">
        <v>0</v>
      </c>
      <c r="T100" s="493">
        <v>0</v>
      </c>
      <c r="U100" s="493">
        <v>0</v>
      </c>
      <c r="V100" s="493">
        <v>0</v>
      </c>
      <c r="W100" s="493">
        <v>0</v>
      </c>
      <c r="X100" s="493">
        <v>0</v>
      </c>
      <c r="Y100" s="493">
        <v>0</v>
      </c>
      <c r="Z100" s="493">
        <v>0</v>
      </c>
      <c r="AA100" s="493">
        <v>0</v>
      </c>
      <c r="AB100" s="493">
        <v>0</v>
      </c>
      <c r="AC100" s="493">
        <v>0</v>
      </c>
      <c r="AD100" s="493">
        <v>0</v>
      </c>
      <c r="AE100" s="493">
        <v>0</v>
      </c>
      <c r="AF100" s="493">
        <v>0</v>
      </c>
      <c r="AG100" s="493">
        <v>0</v>
      </c>
      <c r="AH100" s="493">
        <v>0</v>
      </c>
      <c r="AI100" s="493">
        <v>0</v>
      </c>
      <c r="AJ100" s="64">
        <v>192.32044201588889</v>
      </c>
    </row>
    <row r="101" spans="2:36">
      <c r="B101" s="742" t="s">
        <v>698</v>
      </c>
      <c r="C101" s="493">
        <v>650.11897177183425</v>
      </c>
      <c r="D101" s="493">
        <v>0</v>
      </c>
      <c r="E101" s="493">
        <v>0</v>
      </c>
      <c r="F101" s="493">
        <v>0</v>
      </c>
      <c r="G101" s="493">
        <v>0</v>
      </c>
      <c r="H101" s="493">
        <v>0</v>
      </c>
      <c r="I101" s="493">
        <v>0</v>
      </c>
      <c r="J101" s="493">
        <v>0</v>
      </c>
      <c r="K101" s="493">
        <v>0</v>
      </c>
      <c r="L101" s="493">
        <v>0</v>
      </c>
      <c r="M101" s="493">
        <v>0</v>
      </c>
      <c r="N101" s="493">
        <v>0</v>
      </c>
      <c r="O101" s="493">
        <v>0</v>
      </c>
      <c r="P101" s="493">
        <v>0</v>
      </c>
      <c r="Q101" s="493">
        <v>0</v>
      </c>
      <c r="R101" s="493">
        <v>0</v>
      </c>
      <c r="S101" s="493">
        <v>0</v>
      </c>
      <c r="T101" s="493">
        <v>0</v>
      </c>
      <c r="U101" s="493">
        <v>0</v>
      </c>
      <c r="V101" s="493">
        <v>0</v>
      </c>
      <c r="W101" s="493">
        <v>0</v>
      </c>
      <c r="X101" s="493">
        <v>0</v>
      </c>
      <c r="Y101" s="493">
        <v>0</v>
      </c>
      <c r="Z101" s="493">
        <v>0</v>
      </c>
      <c r="AA101" s="493">
        <v>0</v>
      </c>
      <c r="AB101" s="493">
        <v>0</v>
      </c>
      <c r="AC101" s="493">
        <v>0</v>
      </c>
      <c r="AD101" s="493">
        <v>0</v>
      </c>
      <c r="AE101" s="493">
        <v>0</v>
      </c>
      <c r="AF101" s="493">
        <v>0</v>
      </c>
      <c r="AG101" s="493">
        <v>0</v>
      </c>
      <c r="AH101" s="493">
        <v>0</v>
      </c>
      <c r="AI101" s="493">
        <v>0</v>
      </c>
      <c r="AJ101" s="64">
        <v>650.11897177183425</v>
      </c>
    </row>
    <row r="102" spans="2:36">
      <c r="B102" s="742" t="s">
        <v>497</v>
      </c>
      <c r="C102" s="493">
        <v>0</v>
      </c>
      <c r="D102" s="493">
        <v>0</v>
      </c>
      <c r="E102" s="493">
        <v>974.71232508549053</v>
      </c>
      <c r="F102" s="493">
        <v>0</v>
      </c>
      <c r="G102" s="493">
        <v>0</v>
      </c>
      <c r="H102" s="493">
        <v>0</v>
      </c>
      <c r="I102" s="493">
        <v>0</v>
      </c>
      <c r="J102" s="493">
        <v>0</v>
      </c>
      <c r="K102" s="493">
        <v>0</v>
      </c>
      <c r="L102" s="493">
        <v>0</v>
      </c>
      <c r="M102" s="493">
        <v>0</v>
      </c>
      <c r="N102" s="493">
        <v>0</v>
      </c>
      <c r="O102" s="493">
        <v>0</v>
      </c>
      <c r="P102" s="493">
        <v>0</v>
      </c>
      <c r="Q102" s="493">
        <v>0</v>
      </c>
      <c r="R102" s="493">
        <v>0</v>
      </c>
      <c r="S102" s="493">
        <v>0</v>
      </c>
      <c r="T102" s="493">
        <v>0</v>
      </c>
      <c r="U102" s="493">
        <v>0</v>
      </c>
      <c r="V102" s="493">
        <v>0</v>
      </c>
      <c r="W102" s="493">
        <v>0</v>
      </c>
      <c r="X102" s="493">
        <v>0</v>
      </c>
      <c r="Y102" s="493">
        <v>0</v>
      </c>
      <c r="Z102" s="493">
        <v>0</v>
      </c>
      <c r="AA102" s="493">
        <v>0</v>
      </c>
      <c r="AB102" s="493">
        <v>0</v>
      </c>
      <c r="AC102" s="493">
        <v>0</v>
      </c>
      <c r="AD102" s="493">
        <v>0</v>
      </c>
      <c r="AE102" s="493">
        <v>0</v>
      </c>
      <c r="AF102" s="493">
        <v>0</v>
      </c>
      <c r="AG102" s="493">
        <v>0</v>
      </c>
      <c r="AH102" s="493">
        <v>0</v>
      </c>
      <c r="AI102" s="493">
        <v>0</v>
      </c>
      <c r="AJ102" s="64">
        <v>974.71232508549053</v>
      </c>
    </row>
    <row r="103" spans="2:36">
      <c r="B103" s="742" t="s">
        <v>498</v>
      </c>
      <c r="C103" s="493">
        <v>0</v>
      </c>
      <c r="D103" s="493">
        <v>1231.1159283698917</v>
      </c>
      <c r="E103" s="493">
        <v>0</v>
      </c>
      <c r="F103" s="493">
        <v>0</v>
      </c>
      <c r="G103" s="493">
        <v>0</v>
      </c>
      <c r="H103" s="493">
        <v>0</v>
      </c>
      <c r="I103" s="493">
        <v>0</v>
      </c>
      <c r="J103" s="493">
        <v>0</v>
      </c>
      <c r="K103" s="493">
        <v>0</v>
      </c>
      <c r="L103" s="493">
        <v>0</v>
      </c>
      <c r="M103" s="493">
        <v>0</v>
      </c>
      <c r="N103" s="493">
        <v>0</v>
      </c>
      <c r="O103" s="493">
        <v>0</v>
      </c>
      <c r="P103" s="493">
        <v>0</v>
      </c>
      <c r="Q103" s="493">
        <v>0</v>
      </c>
      <c r="R103" s="493">
        <v>0</v>
      </c>
      <c r="S103" s="493">
        <v>0</v>
      </c>
      <c r="T103" s="493">
        <v>0</v>
      </c>
      <c r="U103" s="493">
        <v>0</v>
      </c>
      <c r="V103" s="493">
        <v>0</v>
      </c>
      <c r="W103" s="493">
        <v>0</v>
      </c>
      <c r="X103" s="493">
        <v>0</v>
      </c>
      <c r="Y103" s="493">
        <v>0</v>
      </c>
      <c r="Z103" s="493">
        <v>0</v>
      </c>
      <c r="AA103" s="493">
        <v>0</v>
      </c>
      <c r="AB103" s="493">
        <v>0</v>
      </c>
      <c r="AC103" s="493">
        <v>0</v>
      </c>
      <c r="AD103" s="493">
        <v>0</v>
      </c>
      <c r="AE103" s="493">
        <v>0</v>
      </c>
      <c r="AF103" s="493">
        <v>0</v>
      </c>
      <c r="AG103" s="493">
        <v>0</v>
      </c>
      <c r="AH103" s="493">
        <v>0</v>
      </c>
      <c r="AI103" s="493">
        <v>0</v>
      </c>
      <c r="AJ103" s="64">
        <v>1231.1159283698917</v>
      </c>
    </row>
    <row r="104" spans="2:36">
      <c r="B104" s="742" t="s">
        <v>434</v>
      </c>
      <c r="C104" s="493">
        <v>0</v>
      </c>
      <c r="D104" s="493">
        <v>0</v>
      </c>
      <c r="E104" s="493">
        <v>0</v>
      </c>
      <c r="F104" s="493">
        <v>2303.0292154364247</v>
      </c>
      <c r="G104" s="493">
        <v>0</v>
      </c>
      <c r="H104" s="493">
        <v>0</v>
      </c>
      <c r="I104" s="493">
        <v>0</v>
      </c>
      <c r="J104" s="493">
        <v>0</v>
      </c>
      <c r="K104" s="493">
        <v>0</v>
      </c>
      <c r="L104" s="493">
        <v>0</v>
      </c>
      <c r="M104" s="493">
        <v>0</v>
      </c>
      <c r="N104" s="493">
        <v>0</v>
      </c>
      <c r="O104" s="493">
        <v>0</v>
      </c>
      <c r="P104" s="493">
        <v>0</v>
      </c>
      <c r="Q104" s="493">
        <v>0</v>
      </c>
      <c r="R104" s="493">
        <v>0</v>
      </c>
      <c r="S104" s="493">
        <v>0</v>
      </c>
      <c r="T104" s="493">
        <v>0</v>
      </c>
      <c r="U104" s="493">
        <v>0</v>
      </c>
      <c r="V104" s="493">
        <v>0</v>
      </c>
      <c r="W104" s="493">
        <v>0</v>
      </c>
      <c r="X104" s="493">
        <v>0</v>
      </c>
      <c r="Y104" s="493">
        <v>0</v>
      </c>
      <c r="Z104" s="493">
        <v>0</v>
      </c>
      <c r="AA104" s="493">
        <v>0</v>
      </c>
      <c r="AB104" s="493">
        <v>0</v>
      </c>
      <c r="AC104" s="493">
        <v>0</v>
      </c>
      <c r="AD104" s="493">
        <v>0</v>
      </c>
      <c r="AE104" s="493">
        <v>0</v>
      </c>
      <c r="AF104" s="493">
        <v>0</v>
      </c>
      <c r="AG104" s="493">
        <v>0</v>
      </c>
      <c r="AH104" s="493">
        <v>0</v>
      </c>
      <c r="AI104" s="493">
        <v>0</v>
      </c>
      <c r="AJ104" s="64">
        <v>2303.0292154364247</v>
      </c>
    </row>
    <row r="105" spans="2:36">
      <c r="B105" s="742" t="s">
        <v>520</v>
      </c>
      <c r="C105" s="493">
        <v>0</v>
      </c>
      <c r="D105" s="493">
        <v>0</v>
      </c>
      <c r="E105" s="493">
        <v>0</v>
      </c>
      <c r="F105" s="493">
        <v>1087.4922482414281</v>
      </c>
      <c r="G105" s="493">
        <v>0</v>
      </c>
      <c r="H105" s="493">
        <v>0</v>
      </c>
      <c r="I105" s="493">
        <v>0</v>
      </c>
      <c r="J105" s="493">
        <v>0</v>
      </c>
      <c r="K105" s="493">
        <v>0</v>
      </c>
      <c r="L105" s="493">
        <v>0</v>
      </c>
      <c r="M105" s="493">
        <v>0</v>
      </c>
      <c r="N105" s="493">
        <v>0</v>
      </c>
      <c r="O105" s="493">
        <v>0</v>
      </c>
      <c r="P105" s="493">
        <v>0</v>
      </c>
      <c r="Q105" s="493">
        <v>0</v>
      </c>
      <c r="R105" s="493">
        <v>0</v>
      </c>
      <c r="S105" s="493">
        <v>0</v>
      </c>
      <c r="T105" s="493">
        <v>0</v>
      </c>
      <c r="U105" s="493">
        <v>0</v>
      </c>
      <c r="V105" s="493">
        <v>0</v>
      </c>
      <c r="W105" s="493">
        <v>0</v>
      </c>
      <c r="X105" s="493">
        <v>0</v>
      </c>
      <c r="Y105" s="493">
        <v>0</v>
      </c>
      <c r="Z105" s="493">
        <v>0</v>
      </c>
      <c r="AA105" s="493">
        <v>0</v>
      </c>
      <c r="AB105" s="493">
        <v>0</v>
      </c>
      <c r="AC105" s="493">
        <v>0</v>
      </c>
      <c r="AD105" s="493">
        <v>0</v>
      </c>
      <c r="AE105" s="493">
        <v>0</v>
      </c>
      <c r="AF105" s="493">
        <v>0</v>
      </c>
      <c r="AG105" s="493">
        <v>0</v>
      </c>
      <c r="AH105" s="493">
        <v>0</v>
      </c>
      <c r="AI105" s="493">
        <v>0</v>
      </c>
      <c r="AJ105" s="64">
        <v>1087.4922482414281</v>
      </c>
    </row>
    <row r="106" spans="2:36">
      <c r="B106" s="742" t="s">
        <v>619</v>
      </c>
      <c r="C106" s="493">
        <v>0</v>
      </c>
      <c r="D106" s="493">
        <v>0</v>
      </c>
      <c r="E106" s="493">
        <v>22.028931</v>
      </c>
      <c r="F106" s="493">
        <v>0</v>
      </c>
      <c r="G106" s="493">
        <v>0</v>
      </c>
      <c r="H106" s="493">
        <v>0</v>
      </c>
      <c r="I106" s="493">
        <v>0</v>
      </c>
      <c r="J106" s="493">
        <v>0</v>
      </c>
      <c r="K106" s="493">
        <v>0</v>
      </c>
      <c r="L106" s="493">
        <v>0</v>
      </c>
      <c r="M106" s="493">
        <v>0</v>
      </c>
      <c r="N106" s="493">
        <v>0</v>
      </c>
      <c r="O106" s="493">
        <v>0</v>
      </c>
      <c r="P106" s="493">
        <v>0</v>
      </c>
      <c r="Q106" s="493">
        <v>0</v>
      </c>
      <c r="R106" s="493">
        <v>0</v>
      </c>
      <c r="S106" s="493">
        <v>0</v>
      </c>
      <c r="T106" s="493">
        <v>0</v>
      </c>
      <c r="U106" s="493">
        <v>0</v>
      </c>
      <c r="V106" s="493">
        <v>0</v>
      </c>
      <c r="W106" s="493">
        <v>0</v>
      </c>
      <c r="X106" s="493">
        <v>0</v>
      </c>
      <c r="Y106" s="493">
        <v>0</v>
      </c>
      <c r="Z106" s="493">
        <v>0</v>
      </c>
      <c r="AA106" s="493">
        <v>0</v>
      </c>
      <c r="AB106" s="493">
        <v>0</v>
      </c>
      <c r="AC106" s="493">
        <v>0</v>
      </c>
      <c r="AD106" s="493">
        <v>0</v>
      </c>
      <c r="AE106" s="493">
        <v>0</v>
      </c>
      <c r="AF106" s="493">
        <v>0</v>
      </c>
      <c r="AG106" s="493">
        <v>0</v>
      </c>
      <c r="AH106" s="493">
        <v>0</v>
      </c>
      <c r="AI106" s="493">
        <v>0</v>
      </c>
      <c r="AJ106" s="64">
        <v>22.028931</v>
      </c>
    </row>
    <row r="107" spans="2:36">
      <c r="B107" s="742" t="s">
        <v>617</v>
      </c>
      <c r="C107" s="493">
        <v>0</v>
      </c>
      <c r="D107" s="493">
        <v>0</v>
      </c>
      <c r="E107" s="493">
        <v>0</v>
      </c>
      <c r="F107" s="493">
        <v>0</v>
      </c>
      <c r="G107" s="493">
        <v>0</v>
      </c>
      <c r="H107" s="493">
        <v>0</v>
      </c>
      <c r="I107" s="493">
        <v>694.68719399999998</v>
      </c>
      <c r="J107" s="493">
        <v>0</v>
      </c>
      <c r="K107" s="493">
        <v>0</v>
      </c>
      <c r="L107" s="493">
        <v>0</v>
      </c>
      <c r="M107" s="493">
        <v>0</v>
      </c>
      <c r="N107" s="493">
        <v>0</v>
      </c>
      <c r="O107" s="493">
        <v>0</v>
      </c>
      <c r="P107" s="493">
        <v>0</v>
      </c>
      <c r="Q107" s="493">
        <v>0</v>
      </c>
      <c r="R107" s="493">
        <v>0</v>
      </c>
      <c r="S107" s="493">
        <v>0</v>
      </c>
      <c r="T107" s="493">
        <v>0</v>
      </c>
      <c r="U107" s="493">
        <v>0</v>
      </c>
      <c r="V107" s="493">
        <v>0</v>
      </c>
      <c r="W107" s="493">
        <v>0</v>
      </c>
      <c r="X107" s="493">
        <v>0</v>
      </c>
      <c r="Y107" s="493">
        <v>0</v>
      </c>
      <c r="Z107" s="493">
        <v>0</v>
      </c>
      <c r="AA107" s="493">
        <v>0</v>
      </c>
      <c r="AB107" s="493">
        <v>0</v>
      </c>
      <c r="AC107" s="493">
        <v>0</v>
      </c>
      <c r="AD107" s="493">
        <v>0</v>
      </c>
      <c r="AE107" s="493">
        <v>0</v>
      </c>
      <c r="AF107" s="493">
        <v>0</v>
      </c>
      <c r="AG107" s="493">
        <v>0</v>
      </c>
      <c r="AH107" s="493">
        <v>0</v>
      </c>
      <c r="AI107" s="493">
        <v>0</v>
      </c>
      <c r="AJ107" s="64">
        <v>694.68719399999998</v>
      </c>
    </row>
    <row r="108" spans="2:36">
      <c r="B108" s="742" t="s">
        <v>699</v>
      </c>
      <c r="C108" s="493">
        <v>0</v>
      </c>
      <c r="D108" s="493">
        <v>0</v>
      </c>
      <c r="E108" s="493">
        <v>0</v>
      </c>
      <c r="F108" s="493">
        <v>0</v>
      </c>
      <c r="G108" s="493">
        <v>0</v>
      </c>
      <c r="H108" s="493">
        <v>4497.7534109999997</v>
      </c>
      <c r="I108" s="493">
        <v>0</v>
      </c>
      <c r="J108" s="493">
        <v>0</v>
      </c>
      <c r="K108" s="493">
        <v>0</v>
      </c>
      <c r="L108" s="493">
        <v>0</v>
      </c>
      <c r="M108" s="493">
        <v>0</v>
      </c>
      <c r="N108" s="493">
        <v>0</v>
      </c>
      <c r="O108" s="493">
        <v>0</v>
      </c>
      <c r="P108" s="493">
        <v>0</v>
      </c>
      <c r="Q108" s="493">
        <v>0</v>
      </c>
      <c r="R108" s="493">
        <v>0</v>
      </c>
      <c r="S108" s="493">
        <v>0</v>
      </c>
      <c r="T108" s="493">
        <v>0</v>
      </c>
      <c r="U108" s="493">
        <v>0</v>
      </c>
      <c r="V108" s="493">
        <v>0</v>
      </c>
      <c r="W108" s="493">
        <v>0</v>
      </c>
      <c r="X108" s="493">
        <v>0</v>
      </c>
      <c r="Y108" s="493">
        <v>0</v>
      </c>
      <c r="Z108" s="493">
        <v>0</v>
      </c>
      <c r="AA108" s="493">
        <v>0</v>
      </c>
      <c r="AB108" s="493">
        <v>0</v>
      </c>
      <c r="AC108" s="493">
        <v>0</v>
      </c>
      <c r="AD108" s="493">
        <v>0</v>
      </c>
      <c r="AE108" s="493">
        <v>0</v>
      </c>
      <c r="AF108" s="493">
        <v>0</v>
      </c>
      <c r="AG108" s="493">
        <v>0</v>
      </c>
      <c r="AH108" s="493">
        <v>0</v>
      </c>
      <c r="AI108" s="493">
        <v>0</v>
      </c>
      <c r="AJ108" s="64">
        <v>4497.7534109999997</v>
      </c>
    </row>
    <row r="109" spans="2:36">
      <c r="B109" s="742" t="s">
        <v>700</v>
      </c>
      <c r="C109" s="493">
        <v>0</v>
      </c>
      <c r="D109" s="493">
        <v>0</v>
      </c>
      <c r="E109" s="493">
        <v>0</v>
      </c>
      <c r="F109" s="493">
        <v>0</v>
      </c>
      <c r="G109" s="493">
        <v>0</v>
      </c>
      <c r="H109" s="493">
        <v>0</v>
      </c>
      <c r="I109" s="493">
        <v>0</v>
      </c>
      <c r="J109" s="493">
        <v>0</v>
      </c>
      <c r="K109" s="493">
        <v>4510.4625749999996</v>
      </c>
      <c r="L109" s="493">
        <v>0</v>
      </c>
      <c r="M109" s="493">
        <v>0</v>
      </c>
      <c r="N109" s="493">
        <v>0</v>
      </c>
      <c r="O109" s="493">
        <v>0</v>
      </c>
      <c r="P109" s="493">
        <v>0</v>
      </c>
      <c r="Q109" s="493">
        <v>0</v>
      </c>
      <c r="R109" s="493">
        <v>0</v>
      </c>
      <c r="S109" s="493">
        <v>0</v>
      </c>
      <c r="T109" s="493">
        <v>0</v>
      </c>
      <c r="U109" s="493">
        <v>0</v>
      </c>
      <c r="V109" s="493">
        <v>0</v>
      </c>
      <c r="W109" s="493">
        <v>0</v>
      </c>
      <c r="X109" s="493">
        <v>0</v>
      </c>
      <c r="Y109" s="493">
        <v>0</v>
      </c>
      <c r="Z109" s="493">
        <v>0</v>
      </c>
      <c r="AA109" s="493">
        <v>0</v>
      </c>
      <c r="AB109" s="493">
        <v>0</v>
      </c>
      <c r="AC109" s="493">
        <v>0</v>
      </c>
      <c r="AD109" s="493">
        <v>0</v>
      </c>
      <c r="AE109" s="493">
        <v>0</v>
      </c>
      <c r="AF109" s="493">
        <v>0</v>
      </c>
      <c r="AG109" s="493">
        <v>0</v>
      </c>
      <c r="AH109" s="493">
        <v>0</v>
      </c>
      <c r="AI109" s="493">
        <v>0</v>
      </c>
      <c r="AJ109" s="64">
        <v>4510.4625749999996</v>
      </c>
    </row>
    <row r="110" spans="2:36">
      <c r="B110" s="742" t="s">
        <v>701</v>
      </c>
      <c r="C110" s="493">
        <v>0</v>
      </c>
      <c r="D110" s="493">
        <v>0</v>
      </c>
      <c r="E110" s="493">
        <v>0</v>
      </c>
      <c r="F110" s="493">
        <v>0</v>
      </c>
      <c r="G110" s="493">
        <v>0</v>
      </c>
      <c r="H110" s="493">
        <v>0</v>
      </c>
      <c r="I110" s="493">
        <v>0</v>
      </c>
      <c r="J110" s="493">
        <v>0</v>
      </c>
      <c r="K110" s="493">
        <v>0</v>
      </c>
      <c r="L110" s="493">
        <v>0</v>
      </c>
      <c r="M110" s="493">
        <v>4690.4995630000003</v>
      </c>
      <c r="N110" s="493">
        <v>0</v>
      </c>
      <c r="O110" s="493">
        <v>0</v>
      </c>
      <c r="P110" s="493">
        <v>0</v>
      </c>
      <c r="Q110" s="493">
        <v>0</v>
      </c>
      <c r="R110" s="493">
        <v>0</v>
      </c>
      <c r="S110" s="493">
        <v>0</v>
      </c>
      <c r="T110" s="493">
        <v>0</v>
      </c>
      <c r="U110" s="493">
        <v>0</v>
      </c>
      <c r="V110" s="493">
        <v>0</v>
      </c>
      <c r="W110" s="493">
        <v>0</v>
      </c>
      <c r="X110" s="493">
        <v>0</v>
      </c>
      <c r="Y110" s="493">
        <v>0</v>
      </c>
      <c r="Z110" s="493">
        <v>0</v>
      </c>
      <c r="AA110" s="493">
        <v>0</v>
      </c>
      <c r="AB110" s="493">
        <v>0</v>
      </c>
      <c r="AC110" s="493">
        <v>0</v>
      </c>
      <c r="AD110" s="493">
        <v>0</v>
      </c>
      <c r="AE110" s="493">
        <v>0</v>
      </c>
      <c r="AF110" s="493">
        <v>0</v>
      </c>
      <c r="AG110" s="493">
        <v>0</v>
      </c>
      <c r="AH110" s="493">
        <v>0</v>
      </c>
      <c r="AI110" s="493">
        <v>0</v>
      </c>
      <c r="AJ110" s="64">
        <v>4690.4995630000003</v>
      </c>
    </row>
    <row r="111" spans="2:36">
      <c r="B111" s="742" t="s">
        <v>500</v>
      </c>
      <c r="C111" s="493">
        <v>0</v>
      </c>
      <c r="D111" s="493">
        <v>0</v>
      </c>
      <c r="E111" s="493">
        <v>0</v>
      </c>
      <c r="F111" s="493">
        <v>2942.2199660000001</v>
      </c>
      <c r="G111" s="493">
        <v>0</v>
      </c>
      <c r="H111" s="493">
        <v>0</v>
      </c>
      <c r="I111" s="493">
        <v>0</v>
      </c>
      <c r="J111" s="493">
        <v>0</v>
      </c>
      <c r="K111" s="493">
        <v>0</v>
      </c>
      <c r="L111" s="493">
        <v>0</v>
      </c>
      <c r="M111" s="493">
        <v>0</v>
      </c>
      <c r="N111" s="493">
        <v>0</v>
      </c>
      <c r="O111" s="493">
        <v>0</v>
      </c>
      <c r="P111" s="493">
        <v>0</v>
      </c>
      <c r="Q111" s="493">
        <v>0</v>
      </c>
      <c r="R111" s="493">
        <v>0</v>
      </c>
      <c r="S111" s="493">
        <v>0</v>
      </c>
      <c r="T111" s="493">
        <v>0</v>
      </c>
      <c r="U111" s="493">
        <v>0</v>
      </c>
      <c r="V111" s="493">
        <v>0</v>
      </c>
      <c r="W111" s="493">
        <v>0</v>
      </c>
      <c r="X111" s="493">
        <v>0</v>
      </c>
      <c r="Y111" s="493">
        <v>0</v>
      </c>
      <c r="Z111" s="493">
        <v>0</v>
      </c>
      <c r="AA111" s="493">
        <v>0</v>
      </c>
      <c r="AB111" s="493">
        <v>0</v>
      </c>
      <c r="AC111" s="493">
        <v>0</v>
      </c>
      <c r="AD111" s="493">
        <v>0</v>
      </c>
      <c r="AE111" s="493">
        <v>0</v>
      </c>
      <c r="AF111" s="493">
        <v>0</v>
      </c>
      <c r="AG111" s="493">
        <v>0</v>
      </c>
      <c r="AH111" s="493">
        <v>0</v>
      </c>
      <c r="AI111" s="493">
        <v>0</v>
      </c>
      <c r="AJ111" s="64">
        <v>2942.2199660000001</v>
      </c>
    </row>
    <row r="112" spans="2:36">
      <c r="B112" s="742" t="s">
        <v>461</v>
      </c>
      <c r="C112" s="493">
        <v>0</v>
      </c>
      <c r="D112" s="493">
        <v>0</v>
      </c>
      <c r="E112" s="493">
        <v>1240.771749197</v>
      </c>
      <c r="F112" s="493">
        <v>1240.771749197</v>
      </c>
      <c r="G112" s="493">
        <v>1240.771749197</v>
      </c>
      <c r="H112" s="493">
        <v>1240.771749197</v>
      </c>
      <c r="I112" s="493">
        <v>1240.771749197</v>
      </c>
      <c r="J112" s="493">
        <v>1243.750793013</v>
      </c>
      <c r="K112" s="493">
        <v>0</v>
      </c>
      <c r="L112" s="493">
        <v>0</v>
      </c>
      <c r="M112" s="493">
        <v>0</v>
      </c>
      <c r="N112" s="493">
        <v>0</v>
      </c>
      <c r="O112" s="493">
        <v>0</v>
      </c>
      <c r="P112" s="493">
        <v>0</v>
      </c>
      <c r="Q112" s="493">
        <v>0</v>
      </c>
      <c r="R112" s="493">
        <v>0</v>
      </c>
      <c r="S112" s="493">
        <v>0</v>
      </c>
      <c r="T112" s="493">
        <v>0</v>
      </c>
      <c r="U112" s="493">
        <v>0</v>
      </c>
      <c r="V112" s="493">
        <v>0</v>
      </c>
      <c r="W112" s="493">
        <v>0</v>
      </c>
      <c r="X112" s="493">
        <v>0</v>
      </c>
      <c r="Y112" s="493">
        <v>0</v>
      </c>
      <c r="Z112" s="493">
        <v>0</v>
      </c>
      <c r="AA112" s="493">
        <v>0</v>
      </c>
      <c r="AB112" s="493">
        <v>0</v>
      </c>
      <c r="AC112" s="493">
        <v>0</v>
      </c>
      <c r="AD112" s="493">
        <v>0</v>
      </c>
      <c r="AE112" s="493">
        <v>0</v>
      </c>
      <c r="AF112" s="493">
        <v>0</v>
      </c>
      <c r="AG112" s="493">
        <v>0</v>
      </c>
      <c r="AH112" s="493">
        <v>0</v>
      </c>
      <c r="AI112" s="493">
        <v>0</v>
      </c>
      <c r="AJ112" s="64">
        <v>7447.6095389980001</v>
      </c>
    </row>
    <row r="113" spans="2:36">
      <c r="B113" s="742" t="s">
        <v>702</v>
      </c>
      <c r="C113" s="493">
        <v>0</v>
      </c>
      <c r="D113" s="493">
        <v>3374.35968</v>
      </c>
      <c r="E113" s="493">
        <v>0</v>
      </c>
      <c r="F113" s="493">
        <v>0</v>
      </c>
      <c r="G113" s="493">
        <v>0</v>
      </c>
      <c r="H113" s="493">
        <v>0</v>
      </c>
      <c r="I113" s="493">
        <v>0</v>
      </c>
      <c r="J113" s="493">
        <v>0</v>
      </c>
      <c r="K113" s="493">
        <v>0</v>
      </c>
      <c r="L113" s="493">
        <v>0</v>
      </c>
      <c r="M113" s="493">
        <v>0</v>
      </c>
      <c r="N113" s="493">
        <v>0</v>
      </c>
      <c r="O113" s="493">
        <v>0</v>
      </c>
      <c r="P113" s="493">
        <v>0</v>
      </c>
      <c r="Q113" s="493">
        <v>0</v>
      </c>
      <c r="R113" s="493">
        <v>0</v>
      </c>
      <c r="S113" s="493">
        <v>0</v>
      </c>
      <c r="T113" s="493">
        <v>0</v>
      </c>
      <c r="U113" s="493">
        <v>0</v>
      </c>
      <c r="V113" s="493">
        <v>0</v>
      </c>
      <c r="W113" s="493">
        <v>0</v>
      </c>
      <c r="X113" s="493">
        <v>0</v>
      </c>
      <c r="Y113" s="493">
        <v>0</v>
      </c>
      <c r="Z113" s="493">
        <v>0</v>
      </c>
      <c r="AA113" s="493">
        <v>0</v>
      </c>
      <c r="AB113" s="493">
        <v>0</v>
      </c>
      <c r="AC113" s="493">
        <v>0</v>
      </c>
      <c r="AD113" s="493">
        <v>0</v>
      </c>
      <c r="AE113" s="493">
        <v>0</v>
      </c>
      <c r="AF113" s="493">
        <v>0</v>
      </c>
      <c r="AG113" s="493">
        <v>0</v>
      </c>
      <c r="AH113" s="493">
        <v>0</v>
      </c>
      <c r="AI113" s="493">
        <v>0</v>
      </c>
      <c r="AJ113" s="64">
        <v>3374.35968</v>
      </c>
    </row>
    <row r="114" spans="2:36">
      <c r="B114" s="742" t="s">
        <v>703</v>
      </c>
      <c r="C114" s="493">
        <v>0</v>
      </c>
      <c r="D114" s="493">
        <v>0</v>
      </c>
      <c r="E114" s="493">
        <v>1899.9926029999999</v>
      </c>
      <c r="F114" s="493">
        <v>0</v>
      </c>
      <c r="G114" s="493">
        <v>0</v>
      </c>
      <c r="H114" s="493">
        <v>0</v>
      </c>
      <c r="I114" s="493">
        <v>0</v>
      </c>
      <c r="J114" s="493">
        <v>0</v>
      </c>
      <c r="K114" s="493">
        <v>0</v>
      </c>
      <c r="L114" s="493">
        <v>0</v>
      </c>
      <c r="M114" s="493">
        <v>0</v>
      </c>
      <c r="N114" s="493">
        <v>0</v>
      </c>
      <c r="O114" s="493">
        <v>0</v>
      </c>
      <c r="P114" s="493">
        <v>0</v>
      </c>
      <c r="Q114" s="493">
        <v>0</v>
      </c>
      <c r="R114" s="493">
        <v>0</v>
      </c>
      <c r="S114" s="493">
        <v>0</v>
      </c>
      <c r="T114" s="493">
        <v>0</v>
      </c>
      <c r="U114" s="493">
        <v>0</v>
      </c>
      <c r="V114" s="493">
        <v>0</v>
      </c>
      <c r="W114" s="493">
        <v>0</v>
      </c>
      <c r="X114" s="493">
        <v>0</v>
      </c>
      <c r="Y114" s="493">
        <v>0</v>
      </c>
      <c r="Z114" s="493">
        <v>0</v>
      </c>
      <c r="AA114" s="493">
        <v>0</v>
      </c>
      <c r="AB114" s="493">
        <v>0</v>
      </c>
      <c r="AC114" s="493">
        <v>0</v>
      </c>
      <c r="AD114" s="493">
        <v>0</v>
      </c>
      <c r="AE114" s="493">
        <v>0</v>
      </c>
      <c r="AF114" s="493">
        <v>0</v>
      </c>
      <c r="AG114" s="493">
        <v>0</v>
      </c>
      <c r="AH114" s="493">
        <v>0</v>
      </c>
      <c r="AI114" s="493">
        <v>0</v>
      </c>
      <c r="AJ114" s="64">
        <v>1899.9926029999999</v>
      </c>
    </row>
    <row r="115" spans="2:36">
      <c r="B115" s="742" t="s">
        <v>731</v>
      </c>
      <c r="C115" s="493">
        <v>0</v>
      </c>
      <c r="D115" s="493">
        <v>0</v>
      </c>
      <c r="E115" s="493">
        <v>0</v>
      </c>
      <c r="F115" s="493">
        <v>1335.4727723547851</v>
      </c>
      <c r="G115" s="493">
        <v>0</v>
      </c>
      <c r="H115" s="493">
        <v>0</v>
      </c>
      <c r="I115" s="493">
        <v>0</v>
      </c>
      <c r="J115" s="493">
        <v>0</v>
      </c>
      <c r="K115" s="493">
        <v>0</v>
      </c>
      <c r="L115" s="493">
        <v>0</v>
      </c>
      <c r="M115" s="493">
        <v>0</v>
      </c>
      <c r="N115" s="493">
        <v>0</v>
      </c>
      <c r="O115" s="493">
        <v>0</v>
      </c>
      <c r="P115" s="493">
        <v>0</v>
      </c>
      <c r="Q115" s="493">
        <v>0</v>
      </c>
      <c r="R115" s="493">
        <v>0</v>
      </c>
      <c r="S115" s="493">
        <v>0</v>
      </c>
      <c r="T115" s="493">
        <v>0</v>
      </c>
      <c r="U115" s="493">
        <v>0</v>
      </c>
      <c r="V115" s="493">
        <v>0</v>
      </c>
      <c r="W115" s="493">
        <v>0</v>
      </c>
      <c r="X115" s="493">
        <v>0</v>
      </c>
      <c r="Y115" s="493">
        <v>0</v>
      </c>
      <c r="Z115" s="493">
        <v>0</v>
      </c>
      <c r="AA115" s="493">
        <v>0</v>
      </c>
      <c r="AB115" s="493">
        <v>0</v>
      </c>
      <c r="AC115" s="493">
        <v>0</v>
      </c>
      <c r="AD115" s="493">
        <v>0</v>
      </c>
      <c r="AE115" s="493">
        <v>0</v>
      </c>
      <c r="AF115" s="493">
        <v>0</v>
      </c>
      <c r="AG115" s="493">
        <v>0</v>
      </c>
      <c r="AH115" s="493">
        <v>0</v>
      </c>
      <c r="AI115" s="493">
        <v>0</v>
      </c>
      <c r="AJ115" s="64">
        <v>1335.4727723547851</v>
      </c>
    </row>
    <row r="116" spans="2:36">
      <c r="B116" s="742" t="s">
        <v>627</v>
      </c>
      <c r="C116" s="493">
        <v>0</v>
      </c>
      <c r="D116" s="493">
        <v>0</v>
      </c>
      <c r="E116" s="493">
        <v>0</v>
      </c>
      <c r="F116" s="493">
        <v>0</v>
      </c>
      <c r="G116" s="493">
        <v>1985.4564978507274</v>
      </c>
      <c r="H116" s="493">
        <v>0</v>
      </c>
      <c r="I116" s="493">
        <v>0</v>
      </c>
      <c r="J116" s="493">
        <v>0</v>
      </c>
      <c r="K116" s="493">
        <v>0</v>
      </c>
      <c r="L116" s="493">
        <v>0</v>
      </c>
      <c r="M116" s="493">
        <v>0</v>
      </c>
      <c r="N116" s="493">
        <v>0</v>
      </c>
      <c r="O116" s="493">
        <v>0</v>
      </c>
      <c r="P116" s="493">
        <v>0</v>
      </c>
      <c r="Q116" s="493">
        <v>0</v>
      </c>
      <c r="R116" s="493">
        <v>0</v>
      </c>
      <c r="S116" s="493">
        <v>0</v>
      </c>
      <c r="T116" s="493">
        <v>0</v>
      </c>
      <c r="U116" s="493">
        <v>0</v>
      </c>
      <c r="V116" s="493">
        <v>0</v>
      </c>
      <c r="W116" s="493">
        <v>0</v>
      </c>
      <c r="X116" s="493">
        <v>0</v>
      </c>
      <c r="Y116" s="493">
        <v>0</v>
      </c>
      <c r="Z116" s="493">
        <v>0</v>
      </c>
      <c r="AA116" s="493">
        <v>0</v>
      </c>
      <c r="AB116" s="493">
        <v>0</v>
      </c>
      <c r="AC116" s="493">
        <v>0</v>
      </c>
      <c r="AD116" s="493">
        <v>0</v>
      </c>
      <c r="AE116" s="493">
        <v>0</v>
      </c>
      <c r="AF116" s="493">
        <v>0</v>
      </c>
      <c r="AG116" s="493">
        <v>0</v>
      </c>
      <c r="AH116" s="493">
        <v>0</v>
      </c>
      <c r="AI116" s="493">
        <v>0</v>
      </c>
      <c r="AJ116" s="64">
        <v>1985.4564978507274</v>
      </c>
    </row>
    <row r="117" spans="2:36">
      <c r="B117" s="742" t="s">
        <v>728</v>
      </c>
      <c r="C117" s="493">
        <v>0</v>
      </c>
      <c r="D117" s="493">
        <v>0</v>
      </c>
      <c r="E117" s="493">
        <v>0</v>
      </c>
      <c r="F117" s="493">
        <v>0</v>
      </c>
      <c r="G117" s="493">
        <v>0</v>
      </c>
      <c r="H117" s="493">
        <v>0</v>
      </c>
      <c r="I117" s="493">
        <v>0</v>
      </c>
      <c r="J117" s="493">
        <v>0</v>
      </c>
      <c r="K117" s="493">
        <v>0</v>
      </c>
      <c r="L117" s="493">
        <v>3913.1918497184984</v>
      </c>
      <c r="M117" s="493">
        <v>0</v>
      </c>
      <c r="N117" s="493">
        <v>0</v>
      </c>
      <c r="O117" s="493">
        <v>0</v>
      </c>
      <c r="P117" s="493">
        <v>0</v>
      </c>
      <c r="Q117" s="493">
        <v>0</v>
      </c>
      <c r="R117" s="493">
        <v>0</v>
      </c>
      <c r="S117" s="493">
        <v>0</v>
      </c>
      <c r="T117" s="493">
        <v>0</v>
      </c>
      <c r="U117" s="493">
        <v>0</v>
      </c>
      <c r="V117" s="493">
        <v>0</v>
      </c>
      <c r="W117" s="493">
        <v>0</v>
      </c>
      <c r="X117" s="493">
        <v>0</v>
      </c>
      <c r="Y117" s="493">
        <v>0</v>
      </c>
      <c r="Z117" s="493">
        <v>0</v>
      </c>
      <c r="AA117" s="493">
        <v>0</v>
      </c>
      <c r="AB117" s="493">
        <v>0</v>
      </c>
      <c r="AC117" s="493">
        <v>0</v>
      </c>
      <c r="AD117" s="493">
        <v>0</v>
      </c>
      <c r="AE117" s="493">
        <v>0</v>
      </c>
      <c r="AF117" s="493">
        <v>0</v>
      </c>
      <c r="AG117" s="493">
        <v>0</v>
      </c>
      <c r="AH117" s="493">
        <v>0</v>
      </c>
      <c r="AI117" s="493">
        <v>0</v>
      </c>
      <c r="AJ117" s="64">
        <v>3913.1918497184984</v>
      </c>
    </row>
    <row r="118" spans="2:36">
      <c r="B118" s="742" t="s">
        <v>729</v>
      </c>
      <c r="C118" s="493">
        <v>0</v>
      </c>
      <c r="D118" s="493">
        <v>0</v>
      </c>
      <c r="E118" s="493">
        <v>0</v>
      </c>
      <c r="F118" s="493">
        <v>0</v>
      </c>
      <c r="G118" s="493">
        <v>0</v>
      </c>
      <c r="H118" s="493">
        <v>0</v>
      </c>
      <c r="I118" s="493">
        <v>1773.4400431678996</v>
      </c>
      <c r="J118" s="493">
        <v>0</v>
      </c>
      <c r="K118" s="493">
        <v>0</v>
      </c>
      <c r="L118" s="493">
        <v>0</v>
      </c>
      <c r="M118" s="493">
        <v>0</v>
      </c>
      <c r="N118" s="493">
        <v>0</v>
      </c>
      <c r="O118" s="493">
        <v>0</v>
      </c>
      <c r="P118" s="493">
        <v>0</v>
      </c>
      <c r="Q118" s="493">
        <v>0</v>
      </c>
      <c r="R118" s="493">
        <v>0</v>
      </c>
      <c r="S118" s="493">
        <v>0</v>
      </c>
      <c r="T118" s="493">
        <v>0</v>
      </c>
      <c r="U118" s="493">
        <v>0</v>
      </c>
      <c r="V118" s="493">
        <v>0</v>
      </c>
      <c r="W118" s="493">
        <v>0</v>
      </c>
      <c r="X118" s="493">
        <v>0</v>
      </c>
      <c r="Y118" s="493">
        <v>0</v>
      </c>
      <c r="Z118" s="493">
        <v>0</v>
      </c>
      <c r="AA118" s="493">
        <v>0</v>
      </c>
      <c r="AB118" s="493">
        <v>0</v>
      </c>
      <c r="AC118" s="493">
        <v>0</v>
      </c>
      <c r="AD118" s="493">
        <v>0</v>
      </c>
      <c r="AE118" s="493">
        <v>0</v>
      </c>
      <c r="AF118" s="493">
        <v>0</v>
      </c>
      <c r="AG118" s="493">
        <v>0</v>
      </c>
      <c r="AH118" s="493">
        <v>0</v>
      </c>
      <c r="AI118" s="493">
        <v>0</v>
      </c>
      <c r="AJ118" s="64">
        <v>1773.4400431678996</v>
      </c>
    </row>
    <row r="119" spans="2:36">
      <c r="B119" s="742" t="s">
        <v>730</v>
      </c>
      <c r="C119" s="493">
        <v>0</v>
      </c>
      <c r="D119" s="493">
        <v>0</v>
      </c>
      <c r="E119" s="493">
        <v>0</v>
      </c>
      <c r="F119" s="493">
        <v>0</v>
      </c>
      <c r="G119" s="493">
        <v>4063.2435729888566</v>
      </c>
      <c r="H119" s="493">
        <v>0</v>
      </c>
      <c r="I119" s="493">
        <v>0</v>
      </c>
      <c r="J119" s="493">
        <v>0</v>
      </c>
      <c r="K119" s="493">
        <v>0</v>
      </c>
      <c r="L119" s="493">
        <v>0</v>
      </c>
      <c r="M119" s="493">
        <v>0</v>
      </c>
      <c r="N119" s="493">
        <v>0</v>
      </c>
      <c r="O119" s="493">
        <v>0</v>
      </c>
      <c r="P119" s="493">
        <v>0</v>
      </c>
      <c r="Q119" s="493">
        <v>0</v>
      </c>
      <c r="R119" s="493">
        <v>0</v>
      </c>
      <c r="S119" s="493">
        <v>0</v>
      </c>
      <c r="T119" s="493">
        <v>0</v>
      </c>
      <c r="U119" s="493">
        <v>0</v>
      </c>
      <c r="V119" s="493">
        <v>0</v>
      </c>
      <c r="W119" s="493">
        <v>0</v>
      </c>
      <c r="X119" s="493">
        <v>0</v>
      </c>
      <c r="Y119" s="493">
        <v>0</v>
      </c>
      <c r="Z119" s="493">
        <v>0</v>
      </c>
      <c r="AA119" s="493">
        <v>0</v>
      </c>
      <c r="AB119" s="493">
        <v>0</v>
      </c>
      <c r="AC119" s="493">
        <v>0</v>
      </c>
      <c r="AD119" s="493">
        <v>0</v>
      </c>
      <c r="AE119" s="493">
        <v>0</v>
      </c>
      <c r="AF119" s="493">
        <v>0</v>
      </c>
      <c r="AG119" s="493">
        <v>0</v>
      </c>
      <c r="AH119" s="493">
        <v>0</v>
      </c>
      <c r="AI119" s="493">
        <v>0</v>
      </c>
      <c r="AJ119" s="64">
        <v>4063.2435729888566</v>
      </c>
    </row>
    <row r="120" spans="2:36">
      <c r="B120" s="742" t="s">
        <v>624</v>
      </c>
      <c r="C120" s="493">
        <v>0</v>
      </c>
      <c r="D120" s="493">
        <v>1625.2974290395143</v>
      </c>
      <c r="E120" s="493">
        <v>0</v>
      </c>
      <c r="F120" s="493">
        <v>0</v>
      </c>
      <c r="G120" s="493">
        <v>0</v>
      </c>
      <c r="H120" s="493">
        <v>0</v>
      </c>
      <c r="I120" s="493">
        <v>0</v>
      </c>
      <c r="J120" s="493">
        <v>0</v>
      </c>
      <c r="K120" s="493">
        <v>0</v>
      </c>
      <c r="L120" s="493">
        <v>0</v>
      </c>
      <c r="M120" s="493">
        <v>0</v>
      </c>
      <c r="N120" s="493">
        <v>0</v>
      </c>
      <c r="O120" s="493">
        <v>0</v>
      </c>
      <c r="P120" s="493">
        <v>0</v>
      </c>
      <c r="Q120" s="493">
        <v>0</v>
      </c>
      <c r="R120" s="493">
        <v>0</v>
      </c>
      <c r="S120" s="493">
        <v>0</v>
      </c>
      <c r="T120" s="493">
        <v>0</v>
      </c>
      <c r="U120" s="493">
        <v>0</v>
      </c>
      <c r="V120" s="493">
        <v>0</v>
      </c>
      <c r="W120" s="493">
        <v>0</v>
      </c>
      <c r="X120" s="493">
        <v>0</v>
      </c>
      <c r="Y120" s="493">
        <v>0</v>
      </c>
      <c r="Z120" s="493">
        <v>0</v>
      </c>
      <c r="AA120" s="493">
        <v>0</v>
      </c>
      <c r="AB120" s="493">
        <v>0</v>
      </c>
      <c r="AC120" s="493">
        <v>0</v>
      </c>
      <c r="AD120" s="493">
        <v>0</v>
      </c>
      <c r="AE120" s="493">
        <v>0</v>
      </c>
      <c r="AF120" s="493">
        <v>0</v>
      </c>
      <c r="AG120" s="493">
        <v>0</v>
      </c>
      <c r="AH120" s="493">
        <v>0</v>
      </c>
      <c r="AI120" s="493">
        <v>0</v>
      </c>
      <c r="AJ120" s="64">
        <v>1625.2974290395143</v>
      </c>
    </row>
    <row r="121" spans="2:36">
      <c r="B121" s="742" t="s">
        <v>625</v>
      </c>
      <c r="C121" s="493">
        <v>0</v>
      </c>
      <c r="D121" s="493">
        <v>988.87945494025405</v>
      </c>
      <c r="E121" s="493">
        <v>0</v>
      </c>
      <c r="F121" s="493">
        <v>0</v>
      </c>
      <c r="G121" s="493">
        <v>0</v>
      </c>
      <c r="H121" s="493">
        <v>0</v>
      </c>
      <c r="I121" s="493">
        <v>0</v>
      </c>
      <c r="J121" s="493">
        <v>0</v>
      </c>
      <c r="K121" s="493">
        <v>0</v>
      </c>
      <c r="L121" s="493">
        <v>0</v>
      </c>
      <c r="M121" s="493">
        <v>0</v>
      </c>
      <c r="N121" s="493">
        <v>0</v>
      </c>
      <c r="O121" s="493">
        <v>0</v>
      </c>
      <c r="P121" s="493">
        <v>0</v>
      </c>
      <c r="Q121" s="493">
        <v>0</v>
      </c>
      <c r="R121" s="493">
        <v>0</v>
      </c>
      <c r="S121" s="493">
        <v>0</v>
      </c>
      <c r="T121" s="493">
        <v>0</v>
      </c>
      <c r="U121" s="493">
        <v>0</v>
      </c>
      <c r="V121" s="493">
        <v>0</v>
      </c>
      <c r="W121" s="493">
        <v>0</v>
      </c>
      <c r="X121" s="493">
        <v>0</v>
      </c>
      <c r="Y121" s="493">
        <v>0</v>
      </c>
      <c r="Z121" s="493">
        <v>0</v>
      </c>
      <c r="AA121" s="493">
        <v>0</v>
      </c>
      <c r="AB121" s="493">
        <v>0</v>
      </c>
      <c r="AC121" s="493">
        <v>0</v>
      </c>
      <c r="AD121" s="493">
        <v>0</v>
      </c>
      <c r="AE121" s="493">
        <v>0</v>
      </c>
      <c r="AF121" s="493">
        <v>0</v>
      </c>
      <c r="AG121" s="493">
        <v>0</v>
      </c>
      <c r="AH121" s="493">
        <v>0</v>
      </c>
      <c r="AI121" s="493">
        <v>0</v>
      </c>
      <c r="AJ121" s="64">
        <v>988.87945494025405</v>
      </c>
    </row>
    <row r="122" spans="2:36">
      <c r="B122" s="742" t="s">
        <v>773</v>
      </c>
      <c r="C122" s="493">
        <v>0</v>
      </c>
      <c r="D122" s="493">
        <v>1973.649939590945</v>
      </c>
      <c r="E122" s="493">
        <v>2960.4749093864175</v>
      </c>
      <c r="F122" s="493">
        <v>0</v>
      </c>
      <c r="G122" s="493">
        <v>0</v>
      </c>
      <c r="H122" s="493">
        <v>0</v>
      </c>
      <c r="I122" s="493">
        <v>0</v>
      </c>
      <c r="J122" s="493">
        <v>0</v>
      </c>
      <c r="K122" s="493">
        <v>0</v>
      </c>
      <c r="L122" s="493">
        <v>0</v>
      </c>
      <c r="M122" s="493">
        <v>0</v>
      </c>
      <c r="N122" s="493">
        <v>0</v>
      </c>
      <c r="O122" s="493">
        <v>0</v>
      </c>
      <c r="P122" s="493">
        <v>0</v>
      </c>
      <c r="Q122" s="493">
        <v>0</v>
      </c>
      <c r="R122" s="493">
        <v>0</v>
      </c>
      <c r="S122" s="493">
        <v>0</v>
      </c>
      <c r="T122" s="493">
        <v>0</v>
      </c>
      <c r="U122" s="493">
        <v>0</v>
      </c>
      <c r="V122" s="493">
        <v>0</v>
      </c>
      <c r="W122" s="493">
        <v>0</v>
      </c>
      <c r="X122" s="493">
        <v>0</v>
      </c>
      <c r="Y122" s="493">
        <v>0</v>
      </c>
      <c r="Z122" s="493">
        <v>0</v>
      </c>
      <c r="AA122" s="493">
        <v>0</v>
      </c>
      <c r="AB122" s="493">
        <v>0</v>
      </c>
      <c r="AC122" s="493">
        <v>0</v>
      </c>
      <c r="AD122" s="493">
        <v>0</v>
      </c>
      <c r="AE122" s="493">
        <v>0</v>
      </c>
      <c r="AF122" s="493">
        <v>0</v>
      </c>
      <c r="AG122" s="493">
        <v>0</v>
      </c>
      <c r="AH122" s="493">
        <v>0</v>
      </c>
      <c r="AI122" s="493">
        <v>0</v>
      </c>
      <c r="AJ122" s="64">
        <v>4934.1248489773625</v>
      </c>
    </row>
    <row r="123" spans="2:36">
      <c r="B123" s="491" t="s">
        <v>30</v>
      </c>
      <c r="C123" s="493">
        <v>965.78370199999995</v>
      </c>
      <c r="D123" s="493">
        <v>0</v>
      </c>
      <c r="E123" s="493">
        <v>0</v>
      </c>
      <c r="F123" s="493">
        <v>0</v>
      </c>
      <c r="G123" s="493">
        <v>0</v>
      </c>
      <c r="H123" s="493">
        <v>0</v>
      </c>
      <c r="I123" s="493">
        <v>0</v>
      </c>
      <c r="J123" s="493">
        <v>0</v>
      </c>
      <c r="K123" s="493">
        <v>0</v>
      </c>
      <c r="L123" s="493">
        <v>0</v>
      </c>
      <c r="M123" s="493">
        <v>0</v>
      </c>
      <c r="N123" s="493">
        <v>0</v>
      </c>
      <c r="O123" s="493">
        <v>0</v>
      </c>
      <c r="P123" s="493">
        <v>0</v>
      </c>
      <c r="Q123" s="493">
        <v>0</v>
      </c>
      <c r="R123" s="493">
        <v>0</v>
      </c>
      <c r="S123" s="493">
        <v>0</v>
      </c>
      <c r="T123" s="493">
        <v>0</v>
      </c>
      <c r="U123" s="493">
        <v>0</v>
      </c>
      <c r="V123" s="493">
        <v>0</v>
      </c>
      <c r="W123" s="493">
        <v>0</v>
      </c>
      <c r="X123" s="493">
        <v>0</v>
      </c>
      <c r="Y123" s="493">
        <v>0</v>
      </c>
      <c r="Z123" s="493">
        <v>0</v>
      </c>
      <c r="AA123" s="493">
        <v>0</v>
      </c>
      <c r="AB123" s="493">
        <v>0</v>
      </c>
      <c r="AC123" s="493">
        <v>0</v>
      </c>
      <c r="AD123" s="493">
        <v>0</v>
      </c>
      <c r="AE123" s="493">
        <v>0</v>
      </c>
      <c r="AF123" s="493">
        <v>0</v>
      </c>
      <c r="AG123" s="493">
        <v>0</v>
      </c>
      <c r="AH123" s="493">
        <v>0</v>
      </c>
      <c r="AI123" s="493">
        <v>0</v>
      </c>
      <c r="AJ123" s="64">
        <v>965.78370199999995</v>
      </c>
    </row>
    <row r="124" spans="2:36">
      <c r="B124" s="490" t="s">
        <v>29</v>
      </c>
      <c r="C124" s="493">
        <v>0</v>
      </c>
      <c r="D124" s="493">
        <v>0</v>
      </c>
      <c r="E124" s="493">
        <v>0</v>
      </c>
      <c r="F124" s="493">
        <v>0</v>
      </c>
      <c r="G124" s="493">
        <v>0</v>
      </c>
      <c r="H124" s="493">
        <v>0</v>
      </c>
      <c r="I124" s="493">
        <v>0</v>
      </c>
      <c r="J124" s="493">
        <v>0</v>
      </c>
      <c r="K124" s="493">
        <v>0</v>
      </c>
      <c r="L124" s="493">
        <v>0</v>
      </c>
      <c r="M124" s="493">
        <v>0</v>
      </c>
      <c r="N124" s="493">
        <v>0</v>
      </c>
      <c r="O124" s="493">
        <v>0</v>
      </c>
      <c r="P124" s="493">
        <v>0</v>
      </c>
      <c r="Q124" s="493">
        <v>0</v>
      </c>
      <c r="R124" s="493">
        <v>0</v>
      </c>
      <c r="S124" s="493">
        <v>0</v>
      </c>
      <c r="T124" s="493">
        <v>0</v>
      </c>
      <c r="U124" s="493">
        <v>0</v>
      </c>
      <c r="V124" s="493">
        <v>1039.0214499322494</v>
      </c>
      <c r="W124" s="493">
        <v>1039.0214499322494</v>
      </c>
      <c r="X124" s="493">
        <v>1039.0214499322494</v>
      </c>
      <c r="Y124" s="493">
        <v>1039.0214499322494</v>
      </c>
      <c r="Z124" s="493">
        <v>1039.0214499322494</v>
      </c>
      <c r="AA124" s="493">
        <v>1039.0214499322494</v>
      </c>
      <c r="AB124" s="493">
        <v>1039.0214499322494</v>
      </c>
      <c r="AC124" s="493">
        <v>1039.0214499322494</v>
      </c>
      <c r="AD124" s="493">
        <v>1039.0214499322494</v>
      </c>
      <c r="AE124" s="493">
        <v>1039.0214499322494</v>
      </c>
      <c r="AF124" s="493">
        <v>0</v>
      </c>
      <c r="AG124" s="493">
        <v>0</v>
      </c>
      <c r="AH124" s="493">
        <v>0</v>
      </c>
      <c r="AI124" s="493">
        <v>0</v>
      </c>
      <c r="AJ124" s="64">
        <v>10390.214499322496</v>
      </c>
    </row>
    <row r="125" spans="2:36">
      <c r="B125" s="490" t="s">
        <v>92</v>
      </c>
      <c r="C125" s="480">
        <v>0</v>
      </c>
      <c r="D125" s="480">
        <v>0</v>
      </c>
      <c r="E125" s="480">
        <v>0</v>
      </c>
      <c r="F125" s="480">
        <v>0</v>
      </c>
      <c r="G125" s="480">
        <v>9625.3864849999991</v>
      </c>
      <c r="H125" s="480">
        <v>7757.6480259999998</v>
      </c>
      <c r="I125" s="480">
        <v>9424.9517798400011</v>
      </c>
      <c r="J125" s="480">
        <v>10939.764891999999</v>
      </c>
      <c r="K125" s="480">
        <v>10562.539717</v>
      </c>
      <c r="L125" s="480">
        <v>376.29992600000003</v>
      </c>
      <c r="M125" s="480">
        <v>0</v>
      </c>
      <c r="N125" s="480">
        <v>0</v>
      </c>
      <c r="O125" s="480">
        <v>0</v>
      </c>
      <c r="P125" s="480">
        <v>0</v>
      </c>
      <c r="Q125" s="480">
        <v>0</v>
      </c>
      <c r="R125" s="480">
        <v>0</v>
      </c>
      <c r="S125" s="480">
        <v>0</v>
      </c>
      <c r="T125" s="480">
        <v>0</v>
      </c>
      <c r="U125" s="480">
        <v>0</v>
      </c>
      <c r="V125" s="480">
        <v>0</v>
      </c>
      <c r="W125" s="480">
        <v>0</v>
      </c>
      <c r="X125" s="480">
        <v>0</v>
      </c>
      <c r="Y125" s="480">
        <v>0</v>
      </c>
      <c r="Z125" s="480">
        <v>0</v>
      </c>
      <c r="AA125" s="480">
        <v>0</v>
      </c>
      <c r="AB125" s="480">
        <v>0</v>
      </c>
      <c r="AC125" s="480">
        <v>0</v>
      </c>
      <c r="AD125" s="480">
        <v>0</v>
      </c>
      <c r="AE125" s="480">
        <v>0</v>
      </c>
      <c r="AF125" s="480">
        <v>0</v>
      </c>
      <c r="AG125" s="493">
        <v>0</v>
      </c>
      <c r="AH125" s="493">
        <v>0</v>
      </c>
      <c r="AI125" s="493">
        <v>0</v>
      </c>
      <c r="AJ125" s="64">
        <v>48686.590825840001</v>
      </c>
    </row>
    <row r="126" spans="2:36">
      <c r="B126" s="491" t="s">
        <v>272</v>
      </c>
      <c r="C126" s="56">
        <v>20966.388059108853</v>
      </c>
      <c r="D126" s="56">
        <v>1934.8564628898041</v>
      </c>
      <c r="E126" s="56">
        <v>0</v>
      </c>
      <c r="F126" s="56">
        <v>0</v>
      </c>
      <c r="G126" s="56">
        <v>0</v>
      </c>
      <c r="H126" s="56">
        <v>0</v>
      </c>
      <c r="I126" s="56">
        <v>0</v>
      </c>
      <c r="J126" s="56">
        <v>0</v>
      </c>
      <c r="K126" s="56">
        <v>0</v>
      </c>
      <c r="L126" s="56">
        <v>0</v>
      </c>
      <c r="M126" s="56">
        <v>0</v>
      </c>
      <c r="N126" s="56">
        <v>0</v>
      </c>
      <c r="O126" s="56">
        <v>0</v>
      </c>
      <c r="P126" s="56">
        <v>0</v>
      </c>
      <c r="Q126" s="56">
        <v>0</v>
      </c>
      <c r="R126" s="56">
        <v>0</v>
      </c>
      <c r="S126" s="56">
        <v>0</v>
      </c>
      <c r="T126" s="56">
        <v>0</v>
      </c>
      <c r="U126" s="56">
        <v>0</v>
      </c>
      <c r="V126" s="56">
        <v>0</v>
      </c>
      <c r="W126" s="56">
        <v>0</v>
      </c>
      <c r="X126" s="56">
        <v>0</v>
      </c>
      <c r="Y126" s="56">
        <v>0</v>
      </c>
      <c r="Z126" s="56">
        <v>0</v>
      </c>
      <c r="AA126" s="56">
        <v>0</v>
      </c>
      <c r="AB126" s="56">
        <v>0</v>
      </c>
      <c r="AC126" s="56">
        <v>0</v>
      </c>
      <c r="AD126" s="56">
        <v>0</v>
      </c>
      <c r="AE126" s="56">
        <v>0</v>
      </c>
      <c r="AF126" s="56">
        <v>0</v>
      </c>
      <c r="AG126" s="56">
        <v>0</v>
      </c>
      <c r="AH126" s="56">
        <v>0</v>
      </c>
      <c r="AI126" s="56">
        <v>0</v>
      </c>
      <c r="AJ126" s="64">
        <v>22901.244521998658</v>
      </c>
    </row>
    <row r="127" spans="2:36">
      <c r="B127" s="483" t="s">
        <v>82</v>
      </c>
      <c r="C127" s="208">
        <v>7648.7019391088525</v>
      </c>
      <c r="D127" s="208">
        <v>1934.8564628898041</v>
      </c>
      <c r="E127" s="208">
        <v>0</v>
      </c>
      <c r="F127" s="208">
        <v>0</v>
      </c>
      <c r="G127" s="208">
        <v>0</v>
      </c>
      <c r="H127" s="208">
        <v>0</v>
      </c>
      <c r="I127" s="208">
        <v>0</v>
      </c>
      <c r="J127" s="208">
        <v>0</v>
      </c>
      <c r="K127" s="208">
        <v>0</v>
      </c>
      <c r="L127" s="208">
        <v>0</v>
      </c>
      <c r="M127" s="208">
        <v>0</v>
      </c>
      <c r="N127" s="208">
        <v>0</v>
      </c>
      <c r="O127" s="208">
        <v>0</v>
      </c>
      <c r="P127" s="208">
        <v>0</v>
      </c>
      <c r="Q127" s="208">
        <v>0</v>
      </c>
      <c r="R127" s="208">
        <v>0</v>
      </c>
      <c r="S127" s="208">
        <v>0</v>
      </c>
      <c r="T127" s="208">
        <v>0</v>
      </c>
      <c r="U127" s="208">
        <v>0</v>
      </c>
      <c r="V127" s="208">
        <v>0</v>
      </c>
      <c r="W127" s="208">
        <v>0</v>
      </c>
      <c r="X127" s="208">
        <v>0</v>
      </c>
      <c r="Y127" s="208">
        <v>0</v>
      </c>
      <c r="Z127" s="208">
        <v>0</v>
      </c>
      <c r="AA127" s="208">
        <v>0</v>
      </c>
      <c r="AB127" s="208">
        <v>0</v>
      </c>
      <c r="AC127" s="208">
        <v>0</v>
      </c>
      <c r="AD127" s="208">
        <v>0</v>
      </c>
      <c r="AE127" s="208">
        <v>0</v>
      </c>
      <c r="AF127" s="208">
        <v>0</v>
      </c>
      <c r="AG127" s="208">
        <v>0</v>
      </c>
      <c r="AH127" s="208">
        <v>0</v>
      </c>
      <c r="AI127" s="208">
        <v>0</v>
      </c>
      <c r="AJ127" s="208">
        <v>9583.5584019986563</v>
      </c>
    </row>
    <row r="128" spans="2:36">
      <c r="B128" s="485" t="s">
        <v>80</v>
      </c>
      <c r="C128" s="114">
        <v>13317.68612</v>
      </c>
      <c r="D128" s="114">
        <v>0</v>
      </c>
      <c r="E128" s="114">
        <v>0</v>
      </c>
      <c r="F128" s="114">
        <v>0</v>
      </c>
      <c r="G128" s="114">
        <v>0</v>
      </c>
      <c r="H128" s="114">
        <v>0</v>
      </c>
      <c r="I128" s="114">
        <v>0</v>
      </c>
      <c r="J128" s="114">
        <v>0</v>
      </c>
      <c r="K128" s="114">
        <v>0</v>
      </c>
      <c r="L128" s="114">
        <v>0</v>
      </c>
      <c r="M128" s="114">
        <v>0</v>
      </c>
      <c r="N128" s="114">
        <v>0</v>
      </c>
      <c r="O128" s="114">
        <v>0</v>
      </c>
      <c r="P128" s="114">
        <v>0</v>
      </c>
      <c r="Q128" s="114">
        <v>0</v>
      </c>
      <c r="R128" s="114">
        <v>0</v>
      </c>
      <c r="S128" s="114">
        <v>0</v>
      </c>
      <c r="T128" s="114">
        <v>0</v>
      </c>
      <c r="U128" s="114">
        <v>0</v>
      </c>
      <c r="V128" s="114">
        <v>0</v>
      </c>
      <c r="W128" s="114">
        <v>0</v>
      </c>
      <c r="X128" s="114">
        <v>0</v>
      </c>
      <c r="Y128" s="114">
        <v>0</v>
      </c>
      <c r="Z128" s="114">
        <v>0</v>
      </c>
      <c r="AA128" s="114">
        <v>0</v>
      </c>
      <c r="AB128" s="114">
        <v>0</v>
      </c>
      <c r="AC128" s="114">
        <v>0</v>
      </c>
      <c r="AD128" s="114">
        <v>0</v>
      </c>
      <c r="AE128" s="114">
        <v>0</v>
      </c>
      <c r="AF128" s="114">
        <v>0</v>
      </c>
      <c r="AG128" s="114">
        <v>0</v>
      </c>
      <c r="AH128" s="114">
        <v>0</v>
      </c>
      <c r="AI128" s="114">
        <v>0</v>
      </c>
      <c r="AJ128" s="114">
        <v>13317.68612</v>
      </c>
    </row>
    <row r="129" spans="2:36">
      <c r="B129" s="491" t="s">
        <v>426</v>
      </c>
      <c r="C129" s="56">
        <v>70.661184003554879</v>
      </c>
      <c r="D129" s="56">
        <v>75.120304307035994</v>
      </c>
      <c r="E129" s="56">
        <v>106.6477566819206</v>
      </c>
      <c r="F129" s="56">
        <v>163.39717095723296</v>
      </c>
      <c r="G129" s="56">
        <v>163.39717095723296</v>
      </c>
      <c r="H129" s="56">
        <v>182.31364238190369</v>
      </c>
      <c r="I129" s="56">
        <v>75.120304307035994</v>
      </c>
      <c r="J129" s="56">
        <v>22.20666805207798</v>
      </c>
      <c r="K129" s="56">
        <v>0.5730562645464119</v>
      </c>
      <c r="L129" s="56">
        <v>0.5730562645464119</v>
      </c>
      <c r="M129" s="56">
        <v>1.1090562745464119</v>
      </c>
      <c r="N129" s="56">
        <v>0.5730562645464119</v>
      </c>
      <c r="O129" s="56">
        <v>0.5730562645464119</v>
      </c>
      <c r="P129" s="56">
        <v>0.5730562645464119</v>
      </c>
      <c r="Q129" s="56">
        <v>0.5730562645464119</v>
      </c>
      <c r="R129" s="56">
        <v>0.5730562645464119</v>
      </c>
      <c r="S129" s="56">
        <v>0.5730562645464119</v>
      </c>
      <c r="T129" s="56">
        <v>0.5730562645464119</v>
      </c>
      <c r="U129" s="56">
        <v>0.5730562645464119</v>
      </c>
      <c r="V129" s="56">
        <v>0.5730562645464119</v>
      </c>
      <c r="W129" s="56">
        <v>0.5730562645464119</v>
      </c>
      <c r="X129" s="56">
        <v>0.5730562645464119</v>
      </c>
      <c r="Y129" s="56">
        <v>0.5730562645464119</v>
      </c>
      <c r="Z129" s="56">
        <v>0.5730562645464119</v>
      </c>
      <c r="AA129" s="56">
        <v>0.5730562645464119</v>
      </c>
      <c r="AB129" s="56">
        <v>0.5730562645464119</v>
      </c>
      <c r="AC129" s="56">
        <v>0.5730562645464119</v>
      </c>
      <c r="AD129" s="56">
        <v>0.5730562645464119</v>
      </c>
      <c r="AE129" s="56">
        <v>0.5730562645464119</v>
      </c>
      <c r="AF129" s="56">
        <v>0.5730562645464119</v>
      </c>
      <c r="AG129" s="56">
        <v>0.5730562645464119</v>
      </c>
      <c r="AH129" s="56">
        <v>0.5730562645464119</v>
      </c>
      <c r="AI129" s="56">
        <v>34.956432141231858</v>
      </c>
      <c r="AJ129" s="64">
        <v>908.10998414834012</v>
      </c>
    </row>
    <row r="130" spans="2:36">
      <c r="B130" s="483" t="s">
        <v>93</v>
      </c>
      <c r="C130" s="512">
        <v>57.387656913554885</v>
      </c>
      <c r="D130" s="512">
        <v>75.120304307035994</v>
      </c>
      <c r="E130" s="512">
        <v>106.6477566819206</v>
      </c>
      <c r="F130" s="512">
        <v>163.39717095723296</v>
      </c>
      <c r="G130" s="512">
        <v>163.39717095723296</v>
      </c>
      <c r="H130" s="512">
        <v>182.31364238190369</v>
      </c>
      <c r="I130" s="512">
        <v>75.120304307035994</v>
      </c>
      <c r="J130" s="512">
        <v>22.20666805207798</v>
      </c>
      <c r="K130" s="207">
        <v>0.5730562645464119</v>
      </c>
      <c r="L130" s="207">
        <v>0.5730562645464119</v>
      </c>
      <c r="M130" s="207">
        <v>0.5730562645464119</v>
      </c>
      <c r="N130" s="207">
        <v>0.5730562645464119</v>
      </c>
      <c r="O130" s="207">
        <v>0.5730562645464119</v>
      </c>
      <c r="P130" s="207">
        <v>0.5730562645464119</v>
      </c>
      <c r="Q130" s="207">
        <v>0.5730562645464119</v>
      </c>
      <c r="R130" s="207">
        <v>0.5730562645464119</v>
      </c>
      <c r="S130" s="207">
        <v>0.5730562645464119</v>
      </c>
      <c r="T130" s="207">
        <v>0.5730562645464119</v>
      </c>
      <c r="U130" s="207">
        <v>0.5730562645464119</v>
      </c>
      <c r="V130" s="207">
        <v>0.5730562645464119</v>
      </c>
      <c r="W130" s="207">
        <v>0.5730562645464119</v>
      </c>
      <c r="X130" s="207">
        <v>0.5730562645464119</v>
      </c>
      <c r="Y130" s="207">
        <v>0.5730562645464119</v>
      </c>
      <c r="Z130" s="207">
        <v>0.5730562645464119</v>
      </c>
      <c r="AA130" s="207">
        <v>0.5730562645464119</v>
      </c>
      <c r="AB130" s="207">
        <v>0.5730562645464119</v>
      </c>
      <c r="AC130" s="207">
        <v>0.5730562645464119</v>
      </c>
      <c r="AD130" s="207">
        <v>0.5730562645464119</v>
      </c>
      <c r="AE130" s="207">
        <v>0.5730562645464119</v>
      </c>
      <c r="AF130" s="207">
        <v>0.5730562645464119</v>
      </c>
      <c r="AG130" s="207">
        <v>0.5730562645464119</v>
      </c>
      <c r="AH130" s="207">
        <v>0.5730562645464119</v>
      </c>
      <c r="AI130" s="207">
        <v>34.956432141231858</v>
      </c>
      <c r="AJ130" s="121">
        <v>894.30045704834004</v>
      </c>
    </row>
    <row r="131" spans="2:36">
      <c r="B131" s="409" t="s">
        <v>95</v>
      </c>
      <c r="C131" s="211">
        <v>57.376964959947372</v>
      </c>
      <c r="D131" s="211">
        <v>74.547248042489585</v>
      </c>
      <c r="E131" s="211">
        <v>74.547248042489585</v>
      </c>
      <c r="F131" s="211">
        <v>74.547248042489585</v>
      </c>
      <c r="G131" s="211">
        <v>74.547248042489585</v>
      </c>
      <c r="H131" s="211">
        <v>74.547248042489585</v>
      </c>
      <c r="I131" s="211">
        <v>74.547248042489585</v>
      </c>
      <c r="J131" s="211">
        <v>21.633611787531567</v>
      </c>
      <c r="K131" s="211">
        <v>0</v>
      </c>
      <c r="L131" s="211">
        <v>0</v>
      </c>
      <c r="M131" s="211">
        <v>0</v>
      </c>
      <c r="N131" s="211">
        <v>0</v>
      </c>
      <c r="O131" s="211">
        <v>0</v>
      </c>
      <c r="P131" s="211">
        <v>0</v>
      </c>
      <c r="Q131" s="211">
        <v>0</v>
      </c>
      <c r="R131" s="211">
        <v>0</v>
      </c>
      <c r="S131" s="211">
        <v>0</v>
      </c>
      <c r="T131" s="211">
        <v>0</v>
      </c>
      <c r="U131" s="211">
        <v>0</v>
      </c>
      <c r="V131" s="211">
        <v>0</v>
      </c>
      <c r="W131" s="211">
        <v>0</v>
      </c>
      <c r="X131" s="211">
        <v>0</v>
      </c>
      <c r="Y131" s="211">
        <v>0</v>
      </c>
      <c r="Z131" s="211">
        <v>0</v>
      </c>
      <c r="AA131" s="211">
        <v>0</v>
      </c>
      <c r="AB131" s="211">
        <v>0</v>
      </c>
      <c r="AC131" s="211">
        <v>0</v>
      </c>
      <c r="AD131" s="211">
        <v>0</v>
      </c>
      <c r="AE131" s="211">
        <v>0</v>
      </c>
      <c r="AF131" s="211">
        <v>0</v>
      </c>
      <c r="AG131" s="211">
        <v>0</v>
      </c>
      <c r="AH131" s="211">
        <v>0</v>
      </c>
      <c r="AI131" s="211">
        <v>0</v>
      </c>
      <c r="AJ131" s="211">
        <v>526.29406500241635</v>
      </c>
    </row>
    <row r="132" spans="2:36">
      <c r="B132" s="409" t="s">
        <v>177</v>
      </c>
      <c r="C132" s="47">
        <v>55.910436031867185</v>
      </c>
      <c r="D132" s="47">
        <v>74.547248042489585</v>
      </c>
      <c r="E132" s="47">
        <v>74.547248042489585</v>
      </c>
      <c r="F132" s="47">
        <v>74.547248042489585</v>
      </c>
      <c r="G132" s="47">
        <v>74.547248042489585</v>
      </c>
      <c r="H132" s="47">
        <v>74.547248042489585</v>
      </c>
      <c r="I132" s="47">
        <v>74.547248042489585</v>
      </c>
      <c r="J132" s="47">
        <v>21.633611787531567</v>
      </c>
      <c r="K132" s="47">
        <v>0</v>
      </c>
      <c r="L132" s="47">
        <v>0</v>
      </c>
      <c r="M132" s="47">
        <v>0</v>
      </c>
      <c r="N132" s="47">
        <v>0</v>
      </c>
      <c r="O132" s="47">
        <v>0</v>
      </c>
      <c r="P132" s="47">
        <v>0</v>
      </c>
      <c r="Q132" s="47">
        <v>0</v>
      </c>
      <c r="R132" s="47">
        <v>0</v>
      </c>
      <c r="S132" s="47">
        <v>0</v>
      </c>
      <c r="T132" s="47">
        <v>0</v>
      </c>
      <c r="U132" s="47">
        <v>0</v>
      </c>
      <c r="V132" s="47">
        <v>0</v>
      </c>
      <c r="W132" s="47">
        <v>0</v>
      </c>
      <c r="X132" s="47">
        <v>0</v>
      </c>
      <c r="Y132" s="47">
        <v>0</v>
      </c>
      <c r="Z132" s="47">
        <v>0</v>
      </c>
      <c r="AA132" s="47">
        <v>0</v>
      </c>
      <c r="AB132" s="47">
        <v>0</v>
      </c>
      <c r="AC132" s="47">
        <v>0</v>
      </c>
      <c r="AD132" s="47">
        <v>0</v>
      </c>
      <c r="AE132" s="47">
        <v>0</v>
      </c>
      <c r="AF132" s="47">
        <v>0</v>
      </c>
      <c r="AG132" s="47">
        <v>0</v>
      </c>
      <c r="AH132" s="47">
        <v>0</v>
      </c>
      <c r="AI132" s="47">
        <v>0</v>
      </c>
      <c r="AJ132" s="47">
        <v>524.82753607433619</v>
      </c>
    </row>
    <row r="133" spans="2:36">
      <c r="B133" s="409" t="s">
        <v>98</v>
      </c>
      <c r="C133" s="47">
        <v>1.4665289280801865</v>
      </c>
      <c r="D133" s="47">
        <v>0</v>
      </c>
      <c r="E133" s="47">
        <v>0</v>
      </c>
      <c r="F133" s="47">
        <v>0</v>
      </c>
      <c r="G133" s="47">
        <v>0</v>
      </c>
      <c r="H133" s="47">
        <v>0</v>
      </c>
      <c r="I133" s="47">
        <v>0</v>
      </c>
      <c r="J133" s="47">
        <v>0</v>
      </c>
      <c r="K133" s="47">
        <v>0</v>
      </c>
      <c r="L133" s="47">
        <v>0</v>
      </c>
      <c r="M133" s="47">
        <v>0</v>
      </c>
      <c r="N133" s="47">
        <v>0</v>
      </c>
      <c r="O133" s="47">
        <v>0</v>
      </c>
      <c r="P133" s="47">
        <v>0</v>
      </c>
      <c r="Q133" s="47">
        <v>0</v>
      </c>
      <c r="R133" s="47">
        <v>0</v>
      </c>
      <c r="S133" s="47">
        <v>0</v>
      </c>
      <c r="T133" s="47">
        <v>0</v>
      </c>
      <c r="U133" s="47">
        <v>0</v>
      </c>
      <c r="V133" s="47">
        <v>0</v>
      </c>
      <c r="W133" s="47">
        <v>0</v>
      </c>
      <c r="X133" s="47">
        <v>0</v>
      </c>
      <c r="Y133" s="47">
        <v>0</v>
      </c>
      <c r="Z133" s="47">
        <v>0</v>
      </c>
      <c r="AA133" s="47">
        <v>0</v>
      </c>
      <c r="AB133" s="47">
        <v>0</v>
      </c>
      <c r="AC133" s="47">
        <v>0</v>
      </c>
      <c r="AD133" s="47">
        <v>0</v>
      </c>
      <c r="AE133" s="47">
        <v>0</v>
      </c>
      <c r="AF133" s="47">
        <v>0</v>
      </c>
      <c r="AG133" s="47">
        <v>0</v>
      </c>
      <c r="AH133" s="47">
        <v>0</v>
      </c>
      <c r="AI133" s="47">
        <v>0</v>
      </c>
      <c r="AJ133" s="47">
        <v>1.4665289280801865</v>
      </c>
    </row>
    <row r="134" spans="2:36">
      <c r="B134" s="500" t="s">
        <v>99</v>
      </c>
      <c r="C134" s="47">
        <v>1.0691953607510175E-2</v>
      </c>
      <c r="D134" s="47">
        <v>0.5730562645464119</v>
      </c>
      <c r="E134" s="47">
        <v>32.100508639431013</v>
      </c>
      <c r="F134" s="47">
        <v>88.849922914743388</v>
      </c>
      <c r="G134" s="47">
        <v>88.849922914743388</v>
      </c>
      <c r="H134" s="47">
        <v>107.76639433941411</v>
      </c>
      <c r="I134" s="47">
        <v>0.5730562645464119</v>
      </c>
      <c r="J134" s="47">
        <v>0.5730562645464119</v>
      </c>
      <c r="K134" s="47">
        <v>0.5730562645464119</v>
      </c>
      <c r="L134" s="47">
        <v>0.5730562645464119</v>
      </c>
      <c r="M134" s="47">
        <v>0.5730562645464119</v>
      </c>
      <c r="N134" s="47">
        <v>0.5730562645464119</v>
      </c>
      <c r="O134" s="47">
        <v>0.5730562645464119</v>
      </c>
      <c r="P134" s="47">
        <v>0.5730562645464119</v>
      </c>
      <c r="Q134" s="47">
        <v>0.5730562645464119</v>
      </c>
      <c r="R134" s="47">
        <v>0.5730562645464119</v>
      </c>
      <c r="S134" s="47">
        <v>0.5730562645464119</v>
      </c>
      <c r="T134" s="47">
        <v>0.5730562645464119</v>
      </c>
      <c r="U134" s="47">
        <v>0.5730562645464119</v>
      </c>
      <c r="V134" s="47">
        <v>0.5730562645464119</v>
      </c>
      <c r="W134" s="47">
        <v>0.5730562645464119</v>
      </c>
      <c r="X134" s="47">
        <v>0.5730562645464119</v>
      </c>
      <c r="Y134" s="47">
        <v>0.5730562645464119</v>
      </c>
      <c r="Z134" s="47">
        <v>0.5730562645464119</v>
      </c>
      <c r="AA134" s="47">
        <v>0.5730562645464119</v>
      </c>
      <c r="AB134" s="47">
        <v>0.5730562645464119</v>
      </c>
      <c r="AC134" s="47">
        <v>0.5730562645464119</v>
      </c>
      <c r="AD134" s="47">
        <v>0.5730562645464119</v>
      </c>
      <c r="AE134" s="47">
        <v>0.5730562645464119</v>
      </c>
      <c r="AF134" s="47">
        <v>0.5730562645464119</v>
      </c>
      <c r="AG134" s="47">
        <v>0.5730562645464119</v>
      </c>
      <c r="AH134" s="47">
        <v>0.5730562645464119</v>
      </c>
      <c r="AI134" s="47">
        <v>34.956432141231858</v>
      </c>
      <c r="AJ134" s="47">
        <v>368.00639204592505</v>
      </c>
    </row>
    <row r="135" spans="2:36">
      <c r="B135" s="409" t="s">
        <v>177</v>
      </c>
      <c r="C135" s="47">
        <v>1.0691953607510175E-2</v>
      </c>
      <c r="D135" s="47">
        <v>0</v>
      </c>
      <c r="E135" s="47">
        <v>31.5274523748846</v>
      </c>
      <c r="F135" s="47">
        <v>88.276866650196979</v>
      </c>
      <c r="G135" s="47">
        <v>88.276866650196979</v>
      </c>
      <c r="H135" s="47">
        <v>107.1933380748677</v>
      </c>
      <c r="I135" s="47">
        <v>0</v>
      </c>
      <c r="J135" s="47">
        <v>0</v>
      </c>
      <c r="K135" s="47">
        <v>0</v>
      </c>
      <c r="L135" s="47">
        <v>0</v>
      </c>
      <c r="M135" s="47">
        <v>0</v>
      </c>
      <c r="N135" s="47">
        <v>0</v>
      </c>
      <c r="O135" s="47">
        <v>0</v>
      </c>
      <c r="P135" s="47">
        <v>0</v>
      </c>
      <c r="Q135" s="47">
        <v>0</v>
      </c>
      <c r="R135" s="47">
        <v>0</v>
      </c>
      <c r="S135" s="47">
        <v>0</v>
      </c>
      <c r="T135" s="47">
        <v>0</v>
      </c>
      <c r="U135" s="47">
        <v>0</v>
      </c>
      <c r="V135" s="47">
        <v>0</v>
      </c>
      <c r="W135" s="47">
        <v>0</v>
      </c>
      <c r="X135" s="47">
        <v>0</v>
      </c>
      <c r="Y135" s="47">
        <v>0</v>
      </c>
      <c r="Z135" s="47">
        <v>0</v>
      </c>
      <c r="AA135" s="47">
        <v>0</v>
      </c>
      <c r="AB135" s="47">
        <v>0</v>
      </c>
      <c r="AC135" s="47">
        <v>0</v>
      </c>
      <c r="AD135" s="47">
        <v>0</v>
      </c>
      <c r="AE135" s="47">
        <v>0</v>
      </c>
      <c r="AF135" s="47">
        <v>0</v>
      </c>
      <c r="AG135" s="47">
        <v>0</v>
      </c>
      <c r="AH135" s="47">
        <v>0</v>
      </c>
      <c r="AI135" s="47">
        <v>0</v>
      </c>
      <c r="AJ135" s="47">
        <v>315.28521570375375</v>
      </c>
    </row>
    <row r="136" spans="2:36">
      <c r="B136" s="498" t="s">
        <v>98</v>
      </c>
      <c r="C136" s="207">
        <v>0</v>
      </c>
      <c r="D136" s="207">
        <v>0.5730562645464119</v>
      </c>
      <c r="E136" s="207">
        <v>0.5730562645464119</v>
      </c>
      <c r="F136" s="207">
        <v>0.5730562645464119</v>
      </c>
      <c r="G136" s="207">
        <v>0.5730562645464119</v>
      </c>
      <c r="H136" s="207">
        <v>0.5730562645464119</v>
      </c>
      <c r="I136" s="207">
        <v>0.5730562645464119</v>
      </c>
      <c r="J136" s="207">
        <v>0.5730562645464119</v>
      </c>
      <c r="K136" s="207">
        <v>0.5730562645464119</v>
      </c>
      <c r="L136" s="207">
        <v>0.5730562645464119</v>
      </c>
      <c r="M136" s="207">
        <v>0.5730562645464119</v>
      </c>
      <c r="N136" s="207">
        <v>0.5730562645464119</v>
      </c>
      <c r="O136" s="207">
        <v>0.5730562645464119</v>
      </c>
      <c r="P136" s="207">
        <v>0.5730562645464119</v>
      </c>
      <c r="Q136" s="207">
        <v>0.5730562645464119</v>
      </c>
      <c r="R136" s="207">
        <v>0.5730562645464119</v>
      </c>
      <c r="S136" s="207">
        <v>0.5730562645464119</v>
      </c>
      <c r="T136" s="207">
        <v>0.5730562645464119</v>
      </c>
      <c r="U136" s="207">
        <v>0.5730562645464119</v>
      </c>
      <c r="V136" s="207">
        <v>0.5730562645464119</v>
      </c>
      <c r="W136" s="207">
        <v>0.5730562645464119</v>
      </c>
      <c r="X136" s="207">
        <v>0.5730562645464119</v>
      </c>
      <c r="Y136" s="207">
        <v>0.5730562645464119</v>
      </c>
      <c r="Z136" s="207">
        <v>0.5730562645464119</v>
      </c>
      <c r="AA136" s="207">
        <v>0.5730562645464119</v>
      </c>
      <c r="AB136" s="207">
        <v>0.5730562645464119</v>
      </c>
      <c r="AC136" s="207">
        <v>0.5730562645464119</v>
      </c>
      <c r="AD136" s="207">
        <v>0.5730562645464119</v>
      </c>
      <c r="AE136" s="207">
        <v>0.5730562645464119</v>
      </c>
      <c r="AF136" s="207">
        <v>0.5730562645464119</v>
      </c>
      <c r="AG136" s="207">
        <v>0.5730562645464119</v>
      </c>
      <c r="AH136" s="207">
        <v>0.5730562645464119</v>
      </c>
      <c r="AI136" s="207">
        <v>34.956432141231858</v>
      </c>
      <c r="AJ136" s="207">
        <v>52.721176342170637</v>
      </c>
    </row>
    <row r="137" spans="2:36">
      <c r="B137" s="484" t="s">
        <v>123</v>
      </c>
      <c r="C137" s="210">
        <v>13.27352709</v>
      </c>
      <c r="D137" s="210">
        <v>0</v>
      </c>
      <c r="E137" s="210">
        <v>0</v>
      </c>
      <c r="F137" s="210">
        <v>0</v>
      </c>
      <c r="G137" s="210">
        <v>0</v>
      </c>
      <c r="H137" s="210">
        <v>0</v>
      </c>
      <c r="I137" s="210">
        <v>0</v>
      </c>
      <c r="J137" s="210">
        <v>0</v>
      </c>
      <c r="K137" s="210">
        <v>0</v>
      </c>
      <c r="L137" s="210">
        <v>0</v>
      </c>
      <c r="M137" s="210">
        <v>0.53600000999999997</v>
      </c>
      <c r="N137" s="210">
        <v>0</v>
      </c>
      <c r="O137" s="210">
        <v>0</v>
      </c>
      <c r="P137" s="210">
        <v>0</v>
      </c>
      <c r="Q137" s="210">
        <v>0</v>
      </c>
      <c r="R137" s="210">
        <v>0</v>
      </c>
      <c r="S137" s="210">
        <v>0</v>
      </c>
      <c r="T137" s="210">
        <v>0</v>
      </c>
      <c r="U137" s="210">
        <v>0</v>
      </c>
      <c r="V137" s="210">
        <v>0</v>
      </c>
      <c r="W137" s="210">
        <v>0</v>
      </c>
      <c r="X137" s="210">
        <v>0</v>
      </c>
      <c r="Y137" s="210">
        <v>0</v>
      </c>
      <c r="Z137" s="210">
        <v>0</v>
      </c>
      <c r="AA137" s="210">
        <v>0</v>
      </c>
      <c r="AB137" s="210">
        <v>0</v>
      </c>
      <c r="AC137" s="210">
        <v>0</v>
      </c>
      <c r="AD137" s="210">
        <v>0</v>
      </c>
      <c r="AE137" s="210">
        <v>0</v>
      </c>
      <c r="AF137" s="210">
        <v>0</v>
      </c>
      <c r="AG137" s="210">
        <v>0</v>
      </c>
      <c r="AH137" s="210">
        <v>0</v>
      </c>
      <c r="AI137" s="210">
        <v>0</v>
      </c>
      <c r="AJ137" s="210">
        <v>13.8095271</v>
      </c>
    </row>
    <row r="138" spans="2:36" ht="12" customHeight="1">
      <c r="B138" s="409" t="s">
        <v>177</v>
      </c>
      <c r="C138" s="207">
        <v>3.0685489599999998</v>
      </c>
      <c r="D138" s="207">
        <v>0</v>
      </c>
      <c r="E138" s="207">
        <v>0</v>
      </c>
      <c r="F138" s="207">
        <v>0</v>
      </c>
      <c r="G138" s="207">
        <v>0</v>
      </c>
      <c r="H138" s="207">
        <v>0</v>
      </c>
      <c r="I138" s="207">
        <v>0</v>
      </c>
      <c r="J138" s="207">
        <v>0</v>
      </c>
      <c r="K138" s="207">
        <v>0</v>
      </c>
      <c r="L138" s="207">
        <v>0</v>
      </c>
      <c r="M138" s="207">
        <v>0</v>
      </c>
      <c r="N138" s="207">
        <v>0</v>
      </c>
      <c r="O138" s="207">
        <v>0</v>
      </c>
      <c r="P138" s="207">
        <v>0</v>
      </c>
      <c r="Q138" s="207">
        <v>0</v>
      </c>
      <c r="R138" s="207">
        <v>0</v>
      </c>
      <c r="S138" s="207">
        <v>0</v>
      </c>
      <c r="T138" s="207">
        <v>0</v>
      </c>
      <c r="U138" s="207">
        <v>0</v>
      </c>
      <c r="V138" s="207">
        <v>0</v>
      </c>
      <c r="W138" s="207">
        <v>0</v>
      </c>
      <c r="X138" s="207">
        <v>0</v>
      </c>
      <c r="Y138" s="207">
        <v>0</v>
      </c>
      <c r="Z138" s="207">
        <v>0</v>
      </c>
      <c r="AA138" s="207">
        <v>0</v>
      </c>
      <c r="AB138" s="207">
        <v>0</v>
      </c>
      <c r="AC138" s="207">
        <v>0</v>
      </c>
      <c r="AD138" s="207">
        <v>0</v>
      </c>
      <c r="AE138" s="207">
        <v>0</v>
      </c>
      <c r="AF138" s="207">
        <v>0</v>
      </c>
      <c r="AG138" s="207">
        <v>0</v>
      </c>
      <c r="AH138" s="207">
        <v>0</v>
      </c>
      <c r="AI138" s="207">
        <v>0</v>
      </c>
      <c r="AJ138" s="47">
        <v>3.0685489599999998</v>
      </c>
    </row>
    <row r="139" spans="2:36" ht="12" customHeight="1">
      <c r="B139" s="409" t="s">
        <v>98</v>
      </c>
      <c r="C139" s="207">
        <v>10.204978130000001</v>
      </c>
      <c r="D139" s="207">
        <v>0</v>
      </c>
      <c r="E139" s="207">
        <v>0</v>
      </c>
      <c r="F139" s="207">
        <v>0</v>
      </c>
      <c r="G139" s="207">
        <v>0</v>
      </c>
      <c r="H139" s="207">
        <v>0</v>
      </c>
      <c r="I139" s="207">
        <v>0</v>
      </c>
      <c r="J139" s="207">
        <v>0</v>
      </c>
      <c r="K139" s="207">
        <v>0</v>
      </c>
      <c r="L139" s="207">
        <v>0</v>
      </c>
      <c r="M139" s="207">
        <v>0.53600000999999997</v>
      </c>
      <c r="N139" s="207">
        <v>0</v>
      </c>
      <c r="O139" s="207">
        <v>0</v>
      </c>
      <c r="P139" s="207">
        <v>0</v>
      </c>
      <c r="Q139" s="207">
        <v>0</v>
      </c>
      <c r="R139" s="207">
        <v>0</v>
      </c>
      <c r="S139" s="207">
        <v>0</v>
      </c>
      <c r="T139" s="207">
        <v>0</v>
      </c>
      <c r="U139" s="207">
        <v>0</v>
      </c>
      <c r="V139" s="207">
        <v>0</v>
      </c>
      <c r="W139" s="207">
        <v>0</v>
      </c>
      <c r="X139" s="207">
        <v>0</v>
      </c>
      <c r="Y139" s="207">
        <v>0</v>
      </c>
      <c r="Z139" s="207">
        <v>0</v>
      </c>
      <c r="AA139" s="207">
        <v>0</v>
      </c>
      <c r="AB139" s="207">
        <v>0</v>
      </c>
      <c r="AC139" s="207">
        <v>0</v>
      </c>
      <c r="AD139" s="207">
        <v>0</v>
      </c>
      <c r="AE139" s="207">
        <v>0</v>
      </c>
      <c r="AF139" s="207">
        <v>0</v>
      </c>
      <c r="AG139" s="207">
        <v>0</v>
      </c>
      <c r="AH139" s="207">
        <v>0</v>
      </c>
      <c r="AI139" s="207">
        <v>0</v>
      </c>
      <c r="AJ139" s="47">
        <v>10.740978140000001</v>
      </c>
    </row>
    <row r="140" spans="2:36">
      <c r="B140" s="133"/>
      <c r="C140" s="1091"/>
      <c r="D140" s="1091"/>
      <c r="E140" s="1091"/>
      <c r="F140" s="1091"/>
      <c r="G140" s="1091"/>
      <c r="H140" s="1091"/>
      <c r="I140" s="1091"/>
      <c r="J140" s="1091"/>
      <c r="K140" s="1091"/>
      <c r="L140" s="1091"/>
      <c r="M140" s="1091"/>
      <c r="N140" s="1091"/>
      <c r="O140" s="1091"/>
      <c r="P140" s="1091"/>
      <c r="Q140" s="1091"/>
      <c r="R140" s="1091"/>
      <c r="S140" s="1091"/>
      <c r="T140" s="1091"/>
      <c r="U140" s="1091"/>
      <c r="V140" s="1091"/>
      <c r="W140" s="1091"/>
      <c r="X140" s="1091"/>
      <c r="Y140" s="1091"/>
      <c r="Z140" s="1091"/>
      <c r="AA140" s="1091"/>
      <c r="AB140" s="1091"/>
      <c r="AC140" s="1091"/>
      <c r="AD140" s="1091"/>
      <c r="AE140" s="1091"/>
      <c r="AF140" s="1091"/>
      <c r="AG140" s="1091"/>
      <c r="AH140" s="1091"/>
      <c r="AI140" s="1091"/>
      <c r="AJ140" s="1091"/>
    </row>
    <row r="141" spans="2:36">
      <c r="B141" s="530" t="s">
        <v>124</v>
      </c>
      <c r="C141" s="122">
        <v>33367.420840207051</v>
      </c>
      <c r="D141" s="122">
        <v>17435.075908271403</v>
      </c>
      <c r="E141" s="122">
        <v>5958.8482182112684</v>
      </c>
      <c r="F141" s="122">
        <v>4918.3912898370882</v>
      </c>
      <c r="G141" s="122">
        <v>6212.0972417968169</v>
      </c>
      <c r="H141" s="122">
        <v>182.31364238190369</v>
      </c>
      <c r="I141" s="122">
        <v>1848.5603474749357</v>
      </c>
      <c r="J141" s="122">
        <v>451.94911736240823</v>
      </c>
      <c r="K141" s="122">
        <v>430.31550557487662</v>
      </c>
      <c r="L141" s="122">
        <v>4343.5073552933745</v>
      </c>
      <c r="M141" s="122">
        <v>618.44555548656592</v>
      </c>
      <c r="N141" s="122">
        <v>430.31550557487662</v>
      </c>
      <c r="O141" s="122">
        <v>499.54277261636946</v>
      </c>
      <c r="P141" s="122">
        <v>619.79401502390829</v>
      </c>
      <c r="Q141" s="122">
        <v>1258.5308858912508</v>
      </c>
      <c r="R141" s="122">
        <v>568.77003965786207</v>
      </c>
      <c r="S141" s="122">
        <v>568.77003965786207</v>
      </c>
      <c r="T141" s="122">
        <v>139.02759034753194</v>
      </c>
      <c r="U141" s="122">
        <v>139.02759034753194</v>
      </c>
      <c r="V141" s="122">
        <v>1178.0490402797816</v>
      </c>
      <c r="W141" s="122">
        <v>1178.0490402797816</v>
      </c>
      <c r="X141" s="122">
        <v>1247.2763073398808</v>
      </c>
      <c r="Y141" s="122">
        <v>1039.5945061967959</v>
      </c>
      <c r="Z141" s="122">
        <v>1039.5945061967959</v>
      </c>
      <c r="AA141" s="122">
        <v>1039.5945061967959</v>
      </c>
      <c r="AB141" s="122">
        <v>1039.5945061967959</v>
      </c>
      <c r="AC141" s="122">
        <v>1039.5945061967959</v>
      </c>
      <c r="AD141" s="122">
        <v>1039.5945061967959</v>
      </c>
      <c r="AE141" s="122">
        <v>1039.5945061967959</v>
      </c>
      <c r="AF141" s="122">
        <v>0.5730562645464119</v>
      </c>
      <c r="AG141" s="122">
        <v>0.5730562645464119</v>
      </c>
      <c r="AH141" s="122">
        <v>0.5730562645464119</v>
      </c>
      <c r="AI141" s="122">
        <v>34.956432141231858</v>
      </c>
      <c r="AJ141" s="122">
        <v>90907.914993226805</v>
      </c>
    </row>
    <row r="142" spans="2:36">
      <c r="B142" s="479" t="s">
        <v>125</v>
      </c>
      <c r="C142" s="56">
        <v>464.25666430458296</v>
      </c>
      <c r="D142" s="56">
        <v>286.4966122187347</v>
      </c>
      <c r="E142" s="56">
        <v>94.865602708534809</v>
      </c>
      <c r="F142" s="56">
        <v>1435.0671910417589</v>
      </c>
      <c r="G142" s="56">
        <v>2060.003745893217</v>
      </c>
      <c r="H142" s="56">
        <v>74.547248042489585</v>
      </c>
      <c r="I142" s="56">
        <v>74.547248042489585</v>
      </c>
      <c r="J142" s="56">
        <v>451.37606109786179</v>
      </c>
      <c r="K142" s="56">
        <v>429.74244931033019</v>
      </c>
      <c r="L142" s="56">
        <v>429.74244931033019</v>
      </c>
      <c r="M142" s="56">
        <v>617.87249922201954</v>
      </c>
      <c r="N142" s="56">
        <v>429.74244931033019</v>
      </c>
      <c r="O142" s="56">
        <v>498.96971635182302</v>
      </c>
      <c r="P142" s="56">
        <v>619.22095875936191</v>
      </c>
      <c r="Q142" s="56">
        <v>1257.9578296267043</v>
      </c>
      <c r="R142" s="56">
        <v>568.19698339331569</v>
      </c>
      <c r="S142" s="56">
        <v>568.19698339331569</v>
      </c>
      <c r="T142" s="56">
        <v>138.45453408298553</v>
      </c>
      <c r="U142" s="56">
        <v>138.45453408298553</v>
      </c>
      <c r="V142" s="56">
        <v>1177.4759840152351</v>
      </c>
      <c r="W142" s="56">
        <v>1177.4759840152351</v>
      </c>
      <c r="X142" s="56">
        <v>1246.7032510753343</v>
      </c>
      <c r="Y142" s="56">
        <v>1039.0214499322494</v>
      </c>
      <c r="Z142" s="56">
        <v>1039.0214499322494</v>
      </c>
      <c r="AA142" s="56">
        <v>1039.0214499322494</v>
      </c>
      <c r="AB142" s="56">
        <v>1039.0214499322494</v>
      </c>
      <c r="AC142" s="56">
        <v>1039.0214499322494</v>
      </c>
      <c r="AD142" s="56">
        <v>1039.0214499322494</v>
      </c>
      <c r="AE142" s="56">
        <v>1039.0214499322494</v>
      </c>
      <c r="AF142" s="56">
        <v>0</v>
      </c>
      <c r="AG142" s="56">
        <v>0</v>
      </c>
      <c r="AH142" s="56">
        <v>0</v>
      </c>
      <c r="AI142" s="56">
        <v>0</v>
      </c>
      <c r="AJ142" s="56">
        <v>21512.517128824726</v>
      </c>
    </row>
    <row r="143" spans="2:36">
      <c r="B143" s="530" t="s">
        <v>126</v>
      </c>
      <c r="C143" s="122">
        <v>23774.823939590369</v>
      </c>
      <c r="D143" s="122">
        <v>7471.3868365036851</v>
      </c>
      <c r="E143" s="122">
        <v>11045.62030575093</v>
      </c>
      <c r="F143" s="122">
        <v>6163.5843682278264</v>
      </c>
      <c r="G143" s="122">
        <v>17244.215114114369</v>
      </c>
      <c r="H143" s="122">
        <v>19667.993469516623</v>
      </c>
      <c r="I143" s="122">
        <v>12658.724640018974</v>
      </c>
      <c r="J143" s="122">
        <v>15311.409601008801</v>
      </c>
      <c r="K143" s="122">
        <v>18113.960304977027</v>
      </c>
      <c r="L143" s="122">
        <v>9817.4387968639749</v>
      </c>
      <c r="M143" s="122">
        <v>12652.805770540795</v>
      </c>
      <c r="N143" s="122">
        <v>3842.5810922379787</v>
      </c>
      <c r="O143" s="122">
        <v>3482.9077123105526</v>
      </c>
      <c r="P143" s="122">
        <v>4031.1570420890839</v>
      </c>
      <c r="Q143" s="122">
        <v>3971.8071263990837</v>
      </c>
      <c r="R143" s="122">
        <v>3842.2565283820841</v>
      </c>
      <c r="S143" s="122">
        <v>3758.1205482500841</v>
      </c>
      <c r="T143" s="122">
        <v>1828.8350323181739</v>
      </c>
      <c r="U143" s="122">
        <v>1774.080889988174</v>
      </c>
      <c r="V143" s="122">
        <v>3493.761660336173</v>
      </c>
      <c r="W143" s="122">
        <v>1673.7052722601738</v>
      </c>
      <c r="X143" s="122">
        <v>2214.273578833705</v>
      </c>
      <c r="Y143" s="122">
        <v>66.449283263893847</v>
      </c>
      <c r="Z143" s="122">
        <v>39.029962178560112</v>
      </c>
      <c r="AA143" s="122">
        <v>32.837548528400681</v>
      </c>
      <c r="AB143" s="122">
        <v>30.037127619108265</v>
      </c>
      <c r="AC143" s="122">
        <v>29.40293148739471</v>
      </c>
      <c r="AD143" s="122">
        <v>28.768735717999995</v>
      </c>
      <c r="AE143" s="122">
        <v>26.828310803999994</v>
      </c>
      <c r="AF143" s="122">
        <v>2766.7355927359999</v>
      </c>
      <c r="AG143" s="122">
        <v>11.111437733000001</v>
      </c>
      <c r="AH143" s="122">
        <v>1.256076306</v>
      </c>
      <c r="AI143" s="122">
        <v>0.67213113999999996</v>
      </c>
      <c r="AJ143" s="122">
        <v>190868.57876803298</v>
      </c>
    </row>
    <row r="144" spans="2:36">
      <c r="C144" s="739"/>
      <c r="D144" s="739"/>
      <c r="E144" s="739"/>
      <c r="F144" s="739"/>
      <c r="G144" s="739"/>
      <c r="H144" s="739"/>
      <c r="I144" s="739"/>
      <c r="J144" s="739"/>
      <c r="K144" s="503"/>
      <c r="L144" s="503"/>
      <c r="M144" s="503"/>
      <c r="N144" s="503"/>
      <c r="O144" s="503"/>
      <c r="P144" s="503"/>
      <c r="Q144" s="503"/>
      <c r="R144" s="503"/>
      <c r="S144" s="503"/>
      <c r="T144" s="503"/>
      <c r="U144" s="503"/>
      <c r="V144" s="503"/>
      <c r="W144" s="503"/>
      <c r="X144" s="503"/>
      <c r="Y144" s="503"/>
      <c r="Z144" s="503"/>
      <c r="AA144" s="503"/>
      <c r="AB144" s="503"/>
      <c r="AC144" s="503"/>
      <c r="AD144" s="503"/>
      <c r="AE144" s="503"/>
      <c r="AF144" s="503"/>
      <c r="AG144" s="503"/>
      <c r="AH144" s="503"/>
      <c r="AI144" s="503"/>
      <c r="AJ144" s="503"/>
    </row>
    <row r="145" spans="2:36">
      <c r="B145" s="201" t="s">
        <v>427</v>
      </c>
      <c r="C145" s="465"/>
      <c r="D145" s="465"/>
    </row>
    <row r="146" spans="2:36">
      <c r="B146" s="201" t="s">
        <v>740</v>
      </c>
      <c r="C146" s="70"/>
      <c r="D146" s="70"/>
    </row>
    <row r="147" spans="2:36">
      <c r="B147" s="1381"/>
      <c r="C147" s="1381"/>
      <c r="D147" s="1381"/>
    </row>
    <row r="149" spans="2:36">
      <c r="C149" s="529"/>
      <c r="D149" s="529"/>
      <c r="E149" s="529"/>
      <c r="F149" s="529"/>
      <c r="G149" s="529"/>
      <c r="H149" s="529"/>
      <c r="I149" s="529"/>
      <c r="J149" s="529"/>
      <c r="K149" s="529"/>
      <c r="L149" s="529"/>
      <c r="M149" s="529"/>
      <c r="N149" s="529"/>
      <c r="O149" s="529"/>
      <c r="P149" s="529"/>
      <c r="Q149" s="529"/>
      <c r="R149" s="529"/>
      <c r="S149" s="529"/>
      <c r="T149" s="529"/>
      <c r="U149" s="529"/>
      <c r="V149" s="529"/>
      <c r="W149" s="529"/>
      <c r="X149" s="529"/>
      <c r="Y149" s="529"/>
      <c r="Z149" s="529"/>
      <c r="AA149" s="529"/>
      <c r="AB149" s="529"/>
      <c r="AC149" s="529"/>
      <c r="AD149" s="529"/>
      <c r="AE149" s="529"/>
      <c r="AF149" s="529"/>
      <c r="AG149" s="529"/>
      <c r="AH149" s="529"/>
      <c r="AI149" s="529"/>
      <c r="AJ149" s="529"/>
    </row>
    <row r="150" spans="2:36">
      <c r="C150" s="529"/>
      <c r="D150" s="529"/>
      <c r="E150" s="529"/>
      <c r="F150" s="529"/>
      <c r="G150" s="529"/>
      <c r="H150" s="529"/>
      <c r="I150" s="529"/>
      <c r="J150" s="529"/>
      <c r="K150" s="529"/>
      <c r="L150" s="529"/>
      <c r="M150" s="529"/>
      <c r="N150" s="529"/>
      <c r="O150" s="529"/>
      <c r="P150" s="529"/>
      <c r="Q150" s="529"/>
      <c r="R150" s="529"/>
      <c r="S150" s="529"/>
      <c r="T150" s="529"/>
      <c r="U150" s="529"/>
      <c r="V150" s="529"/>
      <c r="W150" s="529"/>
      <c r="X150" s="529"/>
      <c r="Y150" s="529"/>
      <c r="Z150" s="529"/>
      <c r="AA150" s="529"/>
      <c r="AB150" s="529"/>
      <c r="AC150" s="529"/>
      <c r="AD150" s="529"/>
      <c r="AE150" s="529"/>
      <c r="AF150" s="529"/>
      <c r="AG150" s="529"/>
      <c r="AH150" s="529"/>
      <c r="AI150" s="529"/>
      <c r="AJ150" s="529"/>
    </row>
    <row r="152" spans="2:36">
      <c r="E152" s="743"/>
      <c r="F152" s="743"/>
      <c r="G152" s="743"/>
      <c r="H152" s="743"/>
      <c r="I152" s="743"/>
      <c r="J152" s="743"/>
      <c r="K152" s="743"/>
    </row>
  </sheetData>
  <mergeCells count="3">
    <mergeCell ref="B6:AJ6"/>
    <mergeCell ref="B11:AJ11"/>
    <mergeCell ref="B147:D147"/>
  </mergeCells>
  <hyperlinks>
    <hyperlink ref="A1" location="INDICE!A1" display="Indice"/>
  </hyperlinks>
  <printOptions horizontalCentered="1"/>
  <pageMargins left="0" right="0.39370078740157483" top="0.19685039370078741" bottom="0.19685039370078741" header="0.15748031496062992" footer="0"/>
  <pageSetup paperSize="9" scale="29" orientation="landscape" r:id="rId1"/>
  <headerFooter scaleWithDoc="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CK155"/>
  <sheetViews>
    <sheetView showGridLines="0" view="pageBreakPreview" zoomScale="70" zoomScaleNormal="73" zoomScaleSheetLayoutView="70" workbookViewId="0">
      <pane xSplit="2" ySplit="9" topLeftCell="C10" activePane="bottomRight" state="frozen"/>
      <selection pane="topRight"/>
      <selection pane="bottomLeft"/>
      <selection pane="bottomRight"/>
    </sheetView>
  </sheetViews>
  <sheetFormatPr baseColWidth="10" defaultColWidth="11.42578125" defaultRowHeight="12.75"/>
  <cols>
    <col min="1" max="1" width="7.140625" style="518" customWidth="1"/>
    <col min="2" max="2" width="49" style="118" customWidth="1"/>
    <col min="3" max="14" width="12.28515625" style="118" bestFit="1" customWidth="1"/>
    <col min="15" max="18" width="10.7109375" style="118" bestFit="1" customWidth="1"/>
    <col min="19" max="34" width="9.7109375" style="118" customWidth="1"/>
    <col min="35" max="35" width="12.7109375" style="118" bestFit="1" customWidth="1"/>
    <col min="36" max="36" width="15.7109375" style="118" bestFit="1" customWidth="1"/>
    <col min="37" max="16384" width="11.42578125" style="118"/>
  </cols>
  <sheetData>
    <row r="1" spans="1:89">
      <c r="A1" s="517" t="s">
        <v>271</v>
      </c>
    </row>
    <row r="2" spans="1:89" ht="14.25">
      <c r="B2" s="327" t="s">
        <v>724</v>
      </c>
      <c r="C2" s="733"/>
      <c r="D2" s="734"/>
      <c r="E2" s="734"/>
      <c r="F2" s="734"/>
      <c r="G2" s="734"/>
      <c r="H2" s="733"/>
      <c r="I2" s="734"/>
      <c r="J2" s="734"/>
      <c r="K2" s="734"/>
      <c r="L2" s="734"/>
      <c r="M2" s="734"/>
      <c r="N2" s="734"/>
      <c r="O2" s="734"/>
      <c r="P2" s="734"/>
      <c r="Q2" s="734"/>
      <c r="R2" s="734"/>
      <c r="S2" s="734"/>
      <c r="T2" s="734"/>
      <c r="U2" s="734"/>
      <c r="V2" s="734"/>
      <c r="W2" s="734"/>
      <c r="X2" s="734"/>
      <c r="Y2" s="734"/>
      <c r="Z2" s="734"/>
      <c r="AA2" s="734"/>
      <c r="AB2" s="734"/>
      <c r="AC2" s="734"/>
      <c r="AD2" s="734"/>
      <c r="AE2" s="734"/>
      <c r="AF2" s="734"/>
    </row>
    <row r="3" spans="1:89" s="518" customFormat="1" ht="14.25">
      <c r="B3" s="519" t="s">
        <v>178</v>
      </c>
      <c r="C3" s="734"/>
      <c r="D3" s="733"/>
      <c r="E3" s="734"/>
      <c r="F3" s="734"/>
      <c r="G3" s="733"/>
      <c r="H3" s="734"/>
      <c r="I3" s="734"/>
      <c r="J3" s="733"/>
      <c r="K3" s="734"/>
      <c r="L3" s="734"/>
      <c r="M3" s="734"/>
      <c r="N3" s="734"/>
      <c r="O3" s="734"/>
      <c r="P3" s="734"/>
      <c r="Q3" s="734"/>
      <c r="R3" s="734"/>
      <c r="S3" s="734"/>
      <c r="T3" s="734"/>
      <c r="U3" s="734"/>
      <c r="V3" s="734"/>
      <c r="W3" s="734"/>
      <c r="X3" s="734"/>
      <c r="Y3" s="734"/>
      <c r="Z3" s="734"/>
      <c r="AA3" s="734"/>
      <c r="AB3" s="734"/>
      <c r="AC3" s="734"/>
      <c r="AD3" s="734"/>
      <c r="AE3" s="734"/>
      <c r="AF3" s="734"/>
      <c r="AG3" s="118"/>
      <c r="AH3" s="520"/>
      <c r="AI3" s="520"/>
      <c r="AJ3" s="520"/>
    </row>
    <row r="4" spans="1:89" s="518" customFormat="1" ht="14.25">
      <c r="B4" s="519"/>
      <c r="C4" s="734"/>
      <c r="D4" s="733"/>
      <c r="E4" s="734"/>
      <c r="F4" s="734"/>
      <c r="G4" s="733"/>
      <c r="H4" s="734"/>
      <c r="I4" s="734"/>
      <c r="J4" s="733"/>
      <c r="K4" s="734"/>
      <c r="L4" s="734"/>
      <c r="M4" s="734"/>
      <c r="N4" s="734"/>
      <c r="O4" s="734"/>
      <c r="P4" s="734"/>
      <c r="Q4" s="734"/>
      <c r="R4" s="734"/>
      <c r="S4" s="734"/>
      <c r="T4" s="734"/>
      <c r="U4" s="734"/>
      <c r="V4" s="734"/>
      <c r="W4" s="734"/>
      <c r="X4" s="734"/>
      <c r="Y4" s="734"/>
      <c r="Z4" s="734"/>
      <c r="AA4" s="734"/>
      <c r="AB4" s="734"/>
      <c r="AC4" s="734"/>
      <c r="AD4" s="734"/>
      <c r="AE4" s="734"/>
      <c r="AF4" s="734"/>
      <c r="AG4" s="118"/>
      <c r="AH4" s="520"/>
      <c r="AI4" s="520"/>
      <c r="AJ4" s="520"/>
    </row>
    <row r="5" spans="1:89" s="518" customFormat="1" ht="13.5" thickBot="1">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row>
    <row r="6" spans="1:89" s="518" customFormat="1" ht="15" thickBot="1">
      <c r="B6" s="1368" t="s">
        <v>825</v>
      </c>
      <c r="C6" s="1369"/>
      <c r="D6" s="1369"/>
      <c r="E6" s="1369"/>
      <c r="F6" s="1369"/>
      <c r="G6" s="1369"/>
      <c r="H6" s="1369"/>
      <c r="I6" s="1369"/>
      <c r="J6" s="1369"/>
      <c r="K6" s="1369"/>
      <c r="L6" s="1369"/>
      <c r="M6" s="1369"/>
      <c r="N6" s="1369"/>
      <c r="O6" s="1369"/>
      <c r="P6" s="1369"/>
      <c r="Q6" s="1369"/>
      <c r="R6" s="1369"/>
      <c r="S6" s="1369"/>
      <c r="T6" s="1369"/>
      <c r="U6" s="1369"/>
      <c r="V6" s="1369"/>
      <c r="W6" s="1369"/>
      <c r="X6" s="1369"/>
      <c r="Y6" s="1369"/>
      <c r="Z6" s="1369"/>
      <c r="AA6" s="1369"/>
      <c r="AB6" s="1369"/>
      <c r="AC6" s="1369"/>
      <c r="AD6" s="1369"/>
      <c r="AE6" s="1369"/>
      <c r="AF6" s="1369"/>
      <c r="AG6" s="1369"/>
      <c r="AH6" s="1369"/>
      <c r="AI6" s="1369"/>
      <c r="AJ6" s="1369"/>
    </row>
    <row r="7" spans="1:89" s="518" customForma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row>
    <row r="8" spans="1:89" s="518" customFormat="1" ht="13.5" thickBot="1">
      <c r="B8" s="133" t="s">
        <v>799</v>
      </c>
      <c r="C8" s="133"/>
      <c r="D8" s="133"/>
      <c r="E8" s="133"/>
      <c r="F8" s="133"/>
      <c r="G8" s="133"/>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row>
    <row r="9" spans="1:89" s="518" customFormat="1" ht="14.25" thickTop="1" thickBot="1">
      <c r="B9" s="468"/>
      <c r="C9" s="468">
        <v>2017</v>
      </c>
      <c r="D9" s="468">
        <v>2018</v>
      </c>
      <c r="E9" s="468">
        <v>2019</v>
      </c>
      <c r="F9" s="468">
        <v>2020</v>
      </c>
      <c r="G9" s="468">
        <v>2021</v>
      </c>
      <c r="H9" s="468">
        <v>2022</v>
      </c>
      <c r="I9" s="468">
        <v>2023</v>
      </c>
      <c r="J9" s="468">
        <v>2024</v>
      </c>
      <c r="K9" s="468">
        <v>2025</v>
      </c>
      <c r="L9" s="468">
        <v>2026</v>
      </c>
      <c r="M9" s="468">
        <v>2027</v>
      </c>
      <c r="N9" s="468">
        <v>2028</v>
      </c>
      <c r="O9" s="468">
        <v>2029</v>
      </c>
      <c r="P9" s="468">
        <v>2030</v>
      </c>
      <c r="Q9" s="468">
        <v>2031</v>
      </c>
      <c r="R9" s="468">
        <v>2032</v>
      </c>
      <c r="S9" s="468">
        <v>2033</v>
      </c>
      <c r="T9" s="468">
        <v>2034</v>
      </c>
      <c r="U9" s="468">
        <v>2035</v>
      </c>
      <c r="V9" s="468">
        <v>2036</v>
      </c>
      <c r="W9" s="468">
        <v>2037</v>
      </c>
      <c r="X9" s="468">
        <v>2038</v>
      </c>
      <c r="Y9" s="468">
        <v>2039</v>
      </c>
      <c r="Z9" s="468">
        <v>2040</v>
      </c>
      <c r="AA9" s="468">
        <v>2041</v>
      </c>
      <c r="AB9" s="468">
        <v>2042</v>
      </c>
      <c r="AC9" s="468">
        <v>2043</v>
      </c>
      <c r="AD9" s="468">
        <v>2044</v>
      </c>
      <c r="AE9" s="468">
        <v>2045</v>
      </c>
      <c r="AF9" s="468">
        <v>2046</v>
      </c>
      <c r="AG9" s="468">
        <v>2047</v>
      </c>
      <c r="AH9" s="468">
        <v>2048</v>
      </c>
      <c r="AI9" s="468" t="s">
        <v>739</v>
      </c>
      <c r="AJ9" s="468" t="s">
        <v>359</v>
      </c>
    </row>
    <row r="10" spans="1:89" s="518" customFormat="1" ht="14.25" thickTop="1" thickBot="1">
      <c r="B10" s="133"/>
      <c r="C10" s="1092"/>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row>
    <row r="11" spans="1:89" s="518" customFormat="1" ht="13.5" thickBot="1">
      <c r="B11" s="1370" t="s">
        <v>602</v>
      </c>
      <c r="C11" s="1371"/>
      <c r="D11" s="1371"/>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1"/>
      <c r="AI11" s="1371"/>
      <c r="AJ11" s="1380"/>
    </row>
    <row r="12" spans="1:89" s="518" customFormat="1" ht="13.5" thickBot="1">
      <c r="B12" s="133"/>
      <c r="C12" s="133"/>
      <c r="D12" s="133"/>
      <c r="E12" s="133"/>
      <c r="F12" s="133"/>
      <c r="G12" s="133"/>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row>
    <row r="13" spans="1:89" ht="21.75" customHeight="1" thickBot="1">
      <c r="B13" s="22" t="s">
        <v>69</v>
      </c>
      <c r="C13" s="23">
        <v>13222.530735996783</v>
      </c>
      <c r="D13" s="23">
        <v>12853.79930832482</v>
      </c>
      <c r="E13" s="23">
        <v>10381.479122830187</v>
      </c>
      <c r="F13" s="23">
        <v>9207.1212805743417</v>
      </c>
      <c r="G13" s="23">
        <v>8024.590808058033</v>
      </c>
      <c r="H13" s="23">
        <v>6780.2870841359745</v>
      </c>
      <c r="I13" s="23">
        <v>6098.9235116799318</v>
      </c>
      <c r="J13" s="23">
        <v>5595.4757322593878</v>
      </c>
      <c r="K13" s="23">
        <v>5298.686586151598</v>
      </c>
      <c r="L13" s="23">
        <v>4472.4323127743737</v>
      </c>
      <c r="M13" s="23">
        <v>3277.1297859041465</v>
      </c>
      <c r="N13" s="23">
        <v>2493.7741750615546</v>
      </c>
      <c r="O13" s="23">
        <v>2318.8192627889875</v>
      </c>
      <c r="P13" s="23">
        <v>2160.8140222050965</v>
      </c>
      <c r="Q13" s="23">
        <v>1869.5721298163533</v>
      </c>
      <c r="R13" s="23">
        <v>1582.5524874760893</v>
      </c>
      <c r="S13" s="23">
        <v>1317.6045140910035</v>
      </c>
      <c r="T13" s="23">
        <v>1099.798025345053</v>
      </c>
      <c r="U13" s="23">
        <v>1016.7520982820427</v>
      </c>
      <c r="V13" s="23">
        <v>926.52453945942807</v>
      </c>
      <c r="W13" s="23">
        <v>687.09235044609284</v>
      </c>
      <c r="X13" s="23">
        <v>583.56409157453709</v>
      </c>
      <c r="Y13" s="23">
        <v>447.70104425040216</v>
      </c>
      <c r="Z13" s="23">
        <v>412.00678222118921</v>
      </c>
      <c r="AA13" s="23">
        <v>376.8223870036947</v>
      </c>
      <c r="AB13" s="23">
        <v>341.75444160555719</v>
      </c>
      <c r="AC13" s="23">
        <v>306.70400802088079</v>
      </c>
      <c r="AD13" s="23">
        <v>271.66080672030529</v>
      </c>
      <c r="AE13" s="23">
        <v>236.60758027171252</v>
      </c>
      <c r="AF13" s="23">
        <v>105.42701938221757</v>
      </c>
      <c r="AG13" s="23">
        <v>0.19479756776562498</v>
      </c>
      <c r="AH13" s="23">
        <v>3.6940229999999998E-2</v>
      </c>
      <c r="AI13" s="23">
        <v>1.148924E-2</v>
      </c>
      <c r="AJ13" s="23">
        <v>103768.25126174952</v>
      </c>
      <c r="AK13" s="529"/>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29"/>
      <c r="BI13" s="529"/>
      <c r="BJ13" s="529"/>
      <c r="BK13" s="529"/>
      <c r="BL13" s="529"/>
      <c r="BM13" s="529"/>
      <c r="BN13" s="529"/>
      <c r="BO13" s="529"/>
      <c r="BP13" s="529"/>
      <c r="BQ13" s="529"/>
      <c r="BR13" s="529"/>
      <c r="BS13" s="529"/>
      <c r="BT13" s="529"/>
      <c r="BU13" s="529"/>
      <c r="BV13" s="529"/>
      <c r="BW13" s="529"/>
      <c r="BX13" s="529"/>
      <c r="BY13" s="529"/>
      <c r="BZ13" s="529"/>
      <c r="CA13" s="529"/>
      <c r="CB13" s="529"/>
      <c r="CC13" s="529"/>
      <c r="CD13" s="529"/>
      <c r="CE13" s="529"/>
      <c r="CF13" s="529"/>
      <c r="CG13" s="529"/>
      <c r="CH13" s="529"/>
      <c r="CI13" s="529"/>
      <c r="CJ13" s="529"/>
      <c r="CK13" s="529"/>
    </row>
    <row r="14" spans="1:89" ht="13.5">
      <c r="B14" s="526" t="s">
        <v>70</v>
      </c>
      <c r="C14" s="24">
        <v>1300.148965169026</v>
      </c>
      <c r="D14" s="24">
        <v>66.996452131740114</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1367.1454173007662</v>
      </c>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c r="BX14" s="529"/>
      <c r="BY14" s="529"/>
      <c r="BZ14" s="529"/>
      <c r="CA14" s="529"/>
    </row>
    <row r="15" spans="1:89" ht="13.5">
      <c r="B15" s="526" t="s">
        <v>71</v>
      </c>
      <c r="C15" s="24">
        <v>11922.381770827757</v>
      </c>
      <c r="D15" s="24">
        <v>12786.802856193081</v>
      </c>
      <c r="E15" s="24">
        <v>10381.479122830187</v>
      </c>
      <c r="F15" s="24">
        <v>9207.1212805743417</v>
      </c>
      <c r="G15" s="24">
        <v>8024.590808058033</v>
      </c>
      <c r="H15" s="24">
        <v>6780.2870841359745</v>
      </c>
      <c r="I15" s="24">
        <v>6098.9235116799318</v>
      </c>
      <c r="J15" s="24">
        <v>5595.4757322593878</v>
      </c>
      <c r="K15" s="24">
        <v>5298.686586151598</v>
      </c>
      <c r="L15" s="24">
        <v>4472.4323127743737</v>
      </c>
      <c r="M15" s="24">
        <v>3277.1297859041465</v>
      </c>
      <c r="N15" s="24">
        <v>2493.7741750615546</v>
      </c>
      <c r="O15" s="24">
        <v>2318.8192627889875</v>
      </c>
      <c r="P15" s="24">
        <v>2160.8140222050965</v>
      </c>
      <c r="Q15" s="24">
        <v>1869.5721298163533</v>
      </c>
      <c r="R15" s="24">
        <v>1582.5524874760893</v>
      </c>
      <c r="S15" s="24">
        <v>1317.6045140910035</v>
      </c>
      <c r="T15" s="24">
        <v>1099.798025345053</v>
      </c>
      <c r="U15" s="24">
        <v>1016.7520982820427</v>
      </c>
      <c r="V15" s="24">
        <v>926.52453945942807</v>
      </c>
      <c r="W15" s="24">
        <v>687.09235044609284</v>
      </c>
      <c r="X15" s="24">
        <v>583.56409157453709</v>
      </c>
      <c r="Y15" s="24">
        <v>447.70104425040216</v>
      </c>
      <c r="Z15" s="24">
        <v>412.00678222118921</v>
      </c>
      <c r="AA15" s="24">
        <v>376.8223870036947</v>
      </c>
      <c r="AB15" s="24">
        <v>341.75444160555719</v>
      </c>
      <c r="AC15" s="24">
        <v>306.70400802088079</v>
      </c>
      <c r="AD15" s="24">
        <v>271.66080672030529</v>
      </c>
      <c r="AE15" s="24">
        <v>236.60758027171252</v>
      </c>
      <c r="AF15" s="24">
        <v>105.42701938221757</v>
      </c>
      <c r="AG15" s="24">
        <v>0.19479756776562498</v>
      </c>
      <c r="AH15" s="24">
        <v>3.6940229999999998E-2</v>
      </c>
      <c r="AI15" s="24">
        <v>1.148924E-2</v>
      </c>
      <c r="AJ15" s="24">
        <v>102401.10584444874</v>
      </c>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row>
    <row r="16" spans="1:89" ht="13.5" thickBot="1">
      <c r="B16" s="736"/>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529"/>
      <c r="AL16" s="529"/>
      <c r="AM16" s="529"/>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c r="BL16" s="529"/>
      <c r="BM16" s="529"/>
      <c r="BN16" s="529"/>
      <c r="BO16" s="529"/>
      <c r="BP16" s="529"/>
      <c r="BQ16" s="529"/>
      <c r="BR16" s="529"/>
      <c r="BS16" s="529"/>
      <c r="BT16" s="529"/>
      <c r="BU16" s="529"/>
      <c r="BV16" s="529"/>
      <c r="BW16" s="529"/>
      <c r="BX16" s="529"/>
      <c r="BY16" s="529"/>
      <c r="BZ16" s="529"/>
      <c r="CA16" s="529"/>
    </row>
    <row r="17" spans="2:79" ht="13.5" thickBot="1">
      <c r="B17" s="214" t="s">
        <v>59</v>
      </c>
      <c r="C17" s="119">
        <v>982.48901029058561</v>
      </c>
      <c r="D17" s="119">
        <v>1032.7692098511825</v>
      </c>
      <c r="E17" s="119">
        <v>893.19848321551399</v>
      </c>
      <c r="F17" s="119">
        <v>612.49233442912782</v>
      </c>
      <c r="G17" s="119">
        <v>541.55105174178311</v>
      </c>
      <c r="H17" s="119">
        <v>476.18788678980604</v>
      </c>
      <c r="I17" s="119">
        <v>424.32523451482302</v>
      </c>
      <c r="J17" s="119">
        <v>381.40304387968018</v>
      </c>
      <c r="K17" s="119">
        <v>339.36721358857744</v>
      </c>
      <c r="L17" s="119">
        <v>300.97890048702038</v>
      </c>
      <c r="M17" s="119">
        <v>263.42978443304622</v>
      </c>
      <c r="N17" s="119">
        <v>223.19098689244271</v>
      </c>
      <c r="O17" s="119">
        <v>192.07522052994307</v>
      </c>
      <c r="P17" s="119">
        <v>164.36114143925479</v>
      </c>
      <c r="Q17" s="119">
        <v>121.56733787402736</v>
      </c>
      <c r="R17" s="119">
        <v>82.995784390616521</v>
      </c>
      <c r="S17" s="119">
        <v>66.495899775042531</v>
      </c>
      <c r="T17" s="119">
        <v>52.592816205755163</v>
      </c>
      <c r="U17" s="119">
        <v>39.816243256227686</v>
      </c>
      <c r="V17" s="119">
        <v>28.455941103389179</v>
      </c>
      <c r="W17" s="119">
        <v>18.372216196097568</v>
      </c>
      <c r="X17" s="119">
        <v>10.721578486400961</v>
      </c>
      <c r="Y17" s="119">
        <v>5.8701768022198157</v>
      </c>
      <c r="Z17" s="119">
        <v>4.5675247668806893</v>
      </c>
      <c r="AA17" s="119">
        <v>3.7747395386084728</v>
      </c>
      <c r="AB17" s="119">
        <v>3.0984041343447561</v>
      </c>
      <c r="AC17" s="119">
        <v>2.4395805435422511</v>
      </c>
      <c r="AD17" s="119">
        <v>1.7879892321889996</v>
      </c>
      <c r="AE17" s="119">
        <v>1.1263727774700627</v>
      </c>
      <c r="AF17" s="119">
        <v>0.58326938221756253</v>
      </c>
      <c r="AG17" s="119">
        <v>0.19479756776562498</v>
      </c>
      <c r="AH17" s="119">
        <v>3.6940229999999998E-2</v>
      </c>
      <c r="AI17" s="119">
        <v>1.148924E-2</v>
      </c>
      <c r="AJ17" s="119">
        <v>7272.3286035855817</v>
      </c>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529"/>
      <c r="BP17" s="529"/>
      <c r="BQ17" s="529"/>
      <c r="BR17" s="529"/>
      <c r="BS17" s="529"/>
      <c r="BT17" s="529"/>
      <c r="BU17" s="529"/>
      <c r="BV17" s="529"/>
      <c r="BW17" s="529"/>
      <c r="BX17" s="529"/>
      <c r="BY17" s="529"/>
      <c r="BZ17" s="529"/>
      <c r="CA17" s="529"/>
    </row>
    <row r="18" spans="2:79">
      <c r="B18" s="509" t="s">
        <v>72</v>
      </c>
      <c r="C18" s="120">
        <v>444.97076646120382</v>
      </c>
      <c r="D18" s="120">
        <v>546.96661125727371</v>
      </c>
      <c r="E18" s="120">
        <v>489.10636370527396</v>
      </c>
      <c r="F18" s="120">
        <v>438.69262232222366</v>
      </c>
      <c r="G18" s="120">
        <v>391.71054703235762</v>
      </c>
      <c r="H18" s="120">
        <v>349.55647836273937</v>
      </c>
      <c r="I18" s="120">
        <v>313.33352737759719</v>
      </c>
      <c r="J18" s="120">
        <v>279.6960925322719</v>
      </c>
      <c r="K18" s="120">
        <v>245.87994710781118</v>
      </c>
      <c r="L18" s="120">
        <v>215.45413663375268</v>
      </c>
      <c r="M18" s="120">
        <v>188.15383019991637</v>
      </c>
      <c r="N18" s="120">
        <v>162.73289241844546</v>
      </c>
      <c r="O18" s="120">
        <v>137.98521564300961</v>
      </c>
      <c r="P18" s="120">
        <v>115.91298140362927</v>
      </c>
      <c r="Q18" s="120">
        <v>94.408437500788679</v>
      </c>
      <c r="R18" s="120">
        <v>74.42342435704046</v>
      </c>
      <c r="S18" s="120">
        <v>59.103547139553726</v>
      </c>
      <c r="T18" s="120">
        <v>46.380470953045574</v>
      </c>
      <c r="U18" s="120">
        <v>34.783905396953742</v>
      </c>
      <c r="V18" s="120">
        <v>24.60361066436522</v>
      </c>
      <c r="W18" s="120">
        <v>15.699893183328427</v>
      </c>
      <c r="X18" s="120">
        <v>9.0840955266585031</v>
      </c>
      <c r="Y18" s="120">
        <v>5.8482031932012877</v>
      </c>
      <c r="Z18" s="120">
        <v>4.5542687246812008</v>
      </c>
      <c r="AA18" s="120">
        <v>3.7668839866050625</v>
      </c>
      <c r="AB18" s="120">
        <v>3.0952331518213119</v>
      </c>
      <c r="AC18" s="120">
        <v>2.4389463470375623</v>
      </c>
      <c r="AD18" s="120">
        <v>1.7879892321889996</v>
      </c>
      <c r="AE18" s="120">
        <v>1.1263727774700627</v>
      </c>
      <c r="AF18" s="120">
        <v>0.58326938221756253</v>
      </c>
      <c r="AG18" s="120">
        <v>0.19479756776562498</v>
      </c>
      <c r="AH18" s="120">
        <v>3.6940229999999998E-2</v>
      </c>
      <c r="AI18" s="120">
        <v>1.148924E-2</v>
      </c>
      <c r="AJ18" s="120">
        <v>4702.08379101223</v>
      </c>
      <c r="AK18" s="529"/>
      <c r="AL18" s="529"/>
      <c r="AM18" s="529"/>
      <c r="AN18" s="529"/>
      <c r="AO18" s="529"/>
      <c r="AP18" s="529"/>
      <c r="AQ18" s="529"/>
      <c r="AR18" s="529"/>
      <c r="AS18" s="529"/>
      <c r="AT18" s="529"/>
      <c r="AU18" s="529"/>
      <c r="AV18" s="529"/>
      <c r="AW18" s="529"/>
      <c r="AX18" s="529"/>
      <c r="AY18" s="529"/>
      <c r="AZ18" s="529"/>
      <c r="BA18" s="529"/>
      <c r="BB18" s="529"/>
      <c r="BC18" s="529"/>
      <c r="BD18" s="529"/>
      <c r="BE18" s="529"/>
      <c r="BF18" s="529"/>
      <c r="BG18" s="529"/>
      <c r="BH18" s="529"/>
      <c r="BI18" s="529"/>
      <c r="BJ18" s="529"/>
      <c r="BK18" s="529"/>
      <c r="BL18" s="529"/>
      <c r="BM18" s="529"/>
      <c r="BN18" s="529"/>
      <c r="BO18" s="529"/>
      <c r="BP18" s="529"/>
      <c r="BQ18" s="529"/>
      <c r="BR18" s="529"/>
      <c r="BS18" s="529"/>
      <c r="BT18" s="529"/>
      <c r="BU18" s="529"/>
      <c r="BV18" s="529"/>
      <c r="BW18" s="529"/>
      <c r="BX18" s="529"/>
      <c r="BY18" s="529"/>
      <c r="BZ18" s="529"/>
      <c r="CA18" s="529"/>
    </row>
    <row r="19" spans="2:79">
      <c r="B19" s="483" t="s">
        <v>73</v>
      </c>
      <c r="C19" s="208">
        <v>106.70586991014908</v>
      </c>
      <c r="D19" s="208">
        <v>122.92647443538776</v>
      </c>
      <c r="E19" s="208">
        <v>107.3375456062864</v>
      </c>
      <c r="F19" s="208">
        <v>98.048716748638739</v>
      </c>
      <c r="G19" s="208">
        <v>89.692270859034124</v>
      </c>
      <c r="H19" s="208">
        <v>82.610859482162724</v>
      </c>
      <c r="I19" s="208">
        <v>77.603989549967437</v>
      </c>
      <c r="J19" s="208">
        <v>73.068745433637758</v>
      </c>
      <c r="K19" s="208">
        <v>68.17317527107474</v>
      </c>
      <c r="L19" s="208">
        <v>63.432630321628423</v>
      </c>
      <c r="M19" s="208">
        <v>58.692085372182085</v>
      </c>
      <c r="N19" s="208">
        <v>54.067244363557144</v>
      </c>
      <c r="O19" s="208">
        <v>49.210995463289464</v>
      </c>
      <c r="P19" s="208">
        <v>44.470450503843111</v>
      </c>
      <c r="Q19" s="208">
        <v>39.729905564396795</v>
      </c>
      <c r="R19" s="208">
        <v>35.065743243476554</v>
      </c>
      <c r="S19" s="208">
        <v>30.248815605504131</v>
      </c>
      <c r="T19" s="208">
        <v>25.508270706057797</v>
      </c>
      <c r="U19" s="208">
        <v>20.767725696611475</v>
      </c>
      <c r="V19" s="208">
        <v>16.064242113395927</v>
      </c>
      <c r="W19" s="208">
        <v>11.30670194623416</v>
      </c>
      <c r="X19" s="208">
        <v>7.5702130166585038</v>
      </c>
      <c r="Y19" s="208">
        <v>5.4515308032012877</v>
      </c>
      <c r="Z19" s="208">
        <v>4.4387833546812008</v>
      </c>
      <c r="AA19" s="208">
        <v>3.7515199366050624</v>
      </c>
      <c r="AB19" s="208">
        <v>3.0952331518213119</v>
      </c>
      <c r="AC19" s="208">
        <v>2.4389463470375623</v>
      </c>
      <c r="AD19" s="208">
        <v>1.7879892321889996</v>
      </c>
      <c r="AE19" s="208">
        <v>1.1263727774700627</v>
      </c>
      <c r="AF19" s="208">
        <v>0.58326938221756253</v>
      </c>
      <c r="AG19" s="208">
        <v>0.19479756776562498</v>
      </c>
      <c r="AH19" s="208">
        <v>3.6940229999999998E-2</v>
      </c>
      <c r="AI19" s="208">
        <v>1.148924E-2</v>
      </c>
      <c r="AJ19" s="208">
        <v>1305.219543236163</v>
      </c>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29"/>
    </row>
    <row r="20" spans="2:79">
      <c r="B20" s="484" t="s">
        <v>74</v>
      </c>
      <c r="C20" s="210">
        <v>268.52898752562834</v>
      </c>
      <c r="D20" s="210">
        <v>346.33493725081041</v>
      </c>
      <c r="E20" s="210">
        <v>315.07588952743356</v>
      </c>
      <c r="F20" s="210">
        <v>285.10509370584577</v>
      </c>
      <c r="G20" s="210">
        <v>255.0212734609492</v>
      </c>
      <c r="H20" s="210">
        <v>229.0115130577085</v>
      </c>
      <c r="I20" s="210">
        <v>206.14867179447089</v>
      </c>
      <c r="J20" s="210">
        <v>184.69710282235027</v>
      </c>
      <c r="K20" s="210">
        <v>163.35386259825799</v>
      </c>
      <c r="L20" s="210">
        <v>143.44405649281612</v>
      </c>
      <c r="M20" s="210">
        <v>124.41662038958312</v>
      </c>
      <c r="N20" s="210">
        <v>106.35778705026921</v>
      </c>
      <c r="O20" s="210">
        <v>88.120182193705531</v>
      </c>
      <c r="P20" s="210">
        <v>71.391397989786157</v>
      </c>
      <c r="Q20" s="210">
        <v>54.661158666391884</v>
      </c>
      <c r="R20" s="210">
        <v>39.3502198635639</v>
      </c>
      <c r="S20" s="210">
        <v>28.854731534049591</v>
      </c>
      <c r="T20" s="210">
        <v>20.872200246987777</v>
      </c>
      <c r="U20" s="210">
        <v>14.016179700342267</v>
      </c>
      <c r="V20" s="210">
        <v>8.5393685509692947</v>
      </c>
      <c r="W20" s="210">
        <v>4.3931912370942685</v>
      </c>
      <c r="X20" s="210">
        <v>1.5138825099999997</v>
      </c>
      <c r="Y20" s="210">
        <v>0.39667238999999993</v>
      </c>
      <c r="Z20" s="210">
        <v>0.11548536999999999</v>
      </c>
      <c r="AA20" s="210">
        <v>1.5364049999999999E-2</v>
      </c>
      <c r="AB20" s="210">
        <v>0</v>
      </c>
      <c r="AC20" s="210">
        <v>0</v>
      </c>
      <c r="AD20" s="210">
        <v>0</v>
      </c>
      <c r="AE20" s="210">
        <v>0</v>
      </c>
      <c r="AF20" s="210">
        <v>0</v>
      </c>
      <c r="AG20" s="210">
        <v>0</v>
      </c>
      <c r="AH20" s="210">
        <v>0</v>
      </c>
      <c r="AI20" s="210">
        <v>0</v>
      </c>
      <c r="AJ20" s="210">
        <v>2959.7358299790135</v>
      </c>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529"/>
      <c r="BK20" s="529"/>
      <c r="BL20" s="529"/>
      <c r="BM20" s="529"/>
      <c r="BN20" s="529"/>
      <c r="BO20" s="529"/>
      <c r="BP20" s="529"/>
      <c r="BQ20" s="529"/>
      <c r="BR20" s="529"/>
      <c r="BS20" s="529"/>
      <c r="BT20" s="529"/>
      <c r="BU20" s="529"/>
      <c r="BV20" s="529"/>
      <c r="BW20" s="529"/>
      <c r="BX20" s="529"/>
      <c r="BY20" s="529"/>
      <c r="BZ20" s="529"/>
      <c r="CA20" s="529"/>
    </row>
    <row r="21" spans="2:79">
      <c r="B21" s="528" t="s">
        <v>75</v>
      </c>
      <c r="C21" s="112">
        <v>69.735909025426409</v>
      </c>
      <c r="D21" s="112">
        <v>77.705199571075482</v>
      </c>
      <c r="E21" s="112">
        <v>66.692928571553963</v>
      </c>
      <c r="F21" s="112">
        <v>55.538811867739099</v>
      </c>
      <c r="G21" s="112">
        <v>46.997002712374311</v>
      </c>
      <c r="H21" s="112">
        <v>37.934105822868169</v>
      </c>
      <c r="I21" s="112">
        <v>29.580866033158888</v>
      </c>
      <c r="J21" s="112">
        <v>21.930244276283855</v>
      </c>
      <c r="K21" s="112">
        <v>14.352909238478446</v>
      </c>
      <c r="L21" s="112">
        <v>8.5774498193081303</v>
      </c>
      <c r="M21" s="112">
        <v>5.0451244381511735</v>
      </c>
      <c r="N21" s="112">
        <v>2.3078610046191002</v>
      </c>
      <c r="O21" s="112">
        <v>0.65403798601460006</v>
      </c>
      <c r="P21" s="112">
        <v>5.1132910000000004E-2</v>
      </c>
      <c r="Q21" s="112">
        <v>1.737327E-2</v>
      </c>
      <c r="R21" s="112">
        <v>7.46125E-3</v>
      </c>
      <c r="S21" s="112">
        <v>0</v>
      </c>
      <c r="T21" s="112">
        <v>0</v>
      </c>
      <c r="U21" s="112">
        <v>0</v>
      </c>
      <c r="V21" s="112">
        <v>0</v>
      </c>
      <c r="W21" s="112">
        <v>0</v>
      </c>
      <c r="X21" s="112">
        <v>0</v>
      </c>
      <c r="Y21" s="112">
        <v>0</v>
      </c>
      <c r="Z21" s="112">
        <v>0</v>
      </c>
      <c r="AA21" s="112">
        <v>0</v>
      </c>
      <c r="AB21" s="112">
        <v>0</v>
      </c>
      <c r="AC21" s="112">
        <v>0</v>
      </c>
      <c r="AD21" s="112">
        <v>0</v>
      </c>
      <c r="AE21" s="112">
        <v>0</v>
      </c>
      <c r="AF21" s="112">
        <v>0</v>
      </c>
      <c r="AG21" s="112">
        <v>0</v>
      </c>
      <c r="AH21" s="112">
        <v>0</v>
      </c>
      <c r="AI21" s="112">
        <v>0</v>
      </c>
      <c r="AJ21" s="112">
        <v>437.12841779705155</v>
      </c>
      <c r="AK21" s="529"/>
      <c r="AL21" s="529"/>
      <c r="AM21" s="529"/>
      <c r="AN21" s="529"/>
      <c r="AO21" s="529"/>
      <c r="AP21" s="529"/>
      <c r="AQ21" s="529"/>
      <c r="AR21" s="529"/>
      <c r="AS21" s="529"/>
      <c r="AT21" s="529"/>
      <c r="AU21" s="529"/>
      <c r="AV21" s="529"/>
      <c r="AW21" s="529"/>
      <c r="AX21" s="529"/>
      <c r="AY21" s="529"/>
      <c r="AZ21" s="529"/>
      <c r="BA21" s="529"/>
      <c r="BB21" s="529"/>
      <c r="BC21" s="529"/>
      <c r="BD21" s="529"/>
      <c r="BE21" s="529"/>
      <c r="BF21" s="529"/>
      <c r="BG21" s="529"/>
      <c r="BH21" s="529"/>
      <c r="BI21" s="529"/>
      <c r="BJ21" s="529"/>
      <c r="BK21" s="529"/>
      <c r="BL21" s="529"/>
      <c r="BM21" s="529"/>
      <c r="BN21" s="529"/>
      <c r="BO21" s="529"/>
      <c r="BP21" s="529"/>
      <c r="BQ21" s="529"/>
      <c r="BR21" s="529"/>
      <c r="BS21" s="529"/>
      <c r="BT21" s="529"/>
      <c r="BU21" s="529"/>
      <c r="BV21" s="529"/>
      <c r="BW21" s="529"/>
      <c r="BX21" s="529"/>
      <c r="BY21" s="529"/>
      <c r="BZ21" s="529"/>
      <c r="CA21" s="529"/>
    </row>
    <row r="22" spans="2:79">
      <c r="B22" s="491" t="s">
        <v>76</v>
      </c>
      <c r="C22" s="56">
        <v>54.207613702823018</v>
      </c>
      <c r="D22" s="56">
        <v>53.811672557390544</v>
      </c>
      <c r="E22" s="56">
        <v>48.34545954422812</v>
      </c>
      <c r="F22" s="56">
        <v>47.228122478541039</v>
      </c>
      <c r="G22" s="56">
        <v>46.923787306429432</v>
      </c>
      <c r="H22" s="56">
        <v>46.923787306429432</v>
      </c>
      <c r="I22" s="56">
        <v>46.923787306429432</v>
      </c>
      <c r="J22" s="56">
        <v>47.019396054604258</v>
      </c>
      <c r="K22" s="56">
        <v>46.923787306429432</v>
      </c>
      <c r="L22" s="56">
        <v>46.923787306429432</v>
      </c>
      <c r="M22" s="56">
        <v>44.572161683172887</v>
      </c>
      <c r="N22" s="56">
        <v>37.612893561578105</v>
      </c>
      <c r="O22" s="56">
        <v>37.517284813403286</v>
      </c>
      <c r="P22" s="56">
        <v>36.454285330196278</v>
      </c>
      <c r="Q22" s="56">
        <v>17.406532891245078</v>
      </c>
      <c r="R22" s="56">
        <v>0</v>
      </c>
      <c r="S22" s="56">
        <v>0</v>
      </c>
      <c r="T22" s="56">
        <v>0</v>
      </c>
      <c r="U22" s="56">
        <v>0</v>
      </c>
      <c r="V22" s="56">
        <v>0</v>
      </c>
      <c r="W22" s="56">
        <v>0</v>
      </c>
      <c r="X22" s="56">
        <v>0</v>
      </c>
      <c r="Y22" s="56">
        <v>0</v>
      </c>
      <c r="Z22" s="56">
        <v>0</v>
      </c>
      <c r="AA22" s="56">
        <v>0</v>
      </c>
      <c r="AB22" s="56">
        <v>0</v>
      </c>
      <c r="AC22" s="56">
        <v>0</v>
      </c>
      <c r="AD22" s="56">
        <v>0</v>
      </c>
      <c r="AE22" s="56">
        <v>0</v>
      </c>
      <c r="AF22" s="56">
        <v>0</v>
      </c>
      <c r="AG22" s="56">
        <v>0</v>
      </c>
      <c r="AH22" s="56">
        <v>0</v>
      </c>
      <c r="AI22" s="56">
        <v>0</v>
      </c>
      <c r="AJ22" s="56">
        <v>658.79435914932969</v>
      </c>
      <c r="AK22" s="529"/>
      <c r="AL22" s="529"/>
      <c r="AM22" s="529"/>
      <c r="AN22" s="529"/>
      <c r="AO22" s="529"/>
      <c r="AP22" s="529"/>
      <c r="AQ22" s="529"/>
      <c r="AR22" s="529"/>
      <c r="AS22" s="529"/>
      <c r="AT22" s="529"/>
      <c r="AU22" s="529"/>
      <c r="AV22" s="529"/>
      <c r="AW22" s="529"/>
      <c r="AX22" s="529"/>
      <c r="AY22" s="529"/>
      <c r="AZ22" s="529"/>
      <c r="BA22" s="529"/>
      <c r="BB22" s="529"/>
      <c r="BC22" s="529"/>
      <c r="BD22" s="529"/>
      <c r="BE22" s="529"/>
      <c r="BF22" s="529"/>
      <c r="BG22" s="529"/>
      <c r="BH22" s="529"/>
      <c r="BI22" s="529"/>
      <c r="BJ22" s="529"/>
      <c r="BK22" s="529"/>
      <c r="BL22" s="529"/>
      <c r="BM22" s="529"/>
      <c r="BN22" s="529"/>
      <c r="BO22" s="529"/>
      <c r="BP22" s="529"/>
      <c r="BQ22" s="529"/>
      <c r="BR22" s="529"/>
      <c r="BS22" s="529"/>
      <c r="BT22" s="529"/>
      <c r="BU22" s="529"/>
      <c r="BV22" s="529"/>
      <c r="BW22" s="529"/>
      <c r="BX22" s="529"/>
      <c r="BY22" s="529"/>
      <c r="BZ22" s="529"/>
      <c r="CA22" s="529"/>
    </row>
    <row r="23" spans="2:79">
      <c r="B23" s="483" t="s">
        <v>77</v>
      </c>
      <c r="C23" s="208">
        <v>54.206382263069543</v>
      </c>
      <c r="D23" s="208">
        <v>53.8110419309359</v>
      </c>
      <c r="E23" s="208">
        <v>48.345459161958168</v>
      </c>
      <c r="F23" s="208">
        <v>47.228122478541039</v>
      </c>
      <c r="G23" s="208">
        <v>46.923787306429432</v>
      </c>
      <c r="H23" s="208">
        <v>46.923787306429432</v>
      </c>
      <c r="I23" s="208">
        <v>46.923787306429432</v>
      </c>
      <c r="J23" s="208">
        <v>47.019396054604258</v>
      </c>
      <c r="K23" s="208">
        <v>46.923787306429432</v>
      </c>
      <c r="L23" s="208">
        <v>46.923787306429432</v>
      </c>
      <c r="M23" s="208">
        <v>44.572161683172887</v>
      </c>
      <c r="N23" s="208">
        <v>37.612893561578105</v>
      </c>
      <c r="O23" s="208">
        <v>37.517284813403286</v>
      </c>
      <c r="P23" s="208">
        <v>36.454285330196278</v>
      </c>
      <c r="Q23" s="208">
        <v>17.406532891245078</v>
      </c>
      <c r="R23" s="208">
        <v>0</v>
      </c>
      <c r="S23" s="208">
        <v>0</v>
      </c>
      <c r="T23" s="208">
        <v>0</v>
      </c>
      <c r="U23" s="208">
        <v>0</v>
      </c>
      <c r="V23" s="208">
        <v>0</v>
      </c>
      <c r="W23" s="208">
        <v>0</v>
      </c>
      <c r="X23" s="208">
        <v>0</v>
      </c>
      <c r="Y23" s="208">
        <v>0</v>
      </c>
      <c r="Z23" s="208">
        <v>0</v>
      </c>
      <c r="AA23" s="208">
        <v>0</v>
      </c>
      <c r="AB23" s="208">
        <v>0</v>
      </c>
      <c r="AC23" s="208">
        <v>0</v>
      </c>
      <c r="AD23" s="208">
        <v>0</v>
      </c>
      <c r="AE23" s="208">
        <v>0</v>
      </c>
      <c r="AF23" s="208">
        <v>0</v>
      </c>
      <c r="AG23" s="208">
        <v>0</v>
      </c>
      <c r="AH23" s="208">
        <v>0</v>
      </c>
      <c r="AI23" s="208">
        <v>0</v>
      </c>
      <c r="AJ23" s="208">
        <v>658.79249670085164</v>
      </c>
      <c r="AK23" s="529"/>
      <c r="AL23" s="529"/>
      <c r="AM23" s="529"/>
      <c r="AN23" s="529"/>
      <c r="AO23" s="529"/>
      <c r="AP23" s="529"/>
      <c r="AQ23" s="529"/>
      <c r="AR23" s="529"/>
      <c r="AS23" s="529"/>
      <c r="AT23" s="529"/>
      <c r="AU23" s="529"/>
      <c r="AV23" s="529"/>
      <c r="AW23" s="529"/>
      <c r="AX23" s="529"/>
      <c r="AY23" s="529"/>
      <c r="AZ23" s="529"/>
      <c r="BA23" s="529"/>
      <c r="BB23" s="529"/>
      <c r="BC23" s="529"/>
      <c r="BD23" s="529"/>
      <c r="BE23" s="529"/>
      <c r="BF23" s="529"/>
      <c r="BG23" s="529"/>
      <c r="BH23" s="529"/>
      <c r="BI23" s="529"/>
      <c r="BJ23" s="529"/>
      <c r="BK23" s="529"/>
      <c r="BL23" s="529"/>
      <c r="BM23" s="529"/>
      <c r="BN23" s="529"/>
      <c r="BO23" s="529"/>
      <c r="BP23" s="529"/>
      <c r="BQ23" s="529"/>
      <c r="BR23" s="529"/>
      <c r="BS23" s="529"/>
      <c r="BT23" s="529"/>
      <c r="BU23" s="529"/>
      <c r="BV23" s="529"/>
      <c r="BW23" s="529"/>
      <c r="BX23" s="529"/>
      <c r="BY23" s="529"/>
      <c r="BZ23" s="529"/>
      <c r="CA23" s="529"/>
    </row>
    <row r="24" spans="2:79">
      <c r="B24" s="485" t="s">
        <v>78</v>
      </c>
      <c r="C24" s="114">
        <v>1.231439753474886E-3</v>
      </c>
      <c r="D24" s="114">
        <v>6.3062645464119927E-4</v>
      </c>
      <c r="E24" s="114">
        <v>3.8226995540183851E-7</v>
      </c>
      <c r="F24" s="114">
        <v>0</v>
      </c>
      <c r="G24" s="114">
        <v>0</v>
      </c>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4">
        <v>0</v>
      </c>
      <c r="Y24" s="114">
        <v>0</v>
      </c>
      <c r="Z24" s="114">
        <v>0</v>
      </c>
      <c r="AA24" s="114">
        <v>0</v>
      </c>
      <c r="AB24" s="114">
        <v>0</v>
      </c>
      <c r="AC24" s="114">
        <v>0</v>
      </c>
      <c r="AD24" s="114">
        <v>0</v>
      </c>
      <c r="AE24" s="114">
        <v>0</v>
      </c>
      <c r="AF24" s="114">
        <v>0</v>
      </c>
      <c r="AG24" s="114">
        <v>0</v>
      </c>
      <c r="AH24" s="114">
        <v>0</v>
      </c>
      <c r="AI24" s="114">
        <v>0</v>
      </c>
      <c r="AJ24" s="114">
        <v>1.8624484780714872E-3</v>
      </c>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c r="BN24" s="529"/>
      <c r="BO24" s="529"/>
      <c r="BP24" s="529"/>
      <c r="BQ24" s="529"/>
      <c r="BR24" s="529"/>
      <c r="BS24" s="529"/>
      <c r="BT24" s="529"/>
      <c r="BU24" s="529"/>
      <c r="BV24" s="529"/>
      <c r="BW24" s="529"/>
      <c r="BX24" s="529"/>
      <c r="BY24" s="529"/>
      <c r="BZ24" s="529"/>
      <c r="CA24" s="529"/>
    </row>
    <row r="25" spans="2:79">
      <c r="B25" s="491" t="s">
        <v>79</v>
      </c>
      <c r="C25" s="56">
        <v>63.660215567915365</v>
      </c>
      <c r="D25" s="56">
        <v>3.142575473335754</v>
      </c>
      <c r="E25" s="56">
        <v>1.4477622543381707</v>
      </c>
      <c r="F25" s="56">
        <v>0.57714323823255576</v>
      </c>
      <c r="G25" s="56">
        <v>2.8699020902221206E-2</v>
      </c>
      <c r="H25" s="56">
        <v>1.7572554132508966E-2</v>
      </c>
      <c r="I25" s="56">
        <v>7.1210611151820468E-3</v>
      </c>
      <c r="J25" s="56">
        <v>3.9088771849477141E-3</v>
      </c>
      <c r="K25" s="56">
        <v>1.2655827799404626E-3</v>
      </c>
      <c r="L25" s="56">
        <v>0</v>
      </c>
      <c r="M25" s="56">
        <v>0</v>
      </c>
      <c r="N25" s="56">
        <v>0</v>
      </c>
      <c r="O25" s="56">
        <v>0</v>
      </c>
      <c r="P25" s="56">
        <v>0</v>
      </c>
      <c r="Q25" s="56">
        <v>0</v>
      </c>
      <c r="R25" s="56">
        <v>0</v>
      </c>
      <c r="S25" s="56">
        <v>0</v>
      </c>
      <c r="T25" s="56">
        <v>0</v>
      </c>
      <c r="U25" s="56">
        <v>0</v>
      </c>
      <c r="V25" s="56">
        <v>0</v>
      </c>
      <c r="W25" s="56">
        <v>0</v>
      </c>
      <c r="X25" s="56">
        <v>0</v>
      </c>
      <c r="Y25" s="56">
        <v>0</v>
      </c>
      <c r="Z25" s="56">
        <v>0</v>
      </c>
      <c r="AA25" s="56">
        <v>0</v>
      </c>
      <c r="AB25" s="56">
        <v>0</v>
      </c>
      <c r="AC25" s="56">
        <v>0</v>
      </c>
      <c r="AD25" s="56">
        <v>0</v>
      </c>
      <c r="AE25" s="56">
        <v>0</v>
      </c>
      <c r="AF25" s="56">
        <v>0</v>
      </c>
      <c r="AG25" s="56">
        <v>0</v>
      </c>
      <c r="AH25" s="56">
        <v>0</v>
      </c>
      <c r="AI25" s="56">
        <v>0</v>
      </c>
      <c r="AJ25" s="56">
        <v>68.88626362993665</v>
      </c>
      <c r="AK25" s="529"/>
      <c r="AL25" s="529"/>
      <c r="AM25" s="529"/>
      <c r="AN25" s="529"/>
      <c r="AO25" s="529"/>
      <c r="AP25" s="529"/>
      <c r="AQ25" s="529"/>
      <c r="AR25" s="529"/>
      <c r="AS25" s="529"/>
      <c r="AT25" s="529"/>
      <c r="AU25" s="529"/>
      <c r="AV25" s="529"/>
      <c r="AW25" s="529"/>
      <c r="AX25" s="529"/>
      <c r="AY25" s="529"/>
      <c r="AZ25" s="529"/>
      <c r="BA25" s="529"/>
      <c r="BB25" s="529"/>
      <c r="BC25" s="529"/>
      <c r="BD25" s="529"/>
      <c r="BE25" s="529"/>
      <c r="BF25" s="529"/>
      <c r="BG25" s="529"/>
      <c r="BH25" s="529"/>
      <c r="BI25" s="529"/>
      <c r="BJ25" s="529"/>
      <c r="BK25" s="529"/>
      <c r="BL25" s="529"/>
      <c r="BM25" s="529"/>
      <c r="BN25" s="529"/>
      <c r="BO25" s="529"/>
      <c r="BP25" s="529"/>
      <c r="BQ25" s="529"/>
      <c r="BR25" s="529"/>
      <c r="BS25" s="529"/>
      <c r="BT25" s="529"/>
      <c r="BU25" s="529"/>
      <c r="BV25" s="529"/>
      <c r="BW25" s="529"/>
      <c r="BX25" s="529"/>
      <c r="BY25" s="529"/>
      <c r="BZ25" s="529"/>
      <c r="CA25" s="529"/>
    </row>
    <row r="26" spans="2:79">
      <c r="B26" s="483" t="s">
        <v>77</v>
      </c>
      <c r="C26" s="208">
        <v>0</v>
      </c>
      <c r="D26" s="208">
        <v>0</v>
      </c>
      <c r="E26" s="208">
        <v>0</v>
      </c>
      <c r="F26" s="208">
        <v>0</v>
      </c>
      <c r="G26" s="208">
        <v>0</v>
      </c>
      <c r="H26" s="208">
        <v>0</v>
      </c>
      <c r="I26" s="208">
        <v>0</v>
      </c>
      <c r="J26" s="208">
        <v>0</v>
      </c>
      <c r="K26" s="208">
        <v>0</v>
      </c>
      <c r="L26" s="208">
        <v>0</v>
      </c>
      <c r="M26" s="208">
        <v>0</v>
      </c>
      <c r="N26" s="208">
        <v>0</v>
      </c>
      <c r="O26" s="208">
        <v>0</v>
      </c>
      <c r="P26" s="208">
        <v>0</v>
      </c>
      <c r="Q26" s="208">
        <v>0</v>
      </c>
      <c r="R26" s="208">
        <v>0</v>
      </c>
      <c r="S26" s="208">
        <v>0</v>
      </c>
      <c r="T26" s="208">
        <v>0</v>
      </c>
      <c r="U26" s="208">
        <v>0</v>
      </c>
      <c r="V26" s="208">
        <v>0</v>
      </c>
      <c r="W26" s="208">
        <v>0</v>
      </c>
      <c r="X26" s="208">
        <v>0</v>
      </c>
      <c r="Y26" s="208">
        <v>0</v>
      </c>
      <c r="Z26" s="208">
        <v>0</v>
      </c>
      <c r="AA26" s="208">
        <v>0</v>
      </c>
      <c r="AB26" s="208">
        <v>0</v>
      </c>
      <c r="AC26" s="208">
        <v>0</v>
      </c>
      <c r="AD26" s="208">
        <v>0</v>
      </c>
      <c r="AE26" s="208">
        <v>0</v>
      </c>
      <c r="AF26" s="208">
        <v>0</v>
      </c>
      <c r="AG26" s="208">
        <v>0</v>
      </c>
      <c r="AH26" s="208">
        <v>0</v>
      </c>
      <c r="AI26" s="208">
        <v>0</v>
      </c>
      <c r="AJ26" s="208">
        <v>0</v>
      </c>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29"/>
      <c r="BL26" s="529"/>
      <c r="BM26" s="529"/>
      <c r="BN26" s="529"/>
      <c r="BO26" s="529"/>
      <c r="BP26" s="529"/>
      <c r="BQ26" s="529"/>
      <c r="BR26" s="529"/>
      <c r="BS26" s="529"/>
      <c r="BT26" s="529"/>
      <c r="BU26" s="529"/>
      <c r="BV26" s="529"/>
      <c r="BW26" s="529"/>
      <c r="BX26" s="529"/>
      <c r="BY26" s="529"/>
      <c r="BZ26" s="529"/>
      <c r="CA26" s="529"/>
    </row>
    <row r="27" spans="2:79">
      <c r="B27" s="484" t="s">
        <v>78</v>
      </c>
      <c r="C27" s="210">
        <v>63.61109852357982</v>
      </c>
      <c r="D27" s="210">
        <v>3.0847445962111069</v>
      </c>
      <c r="E27" s="210">
        <v>1.3989843035275455</v>
      </c>
      <c r="F27" s="210">
        <v>0.53798002964542502</v>
      </c>
      <c r="G27" s="210">
        <v>0</v>
      </c>
      <c r="H27" s="210">
        <v>0</v>
      </c>
      <c r="I27" s="210">
        <v>0</v>
      </c>
      <c r="J27" s="210">
        <v>0</v>
      </c>
      <c r="K27" s="210">
        <v>0</v>
      </c>
      <c r="L27" s="210">
        <v>0</v>
      </c>
      <c r="M27" s="210">
        <v>0</v>
      </c>
      <c r="N27" s="210">
        <v>0</v>
      </c>
      <c r="O27" s="210">
        <v>0</v>
      </c>
      <c r="P27" s="210">
        <v>0</v>
      </c>
      <c r="Q27" s="210">
        <v>0</v>
      </c>
      <c r="R27" s="210">
        <v>0</v>
      </c>
      <c r="S27" s="210">
        <v>0</v>
      </c>
      <c r="T27" s="210">
        <v>0</v>
      </c>
      <c r="U27" s="210">
        <v>0</v>
      </c>
      <c r="V27" s="210">
        <v>0</v>
      </c>
      <c r="W27" s="210">
        <v>0</v>
      </c>
      <c r="X27" s="210">
        <v>0</v>
      </c>
      <c r="Y27" s="210">
        <v>0</v>
      </c>
      <c r="Z27" s="210">
        <v>0</v>
      </c>
      <c r="AA27" s="210">
        <v>0</v>
      </c>
      <c r="AB27" s="210">
        <v>0</v>
      </c>
      <c r="AC27" s="210">
        <v>0</v>
      </c>
      <c r="AD27" s="210">
        <v>0</v>
      </c>
      <c r="AE27" s="210">
        <v>0</v>
      </c>
      <c r="AF27" s="210">
        <v>0</v>
      </c>
      <c r="AG27" s="210">
        <v>0</v>
      </c>
      <c r="AH27" s="210">
        <v>0</v>
      </c>
      <c r="AI27" s="210">
        <v>0</v>
      </c>
      <c r="AJ27" s="210">
        <v>68.632807452963888</v>
      </c>
      <c r="AK27" s="529"/>
      <c r="AL27" s="529"/>
      <c r="AM27" s="529"/>
      <c r="AN27" s="529"/>
      <c r="AO27" s="529"/>
      <c r="AP27" s="529"/>
      <c r="AQ27" s="529"/>
      <c r="AR27" s="529"/>
      <c r="AS27" s="529"/>
      <c r="AT27" s="529"/>
      <c r="AU27" s="529"/>
      <c r="AV27" s="529"/>
      <c r="AW27" s="529"/>
      <c r="AX27" s="529"/>
      <c r="AY27" s="529"/>
      <c r="AZ27" s="529"/>
      <c r="BA27" s="529"/>
      <c r="BB27" s="529"/>
      <c r="BC27" s="529"/>
      <c r="BD27" s="529"/>
      <c r="BE27" s="529"/>
      <c r="BF27" s="529"/>
      <c r="BG27" s="529"/>
      <c r="BH27" s="529"/>
      <c r="BI27" s="529"/>
      <c r="BJ27" s="529"/>
      <c r="BK27" s="529"/>
      <c r="BL27" s="529"/>
      <c r="BM27" s="529"/>
      <c r="BN27" s="529"/>
      <c r="BO27" s="529"/>
      <c r="BP27" s="529"/>
      <c r="BQ27" s="529"/>
      <c r="BR27" s="529"/>
      <c r="BS27" s="529"/>
      <c r="BT27" s="529"/>
      <c r="BU27" s="529"/>
      <c r="BV27" s="529"/>
      <c r="BW27" s="529"/>
      <c r="BX27" s="529"/>
      <c r="BY27" s="529"/>
      <c r="BZ27" s="529"/>
      <c r="CA27" s="529"/>
    </row>
    <row r="28" spans="2:79">
      <c r="B28" s="484" t="s">
        <v>114</v>
      </c>
      <c r="C28" s="210">
        <v>63.61109852357982</v>
      </c>
      <c r="D28" s="210">
        <v>3.0847445962111069</v>
      </c>
      <c r="E28" s="210">
        <v>1.3989843035275455</v>
      </c>
      <c r="F28" s="210">
        <v>0.53798002964542502</v>
      </c>
      <c r="G28" s="210">
        <v>0</v>
      </c>
      <c r="H28" s="210">
        <v>0</v>
      </c>
      <c r="I28" s="210">
        <v>0</v>
      </c>
      <c r="J28" s="210">
        <v>0</v>
      </c>
      <c r="K28" s="210">
        <v>0</v>
      </c>
      <c r="L28" s="210">
        <v>0</v>
      </c>
      <c r="M28" s="210">
        <v>0</v>
      </c>
      <c r="N28" s="210">
        <v>0</v>
      </c>
      <c r="O28" s="210">
        <v>0</v>
      </c>
      <c r="P28" s="210">
        <v>0</v>
      </c>
      <c r="Q28" s="210">
        <v>0</v>
      </c>
      <c r="R28" s="210">
        <v>0</v>
      </c>
      <c r="S28" s="210">
        <v>0</v>
      </c>
      <c r="T28" s="210">
        <v>0</v>
      </c>
      <c r="U28" s="210">
        <v>0</v>
      </c>
      <c r="V28" s="210">
        <v>0</v>
      </c>
      <c r="W28" s="210">
        <v>0</v>
      </c>
      <c r="X28" s="210">
        <v>0</v>
      </c>
      <c r="Y28" s="210">
        <v>0</v>
      </c>
      <c r="Z28" s="210">
        <v>0</v>
      </c>
      <c r="AA28" s="210">
        <v>0</v>
      </c>
      <c r="AB28" s="210">
        <v>0</v>
      </c>
      <c r="AC28" s="210">
        <v>0</v>
      </c>
      <c r="AD28" s="210">
        <v>0</v>
      </c>
      <c r="AE28" s="210">
        <v>0</v>
      </c>
      <c r="AF28" s="210">
        <v>0</v>
      </c>
      <c r="AG28" s="210">
        <v>0</v>
      </c>
      <c r="AH28" s="210">
        <v>0</v>
      </c>
      <c r="AI28" s="210">
        <v>0</v>
      </c>
      <c r="AJ28" s="210">
        <v>68.632807452963888</v>
      </c>
      <c r="AK28" s="529"/>
      <c r="AL28" s="529"/>
      <c r="AM28" s="529"/>
      <c r="AN28" s="529"/>
      <c r="AO28" s="529"/>
      <c r="AP28" s="529"/>
      <c r="AQ28" s="529"/>
      <c r="AR28" s="529"/>
      <c r="AS28" s="529"/>
      <c r="AT28" s="529"/>
      <c r="AU28" s="529"/>
      <c r="AV28" s="529"/>
      <c r="AW28" s="529"/>
      <c r="AX28" s="529"/>
      <c r="AY28" s="529"/>
      <c r="AZ28" s="529"/>
      <c r="BA28" s="529"/>
      <c r="BB28" s="529"/>
      <c r="BC28" s="529"/>
      <c r="BD28" s="529"/>
      <c r="BE28" s="529"/>
      <c r="BF28" s="529"/>
      <c r="BG28" s="529"/>
      <c r="BH28" s="529"/>
      <c r="BI28" s="529"/>
      <c r="BJ28" s="529"/>
      <c r="BK28" s="529"/>
      <c r="BL28" s="529"/>
      <c r="BM28" s="529"/>
      <c r="BN28" s="529"/>
      <c r="BO28" s="529"/>
      <c r="BP28" s="529"/>
      <c r="BQ28" s="529"/>
      <c r="BR28" s="529"/>
      <c r="BS28" s="529"/>
      <c r="BT28" s="529"/>
      <c r="BU28" s="529"/>
      <c r="BV28" s="529"/>
      <c r="BW28" s="529"/>
      <c r="BX28" s="529"/>
      <c r="BY28" s="529"/>
      <c r="BZ28" s="529"/>
      <c r="CA28" s="529"/>
    </row>
    <row r="29" spans="2:79">
      <c r="B29" s="484" t="s">
        <v>80</v>
      </c>
      <c r="C29" s="476">
        <v>4.9117044335546908E-2</v>
      </c>
      <c r="D29" s="476">
        <v>5.7830877124646976E-2</v>
      </c>
      <c r="E29" s="476">
        <v>4.8777950810625137E-2</v>
      </c>
      <c r="F29" s="476">
        <v>3.9163208587130759E-2</v>
      </c>
      <c r="G29" s="476">
        <v>2.8699020902221206E-2</v>
      </c>
      <c r="H29" s="476">
        <v>1.7572554132508966E-2</v>
      </c>
      <c r="I29" s="476">
        <v>7.1210611151820468E-3</v>
      </c>
      <c r="J29" s="476">
        <v>3.9088771849477141E-3</v>
      </c>
      <c r="K29" s="476">
        <v>1.2655827799404626E-3</v>
      </c>
      <c r="L29" s="476">
        <v>0</v>
      </c>
      <c r="M29" s="476">
        <v>0</v>
      </c>
      <c r="N29" s="476">
        <v>0</v>
      </c>
      <c r="O29" s="476">
        <v>0</v>
      </c>
      <c r="P29" s="476">
        <v>0</v>
      </c>
      <c r="Q29" s="476">
        <v>0</v>
      </c>
      <c r="R29" s="476">
        <v>0</v>
      </c>
      <c r="S29" s="476">
        <v>0</v>
      </c>
      <c r="T29" s="476">
        <v>0</v>
      </c>
      <c r="U29" s="476">
        <v>0</v>
      </c>
      <c r="V29" s="476">
        <v>0</v>
      </c>
      <c r="W29" s="476">
        <v>0</v>
      </c>
      <c r="X29" s="476">
        <v>0</v>
      </c>
      <c r="Y29" s="476">
        <v>0</v>
      </c>
      <c r="Z29" s="476">
        <v>0</v>
      </c>
      <c r="AA29" s="476">
        <v>0</v>
      </c>
      <c r="AB29" s="476">
        <v>0</v>
      </c>
      <c r="AC29" s="476">
        <v>0</v>
      </c>
      <c r="AD29" s="476">
        <v>0</v>
      </c>
      <c r="AE29" s="476">
        <v>0</v>
      </c>
      <c r="AF29" s="476">
        <v>0</v>
      </c>
      <c r="AG29" s="476">
        <v>0</v>
      </c>
      <c r="AH29" s="476">
        <v>0</v>
      </c>
      <c r="AI29" s="476">
        <v>0</v>
      </c>
      <c r="AJ29" s="476">
        <v>0.25345617697275019</v>
      </c>
      <c r="AK29" s="529"/>
      <c r="AL29" s="529"/>
      <c r="AM29" s="529"/>
      <c r="AN29" s="529"/>
      <c r="AO29" s="529"/>
      <c r="AP29" s="529"/>
      <c r="AQ29" s="529"/>
      <c r="AR29" s="529"/>
      <c r="AS29" s="529"/>
      <c r="AT29" s="529"/>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529"/>
    </row>
    <row r="30" spans="2:79">
      <c r="B30" s="744" t="s">
        <v>114</v>
      </c>
      <c r="C30" s="210">
        <v>0</v>
      </c>
      <c r="D30" s="210">
        <v>0</v>
      </c>
      <c r="E30" s="210">
        <v>0</v>
      </c>
      <c r="F30" s="210">
        <v>0</v>
      </c>
      <c r="G30" s="210">
        <v>0</v>
      </c>
      <c r="H30" s="210">
        <v>0</v>
      </c>
      <c r="I30" s="210">
        <v>0</v>
      </c>
      <c r="J30" s="210">
        <v>0</v>
      </c>
      <c r="K30" s="210">
        <v>0</v>
      </c>
      <c r="L30" s="210">
        <v>0</v>
      </c>
      <c r="M30" s="210">
        <v>0</v>
      </c>
      <c r="N30" s="210">
        <v>0</v>
      </c>
      <c r="O30" s="210">
        <v>0</v>
      </c>
      <c r="P30" s="210">
        <v>0</v>
      </c>
      <c r="Q30" s="210">
        <v>0</v>
      </c>
      <c r="R30" s="210">
        <v>0</v>
      </c>
      <c r="S30" s="210">
        <v>0</v>
      </c>
      <c r="T30" s="210">
        <v>0</v>
      </c>
      <c r="U30" s="210">
        <v>0</v>
      </c>
      <c r="V30" s="210">
        <v>0</v>
      </c>
      <c r="W30" s="210">
        <v>0</v>
      </c>
      <c r="X30" s="210">
        <v>0</v>
      </c>
      <c r="Y30" s="210">
        <v>0</v>
      </c>
      <c r="Z30" s="210">
        <v>0</v>
      </c>
      <c r="AA30" s="210">
        <v>0</v>
      </c>
      <c r="AB30" s="210">
        <v>0</v>
      </c>
      <c r="AC30" s="210">
        <v>0</v>
      </c>
      <c r="AD30" s="210">
        <v>0</v>
      </c>
      <c r="AE30" s="210">
        <v>0</v>
      </c>
      <c r="AF30" s="210">
        <v>0</v>
      </c>
      <c r="AG30" s="210">
        <v>0</v>
      </c>
      <c r="AH30" s="210">
        <v>0</v>
      </c>
      <c r="AI30" s="210">
        <v>0</v>
      </c>
      <c r="AJ30" s="210">
        <v>0</v>
      </c>
      <c r="AK30" s="529"/>
      <c r="AL30" s="529"/>
      <c r="AM30" s="529"/>
      <c r="AN30" s="529"/>
      <c r="AO30" s="529"/>
      <c r="AP30" s="529"/>
      <c r="AQ30" s="529"/>
      <c r="AR30" s="529"/>
      <c r="AS30" s="529"/>
      <c r="AT30" s="529"/>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29"/>
      <c r="BV30" s="529"/>
      <c r="BW30" s="529"/>
      <c r="BX30" s="529"/>
      <c r="BY30" s="529"/>
      <c r="BZ30" s="529"/>
      <c r="CA30" s="529"/>
    </row>
    <row r="31" spans="2:79">
      <c r="B31" s="745" t="s">
        <v>115</v>
      </c>
      <c r="C31" s="114">
        <v>4.9117044335546908E-2</v>
      </c>
      <c r="D31" s="114">
        <v>5.7830877124646976E-2</v>
      </c>
      <c r="E31" s="114">
        <v>4.8777950810625137E-2</v>
      </c>
      <c r="F31" s="114">
        <v>3.9163208587130759E-2</v>
      </c>
      <c r="G31" s="114">
        <v>2.8699020902221206E-2</v>
      </c>
      <c r="H31" s="114">
        <v>1.7572554132508966E-2</v>
      </c>
      <c r="I31" s="114">
        <v>7.1210611151820468E-3</v>
      </c>
      <c r="J31" s="114">
        <v>3.9088771849477141E-3</v>
      </c>
      <c r="K31" s="114">
        <v>1.2655827799404626E-3</v>
      </c>
      <c r="L31" s="114">
        <v>0</v>
      </c>
      <c r="M31" s="114">
        <v>0</v>
      </c>
      <c r="N31" s="114">
        <v>0</v>
      </c>
      <c r="O31" s="114">
        <v>0</v>
      </c>
      <c r="P31" s="114">
        <v>0</v>
      </c>
      <c r="Q31" s="114">
        <v>0</v>
      </c>
      <c r="R31" s="114">
        <v>0</v>
      </c>
      <c r="S31" s="114">
        <v>0</v>
      </c>
      <c r="T31" s="114">
        <v>0</v>
      </c>
      <c r="U31" s="114">
        <v>0</v>
      </c>
      <c r="V31" s="114">
        <v>0</v>
      </c>
      <c r="W31" s="114">
        <v>0</v>
      </c>
      <c r="X31" s="114">
        <v>0</v>
      </c>
      <c r="Y31" s="114">
        <v>0</v>
      </c>
      <c r="Z31" s="114">
        <v>0</v>
      </c>
      <c r="AA31" s="114">
        <v>0</v>
      </c>
      <c r="AB31" s="114">
        <v>0</v>
      </c>
      <c r="AC31" s="114">
        <v>0</v>
      </c>
      <c r="AD31" s="114">
        <v>0</v>
      </c>
      <c r="AE31" s="114">
        <v>0</v>
      </c>
      <c r="AF31" s="114">
        <v>0</v>
      </c>
      <c r="AG31" s="114">
        <v>0</v>
      </c>
      <c r="AH31" s="114">
        <v>0</v>
      </c>
      <c r="AI31" s="114">
        <v>0</v>
      </c>
      <c r="AJ31" s="114">
        <v>0.25345617697275019</v>
      </c>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529"/>
    </row>
    <row r="32" spans="2:79">
      <c r="B32" s="491" t="s">
        <v>81</v>
      </c>
      <c r="C32" s="56">
        <v>313.30208158652175</v>
      </c>
      <c r="D32" s="56">
        <v>291.747705563019</v>
      </c>
      <c r="E32" s="56">
        <v>280.82964498096362</v>
      </c>
      <c r="F32" s="56">
        <v>81.113841914197977</v>
      </c>
      <c r="G32" s="56">
        <v>71.647375534793326</v>
      </c>
      <c r="H32" s="56">
        <v>62.556221186093474</v>
      </c>
      <c r="I32" s="56">
        <v>54.271762762241217</v>
      </c>
      <c r="J32" s="56">
        <v>46.395060228179048</v>
      </c>
      <c r="K32" s="56">
        <v>38.273627404116866</v>
      </c>
      <c r="L32" s="56">
        <v>30.312390359398258</v>
      </c>
      <c r="M32" s="56">
        <v>22.415206362516912</v>
      </c>
      <c r="N32" s="56">
        <v>14.556614724979132</v>
      </c>
      <c r="O32" s="56">
        <v>6.6217338315733922</v>
      </c>
      <c r="P32" s="56">
        <v>1.2514923781676524</v>
      </c>
      <c r="Q32" s="56">
        <v>0.17132378344903976</v>
      </c>
      <c r="R32" s="56">
        <v>0.15265496374853077</v>
      </c>
      <c r="S32" s="56">
        <v>0.13398619902991804</v>
      </c>
      <c r="T32" s="56">
        <v>0.11531744496774178</v>
      </c>
      <c r="U32" s="56">
        <v>9.6648680249129093E-2</v>
      </c>
      <c r="V32" s="56">
        <v>7.7979893367786449E-2</v>
      </c>
      <c r="W32" s="56">
        <v>5.9311095830007342E-2</v>
      </c>
      <c r="X32" s="56">
        <v>4.0642341767831117E-2</v>
      </c>
      <c r="Y32" s="56">
        <v>2.1973609018527858E-2</v>
      </c>
      <c r="Z32" s="56">
        <v>1.3256042199488491E-2</v>
      </c>
      <c r="AA32" s="56">
        <v>7.8555520034100587E-3</v>
      </c>
      <c r="AB32" s="56">
        <v>3.1709825234441606E-3</v>
      </c>
      <c r="AC32" s="56">
        <v>6.3419650468883213E-4</v>
      </c>
      <c r="AD32" s="56">
        <v>0</v>
      </c>
      <c r="AE32" s="56">
        <v>0</v>
      </c>
      <c r="AF32" s="56">
        <v>0</v>
      </c>
      <c r="AG32" s="56">
        <v>0</v>
      </c>
      <c r="AH32" s="56">
        <v>0</v>
      </c>
      <c r="AI32" s="56">
        <v>0</v>
      </c>
      <c r="AJ32" s="56">
        <v>1316.1895136014214</v>
      </c>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29"/>
      <c r="BP32" s="529"/>
      <c r="BQ32" s="529"/>
      <c r="BR32" s="529"/>
      <c r="BS32" s="529"/>
      <c r="BT32" s="529"/>
      <c r="BU32" s="529"/>
      <c r="BV32" s="529"/>
      <c r="BW32" s="529"/>
      <c r="BX32" s="529"/>
      <c r="BY32" s="529"/>
      <c r="BZ32" s="529"/>
      <c r="CA32" s="529"/>
    </row>
    <row r="33" spans="2:79">
      <c r="B33" s="491" t="s">
        <v>480</v>
      </c>
      <c r="C33" s="56">
        <v>56.390972409624048</v>
      </c>
      <c r="D33" s="56">
        <v>76.704852404836231</v>
      </c>
      <c r="E33" s="56">
        <v>24.45817308893221</v>
      </c>
      <c r="F33" s="56">
        <v>8.2885861874400231</v>
      </c>
      <c r="G33" s="56">
        <v>8.2885861874400231</v>
      </c>
      <c r="H33" s="56">
        <v>8.2885861874400231</v>
      </c>
      <c r="I33" s="56">
        <v>8.2885861874400231</v>
      </c>
      <c r="J33" s="56">
        <v>8.2885861874400231</v>
      </c>
      <c r="K33" s="56">
        <v>8.2885861874400231</v>
      </c>
      <c r="L33" s="56">
        <v>8.2885861874400231</v>
      </c>
      <c r="M33" s="56">
        <v>8.2885861874400231</v>
      </c>
      <c r="N33" s="56">
        <v>8.2885861874400231</v>
      </c>
      <c r="O33" s="56">
        <v>9.950986241956798</v>
      </c>
      <c r="P33" s="56">
        <v>10.742382327261597</v>
      </c>
      <c r="Q33" s="56">
        <v>9.5810436985445619</v>
      </c>
      <c r="R33" s="56">
        <v>8.4197050698275255</v>
      </c>
      <c r="S33" s="56">
        <v>7.2583664364588847</v>
      </c>
      <c r="T33" s="56">
        <v>6.0970278077418465</v>
      </c>
      <c r="U33" s="56">
        <v>4.9356891790248101</v>
      </c>
      <c r="V33" s="56">
        <v>3.7743505456561715</v>
      </c>
      <c r="W33" s="56">
        <v>2.6130119169391341</v>
      </c>
      <c r="X33" s="56">
        <v>1.5968406179746273</v>
      </c>
      <c r="Y33" s="56">
        <v>0</v>
      </c>
      <c r="Z33" s="56">
        <v>0</v>
      </c>
      <c r="AA33" s="56">
        <v>0</v>
      </c>
      <c r="AB33" s="56">
        <v>0</v>
      </c>
      <c r="AC33" s="56">
        <v>0</v>
      </c>
      <c r="AD33" s="56">
        <v>0</v>
      </c>
      <c r="AE33" s="56">
        <v>0</v>
      </c>
      <c r="AF33" s="56">
        <v>0</v>
      </c>
      <c r="AG33" s="56">
        <v>0</v>
      </c>
      <c r="AH33" s="56">
        <v>0</v>
      </c>
      <c r="AI33" s="56">
        <v>0</v>
      </c>
      <c r="AJ33" s="56">
        <v>297.12067743173867</v>
      </c>
      <c r="AK33" s="529"/>
      <c r="AL33" s="529"/>
      <c r="AM33" s="529"/>
      <c r="AN33" s="529"/>
      <c r="AO33" s="529"/>
      <c r="AP33" s="529"/>
      <c r="AQ33" s="529"/>
      <c r="AR33" s="529"/>
      <c r="AS33" s="529"/>
      <c r="AT33" s="529"/>
      <c r="AU33" s="529"/>
      <c r="AV33" s="529"/>
      <c r="AW33" s="529"/>
      <c r="AX33" s="529"/>
      <c r="AY33" s="529"/>
      <c r="AZ33" s="529"/>
      <c r="BA33" s="529"/>
      <c r="BB33" s="529"/>
      <c r="BC33" s="529"/>
      <c r="BD33" s="529"/>
      <c r="BE33" s="529"/>
      <c r="BF33" s="529"/>
      <c r="BG33" s="529"/>
      <c r="BH33" s="529"/>
      <c r="BI33" s="529"/>
      <c r="BJ33" s="529"/>
      <c r="BK33" s="529"/>
      <c r="BL33" s="529"/>
      <c r="BM33" s="529"/>
      <c r="BN33" s="529"/>
      <c r="BO33" s="529"/>
      <c r="BP33" s="529"/>
      <c r="BQ33" s="529"/>
      <c r="BR33" s="529"/>
      <c r="BS33" s="529"/>
      <c r="BT33" s="529"/>
      <c r="BU33" s="529"/>
      <c r="BV33" s="529"/>
      <c r="BW33" s="529"/>
      <c r="BX33" s="529"/>
      <c r="BY33" s="529"/>
      <c r="BZ33" s="529"/>
      <c r="CA33" s="529"/>
    </row>
    <row r="34" spans="2:79" s="133" customFormat="1">
      <c r="B34" s="483" t="s">
        <v>77</v>
      </c>
      <c r="C34" s="481">
        <v>2.7628620655810758</v>
      </c>
      <c r="D34" s="481">
        <v>5.5257241311621517</v>
      </c>
      <c r="E34" s="481">
        <v>6.9071551593010874</v>
      </c>
      <c r="F34" s="481">
        <v>8.2885861874400231</v>
      </c>
      <c r="G34" s="481">
        <v>8.2885861874400231</v>
      </c>
      <c r="H34" s="481">
        <v>8.2885861874400231</v>
      </c>
      <c r="I34" s="481">
        <v>8.2885861874400231</v>
      </c>
      <c r="J34" s="481">
        <v>8.2885861874400231</v>
      </c>
      <c r="K34" s="481">
        <v>8.2885861874400231</v>
      </c>
      <c r="L34" s="481">
        <v>8.2885861874400231</v>
      </c>
      <c r="M34" s="481">
        <v>8.2885861874400231</v>
      </c>
      <c r="N34" s="481">
        <v>8.2885861874400231</v>
      </c>
      <c r="O34" s="481">
        <v>9.950986241956798</v>
      </c>
      <c r="P34" s="481">
        <v>10.742382327261597</v>
      </c>
      <c r="Q34" s="481">
        <v>9.5810436985445619</v>
      </c>
      <c r="R34" s="481">
        <v>8.4197050698275255</v>
      </c>
      <c r="S34" s="481">
        <v>7.2583664364588847</v>
      </c>
      <c r="T34" s="481">
        <v>6.0970278077418465</v>
      </c>
      <c r="U34" s="481">
        <v>4.9356891790248101</v>
      </c>
      <c r="V34" s="481">
        <v>3.7743505456561715</v>
      </c>
      <c r="W34" s="481">
        <v>2.6130119169391341</v>
      </c>
      <c r="X34" s="481">
        <v>1.5968406179746273</v>
      </c>
      <c r="Y34" s="481">
        <v>0</v>
      </c>
      <c r="Z34" s="481">
        <v>0</v>
      </c>
      <c r="AA34" s="481">
        <v>0</v>
      </c>
      <c r="AB34" s="481">
        <v>0</v>
      </c>
      <c r="AC34" s="481">
        <v>0</v>
      </c>
      <c r="AD34" s="481">
        <v>0</v>
      </c>
      <c r="AE34" s="481">
        <v>0</v>
      </c>
      <c r="AF34" s="481">
        <v>0</v>
      </c>
      <c r="AG34" s="481">
        <v>0</v>
      </c>
      <c r="AH34" s="481">
        <v>0</v>
      </c>
      <c r="AI34" s="481">
        <v>0</v>
      </c>
      <c r="AJ34" s="481">
        <v>154.76242088439051</v>
      </c>
      <c r="AK34" s="529"/>
      <c r="AL34" s="529"/>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29"/>
      <c r="BI34" s="529"/>
      <c r="BJ34" s="529"/>
      <c r="BK34" s="529"/>
      <c r="BL34" s="529"/>
      <c r="BM34" s="529"/>
      <c r="BN34" s="529"/>
      <c r="BO34" s="529"/>
      <c r="BP34" s="529"/>
      <c r="BQ34" s="529"/>
      <c r="BR34" s="529"/>
      <c r="BS34" s="529"/>
      <c r="BT34" s="529"/>
      <c r="BU34" s="529"/>
      <c r="BV34" s="529"/>
      <c r="BW34" s="529"/>
      <c r="BX34" s="529"/>
      <c r="BY34" s="529"/>
      <c r="BZ34" s="529"/>
      <c r="CA34" s="529"/>
    </row>
    <row r="35" spans="2:79" s="133" customFormat="1">
      <c r="B35" s="484" t="s">
        <v>491</v>
      </c>
      <c r="C35" s="210">
        <v>2.7628620655810758</v>
      </c>
      <c r="D35" s="210">
        <v>5.5257241311621517</v>
      </c>
      <c r="E35" s="210">
        <v>6.9071551593010874</v>
      </c>
      <c r="F35" s="210">
        <v>8.2885861874400231</v>
      </c>
      <c r="G35" s="210">
        <v>8.2885861874400231</v>
      </c>
      <c r="H35" s="210">
        <v>8.2885861874400231</v>
      </c>
      <c r="I35" s="210">
        <v>8.2885861874400231</v>
      </c>
      <c r="J35" s="210">
        <v>8.2885861874400231</v>
      </c>
      <c r="K35" s="210">
        <v>8.2885861874400231</v>
      </c>
      <c r="L35" s="210">
        <v>8.2885861874400231</v>
      </c>
      <c r="M35" s="210">
        <v>8.2885861874400231</v>
      </c>
      <c r="N35" s="210">
        <v>8.2885861874400231</v>
      </c>
      <c r="O35" s="210">
        <v>9.950986241956798</v>
      </c>
      <c r="P35" s="210">
        <v>10.742382327261597</v>
      </c>
      <c r="Q35" s="210">
        <v>9.5810436985445619</v>
      </c>
      <c r="R35" s="210">
        <v>8.4197050698275255</v>
      </c>
      <c r="S35" s="210">
        <v>7.2583664364588847</v>
      </c>
      <c r="T35" s="210">
        <v>6.0970278077418465</v>
      </c>
      <c r="U35" s="210">
        <v>4.9356891790248101</v>
      </c>
      <c r="V35" s="210">
        <v>3.7743505456561715</v>
      </c>
      <c r="W35" s="210">
        <v>2.6130119169391341</v>
      </c>
      <c r="X35" s="210">
        <v>1.5968406179746273</v>
      </c>
      <c r="Y35" s="210">
        <v>0</v>
      </c>
      <c r="Z35" s="210">
        <v>0</v>
      </c>
      <c r="AA35" s="210">
        <v>0</v>
      </c>
      <c r="AB35" s="210">
        <v>0</v>
      </c>
      <c r="AC35" s="210">
        <v>0</v>
      </c>
      <c r="AD35" s="210">
        <v>0</v>
      </c>
      <c r="AE35" s="210">
        <v>0</v>
      </c>
      <c r="AF35" s="210">
        <v>0</v>
      </c>
      <c r="AG35" s="210">
        <v>0</v>
      </c>
      <c r="AH35" s="210">
        <v>0</v>
      </c>
      <c r="AI35" s="210">
        <v>0</v>
      </c>
      <c r="AJ35" s="210">
        <v>154.76242088439051</v>
      </c>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row>
    <row r="36" spans="2:79" s="133" customFormat="1">
      <c r="B36" s="484" t="s">
        <v>78</v>
      </c>
      <c r="C36" s="210">
        <v>53.628110344042973</v>
      </c>
      <c r="D36" s="210">
        <v>71.179128273674081</v>
      </c>
      <c r="E36" s="210">
        <v>17.551017929631122</v>
      </c>
      <c r="F36" s="210">
        <v>0</v>
      </c>
      <c r="G36" s="210">
        <v>0</v>
      </c>
      <c r="H36" s="210">
        <v>0</v>
      </c>
      <c r="I36" s="210">
        <v>0</v>
      </c>
      <c r="J36" s="210">
        <v>0</v>
      </c>
      <c r="K36" s="210">
        <v>0</v>
      </c>
      <c r="L36" s="210">
        <v>0</v>
      </c>
      <c r="M36" s="210">
        <v>0</v>
      </c>
      <c r="N36" s="210">
        <v>0</v>
      </c>
      <c r="O36" s="210">
        <v>0</v>
      </c>
      <c r="P36" s="210">
        <v>0</v>
      </c>
      <c r="Q36" s="210">
        <v>0</v>
      </c>
      <c r="R36" s="210">
        <v>0</v>
      </c>
      <c r="S36" s="210">
        <v>0</v>
      </c>
      <c r="T36" s="210">
        <v>0</v>
      </c>
      <c r="U36" s="210">
        <v>0</v>
      </c>
      <c r="V36" s="210">
        <v>0</v>
      </c>
      <c r="W36" s="210">
        <v>0</v>
      </c>
      <c r="X36" s="210">
        <v>0</v>
      </c>
      <c r="Y36" s="210">
        <v>0</v>
      </c>
      <c r="Z36" s="210">
        <v>0</v>
      </c>
      <c r="AA36" s="210">
        <v>0</v>
      </c>
      <c r="AB36" s="210">
        <v>0</v>
      </c>
      <c r="AC36" s="210">
        <v>0</v>
      </c>
      <c r="AD36" s="210">
        <v>0</v>
      </c>
      <c r="AE36" s="210">
        <v>0</v>
      </c>
      <c r="AF36" s="210">
        <v>0</v>
      </c>
      <c r="AG36" s="210">
        <v>0</v>
      </c>
      <c r="AH36" s="210">
        <v>0</v>
      </c>
      <c r="AI36" s="210">
        <v>0</v>
      </c>
      <c r="AJ36" s="210">
        <v>142.35825654734816</v>
      </c>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c r="BN36" s="529"/>
      <c r="BO36" s="529"/>
      <c r="BP36" s="529"/>
      <c r="BQ36" s="529"/>
      <c r="BR36" s="529"/>
      <c r="BS36" s="529"/>
      <c r="BT36" s="529"/>
      <c r="BU36" s="529"/>
      <c r="BV36" s="529"/>
      <c r="BW36" s="529"/>
      <c r="BX36" s="529"/>
      <c r="BY36" s="529"/>
      <c r="BZ36" s="529"/>
      <c r="CA36" s="529"/>
    </row>
    <row r="37" spans="2:79" s="133" customFormat="1">
      <c r="B37" s="484" t="s">
        <v>86</v>
      </c>
      <c r="C37" s="210">
        <v>53.628110344042973</v>
      </c>
      <c r="D37" s="210">
        <v>71.179128273674081</v>
      </c>
      <c r="E37" s="210">
        <v>17.551017929631122</v>
      </c>
      <c r="F37" s="210">
        <v>0</v>
      </c>
      <c r="G37" s="210">
        <v>0</v>
      </c>
      <c r="H37" s="210">
        <v>0</v>
      </c>
      <c r="I37" s="210">
        <v>0</v>
      </c>
      <c r="J37" s="210">
        <v>0</v>
      </c>
      <c r="K37" s="210">
        <v>0</v>
      </c>
      <c r="L37" s="210">
        <v>0</v>
      </c>
      <c r="M37" s="210">
        <v>0</v>
      </c>
      <c r="N37" s="210">
        <v>0</v>
      </c>
      <c r="O37" s="210">
        <v>0</v>
      </c>
      <c r="P37" s="210">
        <v>0</v>
      </c>
      <c r="Q37" s="210">
        <v>0</v>
      </c>
      <c r="R37" s="210">
        <v>0</v>
      </c>
      <c r="S37" s="210">
        <v>0</v>
      </c>
      <c r="T37" s="210">
        <v>0</v>
      </c>
      <c r="U37" s="210">
        <v>0</v>
      </c>
      <c r="V37" s="210">
        <v>0</v>
      </c>
      <c r="W37" s="210">
        <v>0</v>
      </c>
      <c r="X37" s="210">
        <v>0</v>
      </c>
      <c r="Y37" s="210">
        <v>0</v>
      </c>
      <c r="Z37" s="210">
        <v>0</v>
      </c>
      <c r="AA37" s="210">
        <v>0</v>
      </c>
      <c r="AB37" s="210">
        <v>0</v>
      </c>
      <c r="AC37" s="210">
        <v>0</v>
      </c>
      <c r="AD37" s="210">
        <v>0</v>
      </c>
      <c r="AE37" s="210">
        <v>0</v>
      </c>
      <c r="AF37" s="210">
        <v>0</v>
      </c>
      <c r="AG37" s="210">
        <v>0</v>
      </c>
      <c r="AH37" s="210">
        <v>0</v>
      </c>
      <c r="AI37" s="210">
        <v>0</v>
      </c>
      <c r="AJ37" s="210">
        <v>142.35825654734816</v>
      </c>
      <c r="AK37" s="529"/>
      <c r="AL37" s="529"/>
      <c r="AM37" s="529"/>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29"/>
      <c r="BK37" s="529"/>
      <c r="BL37" s="529"/>
      <c r="BM37" s="529"/>
      <c r="BN37" s="529"/>
      <c r="BO37" s="529"/>
      <c r="BP37" s="529"/>
      <c r="BQ37" s="529"/>
      <c r="BR37" s="529"/>
      <c r="BS37" s="529"/>
      <c r="BT37" s="529"/>
      <c r="BU37" s="529"/>
      <c r="BV37" s="529"/>
      <c r="BW37" s="529"/>
      <c r="BX37" s="529"/>
      <c r="BY37" s="529"/>
      <c r="BZ37" s="529"/>
      <c r="CA37" s="529"/>
    </row>
    <row r="38" spans="2:79" s="133" customFormat="1">
      <c r="B38" s="484" t="s">
        <v>115</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529"/>
      <c r="BI38" s="529"/>
      <c r="BJ38" s="529"/>
      <c r="BK38" s="529"/>
      <c r="BL38" s="529"/>
      <c r="BM38" s="529"/>
      <c r="BN38" s="529"/>
      <c r="BO38" s="529"/>
      <c r="BP38" s="529"/>
      <c r="BQ38" s="529"/>
      <c r="BR38" s="529"/>
      <c r="BS38" s="529"/>
      <c r="BT38" s="529"/>
      <c r="BU38" s="529"/>
      <c r="BV38" s="529"/>
      <c r="BW38" s="529"/>
      <c r="BX38" s="529"/>
      <c r="BY38" s="529"/>
      <c r="BZ38" s="529"/>
      <c r="CA38" s="529"/>
    </row>
    <row r="39" spans="2:79" s="133" customFormat="1">
      <c r="B39" s="484" t="s">
        <v>80</v>
      </c>
      <c r="C39" s="210">
        <v>0</v>
      </c>
      <c r="D39" s="210">
        <v>0</v>
      </c>
      <c r="E39" s="210">
        <v>0</v>
      </c>
      <c r="F39" s="210">
        <v>0</v>
      </c>
      <c r="G39" s="210">
        <v>0</v>
      </c>
      <c r="H39" s="210">
        <v>0</v>
      </c>
      <c r="I39" s="210">
        <v>0</v>
      </c>
      <c r="J39" s="210">
        <v>0</v>
      </c>
      <c r="K39" s="210">
        <v>0</v>
      </c>
      <c r="L39" s="210">
        <v>0</v>
      </c>
      <c r="M39" s="210">
        <v>0</v>
      </c>
      <c r="N39" s="210">
        <v>0</v>
      </c>
      <c r="O39" s="210">
        <v>0</v>
      </c>
      <c r="P39" s="210">
        <v>0</v>
      </c>
      <c r="Q39" s="210">
        <v>0</v>
      </c>
      <c r="R39" s="210">
        <v>0</v>
      </c>
      <c r="S39" s="210">
        <v>0</v>
      </c>
      <c r="T39" s="210">
        <v>0</v>
      </c>
      <c r="U39" s="210">
        <v>0</v>
      </c>
      <c r="V39" s="210">
        <v>0</v>
      </c>
      <c r="W39" s="210">
        <v>0</v>
      </c>
      <c r="X39" s="210">
        <v>0</v>
      </c>
      <c r="Y39" s="210">
        <v>0</v>
      </c>
      <c r="Z39" s="210">
        <v>0</v>
      </c>
      <c r="AA39" s="210">
        <v>0</v>
      </c>
      <c r="AB39" s="210">
        <v>0</v>
      </c>
      <c r="AC39" s="210">
        <v>0</v>
      </c>
      <c r="AD39" s="210">
        <v>0</v>
      </c>
      <c r="AE39" s="210">
        <v>0</v>
      </c>
      <c r="AF39" s="210">
        <v>0</v>
      </c>
      <c r="AG39" s="210">
        <v>0</v>
      </c>
      <c r="AH39" s="210">
        <v>0</v>
      </c>
      <c r="AI39" s="210">
        <v>0</v>
      </c>
      <c r="AJ39" s="210">
        <v>0</v>
      </c>
      <c r="AK39" s="529"/>
      <c r="AL39" s="529"/>
      <c r="AM39" s="529"/>
      <c r="AN39" s="529"/>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c r="BN39" s="529"/>
      <c r="BO39" s="529"/>
      <c r="BP39" s="529"/>
      <c r="BQ39" s="529"/>
      <c r="BR39" s="529"/>
      <c r="BS39" s="529"/>
      <c r="BT39" s="529"/>
      <c r="BU39" s="529"/>
      <c r="BV39" s="529"/>
      <c r="BW39" s="529"/>
      <c r="BX39" s="529"/>
      <c r="BY39" s="529"/>
      <c r="BZ39" s="529"/>
      <c r="CA39" s="529"/>
    </row>
    <row r="40" spans="2:79" s="133" customFormat="1">
      <c r="B40" s="485" t="s">
        <v>492</v>
      </c>
      <c r="C40" s="114">
        <v>0</v>
      </c>
      <c r="D40" s="114">
        <v>0</v>
      </c>
      <c r="E40" s="114">
        <v>0</v>
      </c>
      <c r="F40" s="114">
        <v>0</v>
      </c>
      <c r="G40" s="114">
        <v>0</v>
      </c>
      <c r="H40" s="114">
        <v>0</v>
      </c>
      <c r="I40" s="114">
        <v>0</v>
      </c>
      <c r="J40" s="114">
        <v>0</v>
      </c>
      <c r="K40" s="114">
        <v>0</v>
      </c>
      <c r="L40" s="114">
        <v>0</v>
      </c>
      <c r="M40" s="114">
        <v>0</v>
      </c>
      <c r="N40" s="114">
        <v>0</v>
      </c>
      <c r="O40" s="114">
        <v>0</v>
      </c>
      <c r="P40" s="114">
        <v>0</v>
      </c>
      <c r="Q40" s="114">
        <v>0</v>
      </c>
      <c r="R40" s="114">
        <v>0</v>
      </c>
      <c r="S40" s="114">
        <v>0</v>
      </c>
      <c r="T40" s="114">
        <v>0</v>
      </c>
      <c r="U40" s="114">
        <v>0</v>
      </c>
      <c r="V40" s="114">
        <v>0</v>
      </c>
      <c r="W40" s="114">
        <v>0</v>
      </c>
      <c r="X40" s="114">
        <v>0</v>
      </c>
      <c r="Y40" s="114">
        <v>0</v>
      </c>
      <c r="Z40" s="114">
        <v>0</v>
      </c>
      <c r="AA40" s="114">
        <v>0</v>
      </c>
      <c r="AB40" s="114">
        <v>0</v>
      </c>
      <c r="AC40" s="114">
        <v>0</v>
      </c>
      <c r="AD40" s="114">
        <v>0</v>
      </c>
      <c r="AE40" s="114">
        <v>0</v>
      </c>
      <c r="AF40" s="114">
        <v>0</v>
      </c>
      <c r="AG40" s="114">
        <v>0</v>
      </c>
      <c r="AH40" s="114">
        <v>0</v>
      </c>
      <c r="AI40" s="114">
        <v>0</v>
      </c>
      <c r="AJ40" s="114">
        <v>0</v>
      </c>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29"/>
      <c r="BR40" s="529"/>
      <c r="BS40" s="529"/>
      <c r="BT40" s="529"/>
      <c r="BU40" s="529"/>
      <c r="BV40" s="529"/>
      <c r="BW40" s="529"/>
      <c r="BX40" s="529"/>
      <c r="BY40" s="529"/>
      <c r="BZ40" s="529"/>
      <c r="CA40" s="529"/>
    </row>
    <row r="41" spans="2:79" s="133" customFormat="1">
      <c r="B41" s="491" t="s">
        <v>509</v>
      </c>
      <c r="C41" s="56">
        <v>49.957360562497541</v>
      </c>
      <c r="D41" s="56">
        <v>60.395792595327194</v>
      </c>
      <c r="E41" s="56">
        <v>49.011079641777911</v>
      </c>
      <c r="F41" s="56">
        <v>36.592018288492604</v>
      </c>
      <c r="G41" s="56">
        <v>22.952056659860453</v>
      </c>
      <c r="H41" s="56">
        <v>8.8452411929711463</v>
      </c>
      <c r="I41" s="56">
        <v>1.50044982</v>
      </c>
      <c r="J41" s="56">
        <v>0</v>
      </c>
      <c r="K41" s="56">
        <v>0</v>
      </c>
      <c r="L41" s="56">
        <v>0</v>
      </c>
      <c r="M41" s="56">
        <v>0</v>
      </c>
      <c r="N41" s="56">
        <v>0</v>
      </c>
      <c r="O41" s="56">
        <v>0</v>
      </c>
      <c r="P41" s="56">
        <v>0</v>
      </c>
      <c r="Q41" s="56">
        <v>0</v>
      </c>
      <c r="R41" s="56">
        <v>0</v>
      </c>
      <c r="S41" s="56">
        <v>0</v>
      </c>
      <c r="T41" s="56">
        <v>0</v>
      </c>
      <c r="U41" s="56">
        <v>0</v>
      </c>
      <c r="V41" s="56">
        <v>0</v>
      </c>
      <c r="W41" s="56">
        <v>0</v>
      </c>
      <c r="X41" s="56">
        <v>0</v>
      </c>
      <c r="Y41" s="56">
        <v>0</v>
      </c>
      <c r="Z41" s="56">
        <v>0</v>
      </c>
      <c r="AA41" s="56">
        <v>0</v>
      </c>
      <c r="AB41" s="56">
        <v>0</v>
      </c>
      <c r="AC41" s="56">
        <v>0</v>
      </c>
      <c r="AD41" s="56">
        <v>0</v>
      </c>
      <c r="AE41" s="56">
        <v>0</v>
      </c>
      <c r="AF41" s="56">
        <v>0</v>
      </c>
      <c r="AG41" s="56">
        <v>0</v>
      </c>
      <c r="AH41" s="56">
        <v>0</v>
      </c>
      <c r="AI41" s="56">
        <v>0</v>
      </c>
      <c r="AJ41" s="56">
        <v>229.25399876092683</v>
      </c>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29"/>
      <c r="BR41" s="529"/>
      <c r="BS41" s="529"/>
      <c r="BT41" s="529"/>
      <c r="BU41" s="529"/>
      <c r="BV41" s="529"/>
      <c r="BW41" s="529"/>
      <c r="BX41" s="529"/>
      <c r="BY41" s="529"/>
      <c r="BZ41" s="529"/>
      <c r="CA41" s="529"/>
    </row>
    <row r="42" spans="2:79" s="133" customFormat="1">
      <c r="B42" s="483" t="s">
        <v>82</v>
      </c>
      <c r="C42" s="208">
        <v>0</v>
      </c>
      <c r="D42" s="208">
        <v>0</v>
      </c>
      <c r="E42" s="208">
        <v>0</v>
      </c>
      <c r="F42" s="208">
        <v>0</v>
      </c>
      <c r="G42" s="208">
        <v>0</v>
      </c>
      <c r="H42" s="208">
        <v>0</v>
      </c>
      <c r="I42" s="208">
        <v>0</v>
      </c>
      <c r="J42" s="208">
        <v>0</v>
      </c>
      <c r="K42" s="208">
        <v>0</v>
      </c>
      <c r="L42" s="208">
        <v>0</v>
      </c>
      <c r="M42" s="208">
        <v>0</v>
      </c>
      <c r="N42" s="208">
        <v>0</v>
      </c>
      <c r="O42" s="208">
        <v>0</v>
      </c>
      <c r="P42" s="208">
        <v>0</v>
      </c>
      <c r="Q42" s="208">
        <v>0</v>
      </c>
      <c r="R42" s="208">
        <v>0</v>
      </c>
      <c r="S42" s="208">
        <v>0</v>
      </c>
      <c r="T42" s="208">
        <v>0</v>
      </c>
      <c r="U42" s="208">
        <v>0</v>
      </c>
      <c r="V42" s="208">
        <v>0</v>
      </c>
      <c r="W42" s="208">
        <v>0</v>
      </c>
      <c r="X42" s="208">
        <v>0</v>
      </c>
      <c r="Y42" s="208">
        <v>0</v>
      </c>
      <c r="Z42" s="208">
        <v>0</v>
      </c>
      <c r="AA42" s="208">
        <v>0</v>
      </c>
      <c r="AB42" s="208">
        <v>0</v>
      </c>
      <c r="AC42" s="208">
        <v>0</v>
      </c>
      <c r="AD42" s="208">
        <v>0</v>
      </c>
      <c r="AE42" s="208">
        <v>0</v>
      </c>
      <c r="AF42" s="208">
        <v>0</v>
      </c>
      <c r="AG42" s="208">
        <v>0</v>
      </c>
      <c r="AH42" s="208">
        <v>0</v>
      </c>
      <c r="AI42" s="208">
        <v>0</v>
      </c>
      <c r="AJ42" s="208">
        <v>0</v>
      </c>
      <c r="AK42" s="529"/>
      <c r="AL42" s="529"/>
      <c r="AM42" s="529"/>
      <c r="AN42" s="529"/>
      <c r="AO42" s="529"/>
      <c r="AP42" s="529"/>
      <c r="AQ42" s="529"/>
      <c r="AR42" s="529"/>
      <c r="AS42" s="529"/>
      <c r="AT42" s="529"/>
      <c r="AU42" s="529"/>
      <c r="AV42" s="529"/>
      <c r="AW42" s="529"/>
      <c r="AX42" s="529"/>
      <c r="AY42" s="529"/>
      <c r="AZ42" s="529"/>
      <c r="BA42" s="529"/>
      <c r="BB42" s="529"/>
      <c r="BC42" s="529"/>
      <c r="BD42" s="529"/>
      <c r="BE42" s="529"/>
      <c r="BF42" s="529"/>
      <c r="BG42" s="529"/>
      <c r="BH42" s="529"/>
      <c r="BI42" s="529"/>
      <c r="BJ42" s="529"/>
      <c r="BK42" s="529"/>
      <c r="BL42" s="529"/>
      <c r="BM42" s="529"/>
      <c r="BN42" s="529"/>
      <c r="BO42" s="529"/>
      <c r="BP42" s="529"/>
      <c r="BQ42" s="529"/>
      <c r="BR42" s="529"/>
      <c r="BS42" s="529"/>
      <c r="BT42" s="529"/>
      <c r="BU42" s="529"/>
      <c r="BV42" s="529"/>
      <c r="BW42" s="529"/>
      <c r="BX42" s="529"/>
      <c r="BY42" s="529"/>
      <c r="BZ42" s="529"/>
      <c r="CA42" s="529"/>
    </row>
    <row r="43" spans="2:79">
      <c r="B43" s="485" t="s">
        <v>80</v>
      </c>
      <c r="C43" s="114">
        <v>49.957360562497541</v>
      </c>
      <c r="D43" s="114">
        <v>60.395792595327194</v>
      </c>
      <c r="E43" s="114">
        <v>49.011079641777911</v>
      </c>
      <c r="F43" s="114">
        <v>36.592018288492604</v>
      </c>
      <c r="G43" s="114">
        <v>22.952056659860453</v>
      </c>
      <c r="H43" s="114">
        <v>8.8452411929711463</v>
      </c>
      <c r="I43" s="114">
        <v>1.50044982</v>
      </c>
      <c r="J43" s="114">
        <v>0</v>
      </c>
      <c r="K43" s="114">
        <v>0</v>
      </c>
      <c r="L43" s="114">
        <v>0</v>
      </c>
      <c r="M43" s="114">
        <v>0</v>
      </c>
      <c r="N43" s="114">
        <v>0</v>
      </c>
      <c r="O43" s="114">
        <v>0</v>
      </c>
      <c r="P43" s="114">
        <v>0</v>
      </c>
      <c r="Q43" s="114">
        <v>0</v>
      </c>
      <c r="R43" s="114">
        <v>0</v>
      </c>
      <c r="S43" s="114">
        <v>0</v>
      </c>
      <c r="T43" s="114">
        <v>0</v>
      </c>
      <c r="U43" s="114">
        <v>0</v>
      </c>
      <c r="V43" s="114">
        <v>0</v>
      </c>
      <c r="W43" s="114">
        <v>0</v>
      </c>
      <c r="X43" s="114">
        <v>0</v>
      </c>
      <c r="Y43" s="114">
        <v>0</v>
      </c>
      <c r="Z43" s="114">
        <v>0</v>
      </c>
      <c r="AA43" s="114">
        <v>0</v>
      </c>
      <c r="AB43" s="114">
        <v>0</v>
      </c>
      <c r="AC43" s="114">
        <v>0</v>
      </c>
      <c r="AD43" s="114">
        <v>0</v>
      </c>
      <c r="AE43" s="114">
        <v>0</v>
      </c>
      <c r="AF43" s="114">
        <v>0</v>
      </c>
      <c r="AG43" s="114">
        <v>0</v>
      </c>
      <c r="AH43" s="114">
        <v>0</v>
      </c>
      <c r="AI43" s="114">
        <v>0</v>
      </c>
      <c r="AJ43" s="114">
        <v>229.25399876092683</v>
      </c>
      <c r="AK43" s="529"/>
      <c r="AL43" s="529"/>
      <c r="AM43" s="529"/>
      <c r="AN43" s="529"/>
      <c r="AO43" s="529"/>
      <c r="AP43" s="529"/>
      <c r="AQ43" s="529"/>
      <c r="AR43" s="529"/>
      <c r="AS43" s="529"/>
      <c r="AT43" s="529"/>
      <c r="AU43" s="529"/>
      <c r="AV43" s="529"/>
      <c r="AW43" s="529"/>
      <c r="AX43" s="529"/>
      <c r="AY43" s="529"/>
      <c r="AZ43" s="529"/>
      <c r="BA43" s="529"/>
      <c r="BB43" s="529"/>
      <c r="BC43" s="529"/>
      <c r="BD43" s="529"/>
      <c r="BE43" s="529"/>
      <c r="BF43" s="529"/>
      <c r="BG43" s="529"/>
      <c r="BH43" s="529"/>
      <c r="BI43" s="529"/>
      <c r="BJ43" s="529"/>
      <c r="BK43" s="529"/>
      <c r="BL43" s="529"/>
      <c r="BM43" s="529"/>
      <c r="BN43" s="529"/>
      <c r="BO43" s="529"/>
      <c r="BP43" s="529"/>
      <c r="BQ43" s="529"/>
      <c r="BR43" s="529"/>
      <c r="BS43" s="529"/>
      <c r="BT43" s="529"/>
      <c r="BU43" s="529"/>
      <c r="BV43" s="529"/>
      <c r="BW43" s="529"/>
      <c r="BX43" s="529"/>
      <c r="BY43" s="529"/>
      <c r="BZ43" s="529"/>
      <c r="CA43" s="529"/>
    </row>
    <row r="44" spans="2:79" ht="13.5" thickBot="1">
      <c r="B44" s="490"/>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529"/>
      <c r="BN44" s="529"/>
      <c r="BO44" s="529"/>
      <c r="BP44" s="529"/>
      <c r="BQ44" s="529"/>
      <c r="BR44" s="529"/>
      <c r="BS44" s="529"/>
      <c r="BT44" s="529"/>
      <c r="BU44" s="529"/>
      <c r="BV44" s="529"/>
      <c r="BW44" s="529"/>
      <c r="BX44" s="529"/>
      <c r="BY44" s="529"/>
      <c r="BZ44" s="529"/>
      <c r="CA44" s="529"/>
    </row>
    <row r="45" spans="2:79" ht="13.5" thickBot="1">
      <c r="B45" s="115" t="s">
        <v>293</v>
      </c>
      <c r="C45" s="119">
        <v>0</v>
      </c>
      <c r="D45" s="119">
        <v>0</v>
      </c>
      <c r="E45" s="119">
        <v>0</v>
      </c>
      <c r="F45" s="119">
        <v>0</v>
      </c>
      <c r="G45" s="119">
        <v>0</v>
      </c>
      <c r="H45" s="119">
        <v>0</v>
      </c>
      <c r="I45" s="119">
        <v>0</v>
      </c>
      <c r="J45" s="119">
        <v>0</v>
      </c>
      <c r="K45" s="119">
        <v>0</v>
      </c>
      <c r="L45" s="119">
        <v>0</v>
      </c>
      <c r="M45" s="119">
        <v>0</v>
      </c>
      <c r="N45" s="119">
        <v>0</v>
      </c>
      <c r="O45" s="119">
        <v>0</v>
      </c>
      <c r="P45" s="119">
        <v>0</v>
      </c>
      <c r="Q45" s="119">
        <v>0</v>
      </c>
      <c r="R45" s="119">
        <v>0</v>
      </c>
      <c r="S45" s="119">
        <v>0</v>
      </c>
      <c r="T45" s="119">
        <v>0</v>
      </c>
      <c r="U45" s="119">
        <v>0</v>
      </c>
      <c r="V45" s="119">
        <v>0</v>
      </c>
      <c r="W45" s="119">
        <v>0</v>
      </c>
      <c r="X45" s="119">
        <v>0</v>
      </c>
      <c r="Y45" s="119">
        <v>0</v>
      </c>
      <c r="Z45" s="119">
        <v>0</v>
      </c>
      <c r="AA45" s="119">
        <v>0</v>
      </c>
      <c r="AB45" s="119">
        <v>0</v>
      </c>
      <c r="AC45" s="119">
        <v>0</v>
      </c>
      <c r="AD45" s="119">
        <v>0</v>
      </c>
      <c r="AE45" s="119">
        <v>0</v>
      </c>
      <c r="AF45" s="119">
        <v>0</v>
      </c>
      <c r="AG45" s="119">
        <v>0</v>
      </c>
      <c r="AH45" s="119">
        <v>0</v>
      </c>
      <c r="AI45" s="119">
        <v>0</v>
      </c>
      <c r="AJ45" s="119">
        <v>0</v>
      </c>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c r="BN45" s="529"/>
      <c r="BO45" s="529"/>
      <c r="BP45" s="529"/>
      <c r="BQ45" s="529"/>
      <c r="BR45" s="529"/>
      <c r="BS45" s="529"/>
      <c r="BT45" s="529"/>
      <c r="BU45" s="529"/>
      <c r="BV45" s="529"/>
      <c r="BW45" s="529"/>
      <c r="BX45" s="529"/>
      <c r="BY45" s="529"/>
      <c r="BZ45" s="529"/>
      <c r="CA45" s="529"/>
    </row>
    <row r="46" spans="2:79" ht="13.5" thickBot="1">
      <c r="B46" s="136"/>
      <c r="C46" s="1095"/>
      <c r="D46" s="1095"/>
      <c r="E46" s="1095"/>
      <c r="F46" s="1095"/>
      <c r="G46" s="1095"/>
      <c r="H46" s="1095"/>
      <c r="I46" s="1095"/>
      <c r="J46" s="1095"/>
      <c r="K46" s="1095"/>
      <c r="L46" s="1095"/>
      <c r="M46" s="1095"/>
      <c r="N46" s="1095"/>
      <c r="O46" s="1095"/>
      <c r="P46" s="1095"/>
      <c r="Q46" s="1095"/>
      <c r="R46" s="1095"/>
      <c r="S46" s="1095"/>
      <c r="T46" s="1095"/>
      <c r="U46" s="1095"/>
      <c r="V46" s="1095"/>
      <c r="W46" s="1095"/>
      <c r="X46" s="1095"/>
      <c r="Y46" s="1095"/>
      <c r="Z46" s="1095"/>
      <c r="AA46" s="1095"/>
      <c r="AB46" s="1095"/>
      <c r="AC46" s="1095"/>
      <c r="AD46" s="1095"/>
      <c r="AE46" s="1095"/>
      <c r="AF46" s="1095"/>
      <c r="AG46" s="1095"/>
      <c r="AH46" s="1095"/>
      <c r="AI46" s="1095"/>
      <c r="AJ46" s="1095"/>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529"/>
      <c r="BN46" s="529"/>
      <c r="BO46" s="529"/>
      <c r="BP46" s="529"/>
      <c r="BQ46" s="529"/>
      <c r="BR46" s="529"/>
      <c r="BS46" s="529"/>
      <c r="BT46" s="529"/>
      <c r="BU46" s="529"/>
      <c r="BV46" s="529"/>
      <c r="BW46" s="529"/>
      <c r="BX46" s="529"/>
      <c r="BY46" s="529"/>
      <c r="BZ46" s="529"/>
      <c r="CA46" s="529"/>
    </row>
    <row r="47" spans="2:79" ht="13.5" thickBot="1">
      <c r="B47" s="214" t="s">
        <v>377</v>
      </c>
      <c r="C47" s="119">
        <v>12240.041725706202</v>
      </c>
      <c r="D47" s="119">
        <v>11821.030098473633</v>
      </c>
      <c r="E47" s="119">
        <v>9488.2806396146752</v>
      </c>
      <c r="F47" s="119">
        <v>8594.6289461452143</v>
      </c>
      <c r="G47" s="119">
        <v>7483.0397563162496</v>
      </c>
      <c r="H47" s="119">
        <v>6304.0991973461678</v>
      </c>
      <c r="I47" s="119">
        <v>5674.5982771651106</v>
      </c>
      <c r="J47" s="119">
        <v>5214.0726883797088</v>
      </c>
      <c r="K47" s="119">
        <v>4959.3193725630208</v>
      </c>
      <c r="L47" s="119">
        <v>4171.4534122873538</v>
      </c>
      <c r="M47" s="119">
        <v>3013.7000014710998</v>
      </c>
      <c r="N47" s="119">
        <v>2270.583188169112</v>
      </c>
      <c r="O47" s="119">
        <v>2126.7440422590444</v>
      </c>
      <c r="P47" s="119">
        <v>1996.4528807658414</v>
      </c>
      <c r="Q47" s="119">
        <v>1748.0047919423262</v>
      </c>
      <c r="R47" s="119">
        <v>1499.5567030854722</v>
      </c>
      <c r="S47" s="119">
        <v>1251.1086143159614</v>
      </c>
      <c r="T47" s="119">
        <v>1047.2052091392979</v>
      </c>
      <c r="U47" s="119">
        <v>976.93585502581482</v>
      </c>
      <c r="V47" s="119">
        <v>898.06859835603916</v>
      </c>
      <c r="W47" s="119">
        <v>668.72013424999523</v>
      </c>
      <c r="X47" s="119">
        <v>572.84251308813623</v>
      </c>
      <c r="Y47" s="119">
        <v>441.83086744818235</v>
      </c>
      <c r="Z47" s="119">
        <v>407.43925745430852</v>
      </c>
      <c r="AA47" s="119">
        <v>373.04764746508624</v>
      </c>
      <c r="AB47" s="119">
        <v>338.65603747121241</v>
      </c>
      <c r="AC47" s="119">
        <v>304.26442747733859</v>
      </c>
      <c r="AD47" s="119">
        <v>269.87281748811631</v>
      </c>
      <c r="AE47" s="119">
        <v>235.48120749424248</v>
      </c>
      <c r="AF47" s="119">
        <v>104.84375</v>
      </c>
      <c r="AG47" s="119">
        <v>0</v>
      </c>
      <c r="AH47" s="119">
        <v>0</v>
      </c>
      <c r="AI47" s="119">
        <v>0</v>
      </c>
      <c r="AJ47" s="119">
        <v>96495.922658163952</v>
      </c>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29"/>
      <c r="BK47" s="529"/>
      <c r="BL47" s="529"/>
      <c r="BM47" s="529"/>
      <c r="BN47" s="529"/>
      <c r="BO47" s="529"/>
      <c r="BP47" s="529"/>
      <c r="BQ47" s="529"/>
      <c r="BR47" s="529"/>
      <c r="BS47" s="529"/>
      <c r="BT47" s="529"/>
      <c r="BU47" s="529"/>
      <c r="BV47" s="529"/>
      <c r="BW47" s="529"/>
      <c r="BX47" s="529"/>
      <c r="BY47" s="529"/>
      <c r="BZ47" s="529"/>
      <c r="CA47" s="529"/>
    </row>
    <row r="48" spans="2:79">
      <c r="B48" s="491" t="s">
        <v>87</v>
      </c>
      <c r="C48" s="56">
        <v>167.40410533809273</v>
      </c>
      <c r="D48" s="56">
        <v>334.80821067618547</v>
      </c>
      <c r="E48" s="56">
        <v>418.16128722760277</v>
      </c>
      <c r="F48" s="56">
        <v>501.51436377902007</v>
      </c>
      <c r="G48" s="56">
        <v>501.51436377902007</v>
      </c>
      <c r="H48" s="56">
        <v>501.51436377902007</v>
      </c>
      <c r="I48" s="56">
        <v>501.51436377902007</v>
      </c>
      <c r="J48" s="56">
        <v>501.51436377902007</v>
      </c>
      <c r="K48" s="56">
        <v>501.51436377902007</v>
      </c>
      <c r="L48" s="56">
        <v>501.51436377902007</v>
      </c>
      <c r="M48" s="56">
        <v>501.51436377902007</v>
      </c>
      <c r="N48" s="56">
        <v>501.51436377902007</v>
      </c>
      <c r="O48" s="56">
        <v>602.10395257823791</v>
      </c>
      <c r="P48" s="56">
        <v>649.99152575445112</v>
      </c>
      <c r="Q48" s="56">
        <v>579.72217163096821</v>
      </c>
      <c r="R48" s="56">
        <v>509.45281749348999</v>
      </c>
      <c r="S48" s="56">
        <v>439.18346336400208</v>
      </c>
      <c r="T48" s="56">
        <v>368.91410920986272</v>
      </c>
      <c r="U48" s="56">
        <v>298.6447550963797</v>
      </c>
      <c r="V48" s="56">
        <v>228.37540092623536</v>
      </c>
      <c r="W48" s="56">
        <v>158.10604681406528</v>
      </c>
      <c r="X48" s="56">
        <v>96.620035646080012</v>
      </c>
      <c r="Y48" s="56">
        <v>0</v>
      </c>
      <c r="Z48" s="56">
        <v>0</v>
      </c>
      <c r="AA48" s="56">
        <v>0</v>
      </c>
      <c r="AB48" s="56">
        <v>0</v>
      </c>
      <c r="AC48" s="56">
        <v>0</v>
      </c>
      <c r="AD48" s="56">
        <v>0</v>
      </c>
      <c r="AE48" s="56">
        <v>0</v>
      </c>
      <c r="AF48" s="56">
        <v>0</v>
      </c>
      <c r="AG48" s="56">
        <v>0</v>
      </c>
      <c r="AH48" s="56">
        <v>0</v>
      </c>
      <c r="AI48" s="56">
        <v>0</v>
      </c>
      <c r="AJ48" s="56">
        <v>9365.1171557668349</v>
      </c>
      <c r="AK48" s="529"/>
      <c r="AL48" s="529"/>
      <c r="AM48" s="529"/>
      <c r="AN48" s="529"/>
      <c r="AO48" s="529"/>
      <c r="AP48" s="529"/>
      <c r="AQ48" s="529"/>
      <c r="AR48" s="529"/>
      <c r="AS48" s="529"/>
      <c r="AT48" s="529"/>
      <c r="AU48" s="529"/>
      <c r="AV48" s="529"/>
      <c r="AW48" s="529"/>
      <c r="AX48" s="529"/>
      <c r="AY48" s="529"/>
      <c r="AZ48" s="529"/>
      <c r="BA48" s="529"/>
      <c r="BB48" s="529"/>
      <c r="BC48" s="529"/>
      <c r="BD48" s="529"/>
      <c r="BE48" s="529"/>
      <c r="BF48" s="529"/>
      <c r="BG48" s="529"/>
      <c r="BH48" s="529"/>
      <c r="BI48" s="529"/>
      <c r="BJ48" s="529"/>
      <c r="BK48" s="529"/>
      <c r="BL48" s="529"/>
      <c r="BM48" s="529"/>
      <c r="BN48" s="529"/>
      <c r="BO48" s="529"/>
      <c r="BP48" s="529"/>
      <c r="BQ48" s="529"/>
      <c r="BR48" s="529"/>
      <c r="BS48" s="529"/>
      <c r="BT48" s="529"/>
      <c r="BU48" s="529"/>
      <c r="BV48" s="529"/>
      <c r="BW48" s="529"/>
      <c r="BX48" s="529"/>
      <c r="BY48" s="529"/>
      <c r="BZ48" s="529"/>
      <c r="CA48" s="529"/>
    </row>
    <row r="49" spans="2:79">
      <c r="B49" s="133" t="s">
        <v>21</v>
      </c>
      <c r="C49" s="47">
        <v>5.4059554460258346</v>
      </c>
      <c r="D49" s="47">
        <v>10.811910892051669</v>
      </c>
      <c r="E49" s="47">
        <v>13.514888619716187</v>
      </c>
      <c r="F49" s="47">
        <v>16.217866347380706</v>
      </c>
      <c r="G49" s="47">
        <v>16.217866347380706</v>
      </c>
      <c r="H49" s="47">
        <v>16.217866347380706</v>
      </c>
      <c r="I49" s="47">
        <v>16.217866347380706</v>
      </c>
      <c r="J49" s="47">
        <v>16.217866347380706</v>
      </c>
      <c r="K49" s="47">
        <v>16.217866347380706</v>
      </c>
      <c r="L49" s="47">
        <v>16.217866347380706</v>
      </c>
      <c r="M49" s="47">
        <v>16.217866347380706</v>
      </c>
      <c r="N49" s="47">
        <v>16.217866347380706</v>
      </c>
      <c r="O49" s="47">
        <v>19.470602252212654</v>
      </c>
      <c r="P49" s="47">
        <v>21.019087792940446</v>
      </c>
      <c r="Q49" s="47">
        <v>18.74675397723599</v>
      </c>
      <c r="R49" s="47">
        <v>16.474420156879926</v>
      </c>
      <c r="S49" s="47">
        <v>14.202086345827071</v>
      </c>
      <c r="T49" s="47">
        <v>11.929752530122611</v>
      </c>
      <c r="U49" s="47">
        <v>9.6574187144181529</v>
      </c>
      <c r="V49" s="47">
        <v>7.3850849033652946</v>
      </c>
      <c r="W49" s="47">
        <v>5.1127510876608353</v>
      </c>
      <c r="X49" s="47">
        <v>3.12445899310493</v>
      </c>
      <c r="Y49" s="47">
        <v>0</v>
      </c>
      <c r="Z49" s="47">
        <v>0</v>
      </c>
      <c r="AA49" s="47">
        <v>0</v>
      </c>
      <c r="AB49" s="47">
        <v>0</v>
      </c>
      <c r="AC49" s="47">
        <v>0</v>
      </c>
      <c r="AD49" s="47">
        <v>0</v>
      </c>
      <c r="AE49" s="47">
        <v>0</v>
      </c>
      <c r="AF49" s="47">
        <v>0</v>
      </c>
      <c r="AG49" s="47">
        <v>0</v>
      </c>
      <c r="AH49" s="47">
        <v>0</v>
      </c>
      <c r="AI49" s="47">
        <v>0</v>
      </c>
      <c r="AJ49" s="47">
        <v>302.81596883798795</v>
      </c>
      <c r="AK49" s="529"/>
      <c r="AL49" s="529"/>
      <c r="AM49" s="529"/>
      <c r="AN49" s="529"/>
      <c r="AO49" s="529"/>
      <c r="AP49" s="529"/>
      <c r="AQ49" s="529"/>
      <c r="AR49" s="529"/>
      <c r="AS49" s="529"/>
      <c r="AT49" s="529"/>
      <c r="AU49" s="529"/>
      <c r="AV49" s="529"/>
      <c r="AW49" s="529"/>
      <c r="AX49" s="529"/>
      <c r="AY49" s="529"/>
      <c r="AZ49" s="529"/>
      <c r="BA49" s="529"/>
      <c r="BB49" s="529"/>
      <c r="BC49" s="529"/>
      <c r="BD49" s="529"/>
      <c r="BE49" s="529"/>
      <c r="BF49" s="529"/>
      <c r="BG49" s="529"/>
      <c r="BH49" s="529"/>
      <c r="BI49" s="529"/>
      <c r="BJ49" s="529"/>
      <c r="BK49" s="529"/>
      <c r="BL49" s="529"/>
      <c r="BM49" s="529"/>
      <c r="BN49" s="529"/>
      <c r="BO49" s="529"/>
      <c r="BP49" s="529"/>
      <c r="BQ49" s="529"/>
      <c r="BR49" s="529"/>
      <c r="BS49" s="529"/>
      <c r="BT49" s="529"/>
      <c r="BU49" s="529"/>
      <c r="BV49" s="529"/>
      <c r="BW49" s="529"/>
      <c r="BX49" s="529"/>
      <c r="BY49" s="529"/>
      <c r="BZ49" s="529"/>
      <c r="CA49" s="529"/>
    </row>
    <row r="50" spans="2:79">
      <c r="B50" s="505" t="s">
        <v>294</v>
      </c>
      <c r="C50" s="47">
        <v>5.3847701713231535</v>
      </c>
      <c r="D50" s="47">
        <v>10.769540342646307</v>
      </c>
      <c r="E50" s="47">
        <v>13.461925432959484</v>
      </c>
      <c r="F50" s="47">
        <v>16.154310523272663</v>
      </c>
      <c r="G50" s="47">
        <v>16.154310523272663</v>
      </c>
      <c r="H50" s="47">
        <v>16.154310523272663</v>
      </c>
      <c r="I50" s="47">
        <v>16.154310523272663</v>
      </c>
      <c r="J50" s="47">
        <v>16.154310523272663</v>
      </c>
      <c r="K50" s="47">
        <v>16.154310523272663</v>
      </c>
      <c r="L50" s="47">
        <v>16.154310523272663</v>
      </c>
      <c r="M50" s="47">
        <v>16.154310523272663</v>
      </c>
      <c r="N50" s="47">
        <v>16.154310523272663</v>
      </c>
      <c r="O50" s="47">
        <v>19.39429935477629</v>
      </c>
      <c r="P50" s="47">
        <v>20.936716573704398</v>
      </c>
      <c r="Q50" s="47">
        <v>18.67328775693705</v>
      </c>
      <c r="R50" s="47">
        <v>16.409858930866495</v>
      </c>
      <c r="S50" s="47">
        <v>14.146430114099145</v>
      </c>
      <c r="T50" s="47">
        <v>11.883001297331795</v>
      </c>
      <c r="U50" s="47">
        <v>9.6195724805644449</v>
      </c>
      <c r="V50" s="47">
        <v>7.3561436637970932</v>
      </c>
      <c r="W50" s="47">
        <v>5.0927148423781414</v>
      </c>
      <c r="X50" s="47">
        <v>3.1122146230551069</v>
      </c>
      <c r="Y50" s="47">
        <v>0</v>
      </c>
      <c r="Z50" s="47">
        <v>0</v>
      </c>
      <c r="AA50" s="47">
        <v>0</v>
      </c>
      <c r="AB50" s="47">
        <v>0</v>
      </c>
      <c r="AC50" s="47">
        <v>0</v>
      </c>
      <c r="AD50" s="47">
        <v>0</v>
      </c>
      <c r="AE50" s="47">
        <v>0</v>
      </c>
      <c r="AF50" s="47">
        <v>0</v>
      </c>
      <c r="AG50" s="47">
        <v>0</v>
      </c>
      <c r="AH50" s="47">
        <v>0</v>
      </c>
      <c r="AI50" s="47">
        <v>0</v>
      </c>
      <c r="AJ50" s="47">
        <v>301.62927029389289</v>
      </c>
      <c r="AK50" s="529"/>
      <c r="AL50" s="529"/>
      <c r="AM50" s="529"/>
      <c r="AN50" s="529"/>
      <c r="AO50" s="529"/>
      <c r="AP50" s="529"/>
      <c r="AQ50" s="529"/>
      <c r="AR50" s="529"/>
      <c r="AS50" s="529"/>
      <c r="AT50" s="529"/>
      <c r="AU50" s="529"/>
      <c r="AV50" s="529"/>
      <c r="AW50" s="529"/>
      <c r="AX50" s="529"/>
      <c r="AY50" s="529"/>
      <c r="AZ50" s="529"/>
      <c r="BA50" s="529"/>
      <c r="BB50" s="529"/>
      <c r="BC50" s="529"/>
      <c r="BD50" s="529"/>
      <c r="BE50" s="529"/>
      <c r="BF50" s="529"/>
      <c r="BG50" s="529"/>
      <c r="BH50" s="529"/>
      <c r="BI50" s="529"/>
      <c r="BJ50" s="529"/>
      <c r="BK50" s="529"/>
      <c r="BL50" s="529"/>
      <c r="BM50" s="529"/>
      <c r="BN50" s="529"/>
      <c r="BO50" s="529"/>
      <c r="BP50" s="529"/>
      <c r="BQ50" s="529"/>
      <c r="BR50" s="529"/>
      <c r="BS50" s="529"/>
      <c r="BT50" s="529"/>
      <c r="BU50" s="529"/>
      <c r="BV50" s="529"/>
      <c r="BW50" s="529"/>
      <c r="BX50" s="529"/>
      <c r="BY50" s="529"/>
      <c r="BZ50" s="529"/>
      <c r="CA50" s="529"/>
    </row>
    <row r="51" spans="2:79">
      <c r="B51" s="505" t="s">
        <v>295</v>
      </c>
      <c r="C51" s="47">
        <v>2.1185274702681233E-2</v>
      </c>
      <c r="D51" s="47">
        <v>4.2370549405362466E-2</v>
      </c>
      <c r="E51" s="47">
        <v>5.2963186756703071E-2</v>
      </c>
      <c r="F51" s="47">
        <v>6.3555824108043682E-2</v>
      </c>
      <c r="G51" s="47">
        <v>6.3555824108043682E-2</v>
      </c>
      <c r="H51" s="47">
        <v>6.3555824108043682E-2</v>
      </c>
      <c r="I51" s="47">
        <v>6.3555824108043682E-2</v>
      </c>
      <c r="J51" s="47">
        <v>6.3555824108043682E-2</v>
      </c>
      <c r="K51" s="47">
        <v>6.3555824108043682E-2</v>
      </c>
      <c r="L51" s="47">
        <v>6.3555824108043682E-2</v>
      </c>
      <c r="M51" s="47">
        <v>6.3555824108043682E-2</v>
      </c>
      <c r="N51" s="47">
        <v>6.3555824108043682E-2</v>
      </c>
      <c r="O51" s="47">
        <v>7.6302897436362593E-2</v>
      </c>
      <c r="P51" s="47">
        <v>8.2371219236048815E-2</v>
      </c>
      <c r="Q51" s="47">
        <v>7.3466220298939844E-2</v>
      </c>
      <c r="R51" s="47">
        <v>6.4561226013432893E-2</v>
      </c>
      <c r="S51" s="47">
        <v>5.5656231727925935E-2</v>
      </c>
      <c r="T51" s="47">
        <v>4.6751232790816992E-2</v>
      </c>
      <c r="U51" s="47">
        <v>3.7846233853708049E-2</v>
      </c>
      <c r="V51" s="47">
        <v>2.8941239568201091E-2</v>
      </c>
      <c r="W51" s="47">
        <v>2.003624528269413E-2</v>
      </c>
      <c r="X51" s="47">
        <v>1.2244370049823308E-2</v>
      </c>
      <c r="Y51" s="47">
        <v>0</v>
      </c>
      <c r="Z51" s="47">
        <v>0</v>
      </c>
      <c r="AA51" s="47">
        <v>0</v>
      </c>
      <c r="AB51" s="47">
        <v>0</v>
      </c>
      <c r="AC51" s="47">
        <v>0</v>
      </c>
      <c r="AD51" s="47">
        <v>0</v>
      </c>
      <c r="AE51" s="47">
        <v>0</v>
      </c>
      <c r="AF51" s="47">
        <v>0</v>
      </c>
      <c r="AG51" s="47">
        <v>0</v>
      </c>
      <c r="AH51" s="47">
        <v>0</v>
      </c>
      <c r="AI51" s="47">
        <v>0</v>
      </c>
      <c r="AJ51" s="47">
        <v>1.1866985440950937</v>
      </c>
      <c r="AK51" s="529"/>
      <c r="AL51" s="529"/>
      <c r="AM51" s="529"/>
      <c r="AN51" s="529"/>
      <c r="AO51" s="529"/>
      <c r="AP51" s="529"/>
      <c r="AQ51" s="529"/>
      <c r="AR51" s="529"/>
      <c r="AS51" s="529"/>
      <c r="AT51" s="529"/>
      <c r="AU51" s="529"/>
      <c r="AV51" s="529"/>
      <c r="AW51" s="529"/>
      <c r="AX51" s="529"/>
      <c r="AY51" s="529"/>
      <c r="AZ51" s="529"/>
      <c r="BA51" s="529"/>
      <c r="BB51" s="529"/>
      <c r="BC51" s="529"/>
      <c r="BD51" s="529"/>
      <c r="BE51" s="529"/>
      <c r="BF51" s="529"/>
      <c r="BG51" s="529"/>
      <c r="BH51" s="529"/>
      <c r="BI51" s="529"/>
      <c r="BJ51" s="529"/>
      <c r="BK51" s="529"/>
      <c r="BL51" s="529"/>
      <c r="BM51" s="529"/>
      <c r="BN51" s="529"/>
      <c r="BO51" s="529"/>
      <c r="BP51" s="529"/>
      <c r="BQ51" s="529"/>
      <c r="BR51" s="529"/>
      <c r="BS51" s="529"/>
      <c r="BT51" s="529"/>
      <c r="BU51" s="529"/>
      <c r="BV51" s="529"/>
      <c r="BW51" s="529"/>
      <c r="BX51" s="529"/>
      <c r="BY51" s="529"/>
      <c r="BZ51" s="529"/>
      <c r="CA51" s="529"/>
    </row>
    <row r="52" spans="2:79">
      <c r="B52" s="133" t="s">
        <v>22</v>
      </c>
      <c r="C52" s="47">
        <v>83.682886490000001</v>
      </c>
      <c r="D52" s="47">
        <v>167.36577298</v>
      </c>
      <c r="E52" s="47">
        <v>209.20721620999998</v>
      </c>
      <c r="F52" s="47">
        <v>251.04865944000002</v>
      </c>
      <c r="G52" s="47">
        <v>251.04865944000002</v>
      </c>
      <c r="H52" s="47">
        <v>251.04865944000002</v>
      </c>
      <c r="I52" s="47">
        <v>251.04865944000002</v>
      </c>
      <c r="J52" s="47">
        <v>251.04865944000002</v>
      </c>
      <c r="K52" s="47">
        <v>251.04865944000002</v>
      </c>
      <c r="L52" s="47">
        <v>251.04865944000002</v>
      </c>
      <c r="M52" s="47">
        <v>251.04865944000002</v>
      </c>
      <c r="N52" s="47">
        <v>251.04865944000002</v>
      </c>
      <c r="O52" s="47">
        <v>301.25839131999999</v>
      </c>
      <c r="P52" s="47">
        <v>325.10801394999999</v>
      </c>
      <c r="Q52" s="47">
        <v>289.96120164000001</v>
      </c>
      <c r="R52" s="47">
        <v>254.81438931000002</v>
      </c>
      <c r="S52" s="47">
        <v>219.66757699999999</v>
      </c>
      <c r="T52" s="47">
        <v>184.52076467000003</v>
      </c>
      <c r="U52" s="47">
        <v>149.37395237000001</v>
      </c>
      <c r="V52" s="47">
        <v>114.22714002999999</v>
      </c>
      <c r="W52" s="47">
        <v>79.080327710000006</v>
      </c>
      <c r="X52" s="47">
        <v>48.326540639999997</v>
      </c>
      <c r="Y52" s="47">
        <v>0</v>
      </c>
      <c r="Z52" s="47">
        <v>0</v>
      </c>
      <c r="AA52" s="47">
        <v>0</v>
      </c>
      <c r="AB52" s="47">
        <v>0</v>
      </c>
      <c r="AC52" s="47">
        <v>0</v>
      </c>
      <c r="AD52" s="47">
        <v>0</v>
      </c>
      <c r="AE52" s="47">
        <v>0</v>
      </c>
      <c r="AF52" s="47">
        <v>0</v>
      </c>
      <c r="AG52" s="47">
        <v>0</v>
      </c>
      <c r="AH52" s="47">
        <v>0</v>
      </c>
      <c r="AI52" s="47">
        <v>0</v>
      </c>
      <c r="AJ52" s="47">
        <v>4686.0321092799995</v>
      </c>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29"/>
      <c r="BV52" s="529"/>
      <c r="BW52" s="529"/>
      <c r="BX52" s="529"/>
      <c r="BY52" s="529"/>
      <c r="BZ52" s="529"/>
      <c r="CA52" s="529"/>
    </row>
    <row r="53" spans="2:79">
      <c r="B53" s="505" t="s">
        <v>294</v>
      </c>
      <c r="C53" s="47">
        <v>81.578150469999997</v>
      </c>
      <c r="D53" s="47">
        <v>163.15630093999999</v>
      </c>
      <c r="E53" s="47">
        <v>203.94537616999997</v>
      </c>
      <c r="F53" s="47">
        <v>244.73445140000001</v>
      </c>
      <c r="G53" s="47">
        <v>244.73445140000001</v>
      </c>
      <c r="H53" s="47">
        <v>244.73445140000001</v>
      </c>
      <c r="I53" s="47">
        <v>244.73445140000001</v>
      </c>
      <c r="J53" s="47">
        <v>244.73445140000001</v>
      </c>
      <c r="K53" s="47">
        <v>244.73445140000001</v>
      </c>
      <c r="L53" s="47">
        <v>244.73445140000001</v>
      </c>
      <c r="M53" s="47">
        <v>244.73445140000001</v>
      </c>
      <c r="N53" s="47">
        <v>244.73445140000001</v>
      </c>
      <c r="O53" s="47">
        <v>293.68134166999999</v>
      </c>
      <c r="P53" s="47">
        <v>316.93111454000001</v>
      </c>
      <c r="Q53" s="47">
        <v>282.66829135</v>
      </c>
      <c r="R53" s="47">
        <v>248.40546816000003</v>
      </c>
      <c r="S53" s="47">
        <v>214.14264495999998</v>
      </c>
      <c r="T53" s="47">
        <v>179.87982176000003</v>
      </c>
      <c r="U53" s="47">
        <v>145.61699858</v>
      </c>
      <c r="V53" s="47">
        <v>111.35417537999999</v>
      </c>
      <c r="W53" s="47">
        <v>77.091352180000001</v>
      </c>
      <c r="X53" s="47">
        <v>47.111055589999999</v>
      </c>
      <c r="Y53" s="47">
        <v>0</v>
      </c>
      <c r="Z53" s="47">
        <v>0</v>
      </c>
      <c r="AA53" s="47">
        <v>0</v>
      </c>
      <c r="AB53" s="47">
        <v>0</v>
      </c>
      <c r="AC53" s="47">
        <v>0</v>
      </c>
      <c r="AD53" s="47">
        <v>0</v>
      </c>
      <c r="AE53" s="47">
        <v>0</v>
      </c>
      <c r="AF53" s="47">
        <v>0</v>
      </c>
      <c r="AG53" s="47">
        <v>0</v>
      </c>
      <c r="AH53" s="47">
        <v>0</v>
      </c>
      <c r="AI53" s="47">
        <v>0</v>
      </c>
      <c r="AJ53" s="47">
        <v>4568.1721543500016</v>
      </c>
      <c r="AK53" s="529"/>
      <c r="AL53" s="529"/>
      <c r="AM53" s="529"/>
      <c r="AN53" s="529"/>
      <c r="AO53" s="529"/>
      <c r="AP53" s="529"/>
      <c r="AQ53" s="529"/>
      <c r="AR53" s="529"/>
      <c r="AS53" s="529"/>
      <c r="AT53" s="529"/>
      <c r="AU53" s="529"/>
      <c r="AV53" s="529"/>
      <c r="AW53" s="529"/>
      <c r="AX53" s="529"/>
      <c r="AY53" s="529"/>
      <c r="AZ53" s="529"/>
      <c r="BA53" s="529"/>
      <c r="BB53" s="529"/>
      <c r="BC53" s="529"/>
      <c r="BD53" s="529"/>
      <c r="BE53" s="529"/>
      <c r="BF53" s="529"/>
      <c r="BG53" s="529"/>
      <c r="BH53" s="529"/>
      <c r="BI53" s="529"/>
      <c r="BJ53" s="529"/>
      <c r="BK53" s="529"/>
      <c r="BL53" s="529"/>
      <c r="BM53" s="529"/>
      <c r="BN53" s="529"/>
      <c r="BO53" s="529"/>
      <c r="BP53" s="529"/>
      <c r="BQ53" s="529"/>
      <c r="BR53" s="529"/>
      <c r="BS53" s="529"/>
      <c r="BT53" s="529"/>
      <c r="BU53" s="529"/>
      <c r="BV53" s="529"/>
      <c r="BW53" s="529"/>
      <c r="BX53" s="529"/>
      <c r="BY53" s="529"/>
      <c r="BZ53" s="529"/>
      <c r="CA53" s="529"/>
    </row>
    <row r="54" spans="2:79">
      <c r="B54" s="506" t="s">
        <v>296</v>
      </c>
      <c r="C54" s="47">
        <v>66.208614940000004</v>
      </c>
      <c r="D54" s="47">
        <v>132.41722988000001</v>
      </c>
      <c r="E54" s="47">
        <v>165.52153734999999</v>
      </c>
      <c r="F54" s="47">
        <v>198.62584482</v>
      </c>
      <c r="G54" s="47">
        <v>198.62584482</v>
      </c>
      <c r="H54" s="47">
        <v>198.62584482</v>
      </c>
      <c r="I54" s="47">
        <v>198.62584482</v>
      </c>
      <c r="J54" s="47">
        <v>198.62584482</v>
      </c>
      <c r="K54" s="47">
        <v>198.62584482</v>
      </c>
      <c r="L54" s="47">
        <v>198.62584482</v>
      </c>
      <c r="M54" s="47">
        <v>198.62584482</v>
      </c>
      <c r="N54" s="47">
        <v>198.62584482</v>
      </c>
      <c r="O54" s="47">
        <v>238.35101377999999</v>
      </c>
      <c r="P54" s="47">
        <v>257.22046903</v>
      </c>
      <c r="Q54" s="47">
        <v>229.41285076</v>
      </c>
      <c r="R54" s="47">
        <v>201.60523249000002</v>
      </c>
      <c r="S54" s="47">
        <v>173.79761420999998</v>
      </c>
      <c r="T54" s="47">
        <v>145.98999593000002</v>
      </c>
      <c r="U54" s="47">
        <v>118.18237766999999</v>
      </c>
      <c r="V54" s="47">
        <v>90.37475938999998</v>
      </c>
      <c r="W54" s="47">
        <v>62.567141110000001</v>
      </c>
      <c r="X54" s="47">
        <v>38.235210299999999</v>
      </c>
      <c r="Y54" s="47">
        <v>0</v>
      </c>
      <c r="Z54" s="47">
        <v>0</v>
      </c>
      <c r="AA54" s="47">
        <v>0</v>
      </c>
      <c r="AB54" s="47">
        <v>0</v>
      </c>
      <c r="AC54" s="47">
        <v>0</v>
      </c>
      <c r="AD54" s="47">
        <v>0</v>
      </c>
      <c r="AE54" s="47">
        <v>0</v>
      </c>
      <c r="AF54" s="47">
        <v>0</v>
      </c>
      <c r="AG54" s="47">
        <v>0</v>
      </c>
      <c r="AH54" s="47">
        <v>0</v>
      </c>
      <c r="AI54" s="47">
        <v>0</v>
      </c>
      <c r="AJ54" s="47">
        <v>3707.5166502200004</v>
      </c>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c r="BG54" s="529"/>
      <c r="BH54" s="529"/>
      <c r="BI54" s="529"/>
      <c r="BJ54" s="529"/>
      <c r="BK54" s="529"/>
      <c r="BL54" s="529"/>
      <c r="BM54" s="529"/>
      <c r="BN54" s="529"/>
      <c r="BO54" s="529"/>
      <c r="BP54" s="529"/>
      <c r="BQ54" s="529"/>
      <c r="BR54" s="529"/>
      <c r="BS54" s="529"/>
      <c r="BT54" s="529"/>
      <c r="BU54" s="529"/>
      <c r="BV54" s="529"/>
      <c r="BW54" s="529"/>
      <c r="BX54" s="529"/>
      <c r="BY54" s="529"/>
      <c r="BZ54" s="529"/>
      <c r="CA54" s="529"/>
    </row>
    <row r="55" spans="2:79">
      <c r="B55" s="507" t="s">
        <v>297</v>
      </c>
      <c r="C55" s="47">
        <v>15.369535529999999</v>
      </c>
      <c r="D55" s="47">
        <v>30.739071059999997</v>
      </c>
      <c r="E55" s="47">
        <v>38.42383882</v>
      </c>
      <c r="F55" s="47">
        <v>46.10860658</v>
      </c>
      <c r="G55" s="47">
        <v>46.10860658</v>
      </c>
      <c r="H55" s="47">
        <v>46.10860658</v>
      </c>
      <c r="I55" s="47">
        <v>46.10860658</v>
      </c>
      <c r="J55" s="47">
        <v>46.10860658</v>
      </c>
      <c r="K55" s="47">
        <v>46.10860658</v>
      </c>
      <c r="L55" s="47">
        <v>46.10860658</v>
      </c>
      <c r="M55" s="47">
        <v>46.10860658</v>
      </c>
      <c r="N55" s="47">
        <v>46.10860658</v>
      </c>
      <c r="O55" s="47">
        <v>55.33032789</v>
      </c>
      <c r="P55" s="47">
        <v>59.710645510000006</v>
      </c>
      <c r="Q55" s="47">
        <v>53.255440590000006</v>
      </c>
      <c r="R55" s="47">
        <v>46.800235669999999</v>
      </c>
      <c r="S55" s="47">
        <v>40.345030749999999</v>
      </c>
      <c r="T55" s="47">
        <v>33.889825829999999</v>
      </c>
      <c r="U55" s="47">
        <v>27.43462091</v>
      </c>
      <c r="V55" s="47">
        <v>20.979415990000003</v>
      </c>
      <c r="W55" s="47">
        <v>14.52421107</v>
      </c>
      <c r="X55" s="47">
        <v>8.8758452900000009</v>
      </c>
      <c r="Y55" s="47">
        <v>0</v>
      </c>
      <c r="Z55" s="47">
        <v>0</v>
      </c>
      <c r="AA55" s="47">
        <v>0</v>
      </c>
      <c r="AB55" s="47">
        <v>0</v>
      </c>
      <c r="AC55" s="47">
        <v>0</v>
      </c>
      <c r="AD55" s="47">
        <v>0</v>
      </c>
      <c r="AE55" s="47">
        <v>0</v>
      </c>
      <c r="AF55" s="47">
        <v>0</v>
      </c>
      <c r="AG55" s="47">
        <v>0</v>
      </c>
      <c r="AH55" s="47">
        <v>0</v>
      </c>
      <c r="AI55" s="47">
        <v>0</v>
      </c>
      <c r="AJ55" s="47">
        <v>860.65550413000017</v>
      </c>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529"/>
      <c r="BL55" s="529"/>
      <c r="BM55" s="529"/>
      <c r="BN55" s="529"/>
      <c r="BO55" s="529"/>
      <c r="BP55" s="529"/>
      <c r="BQ55" s="529"/>
      <c r="BR55" s="529"/>
      <c r="BS55" s="529"/>
      <c r="BT55" s="529"/>
      <c r="BU55" s="529"/>
      <c r="BV55" s="529"/>
      <c r="BW55" s="529"/>
      <c r="BX55" s="529"/>
      <c r="BY55" s="529"/>
      <c r="BZ55" s="529"/>
      <c r="CA55" s="529"/>
    </row>
    <row r="56" spans="2:79">
      <c r="B56" s="230" t="s">
        <v>295</v>
      </c>
      <c r="C56" s="47">
        <v>2.1047360199999998</v>
      </c>
      <c r="D56" s="47">
        <v>4.2094720400000005</v>
      </c>
      <c r="E56" s="47">
        <v>5.2618400400000001</v>
      </c>
      <c r="F56" s="47">
        <v>6.3142080399999996</v>
      </c>
      <c r="G56" s="47">
        <v>6.3142080399999996</v>
      </c>
      <c r="H56" s="47">
        <v>6.3142080399999996</v>
      </c>
      <c r="I56" s="47">
        <v>6.3142080399999996</v>
      </c>
      <c r="J56" s="47">
        <v>6.3142080399999996</v>
      </c>
      <c r="K56" s="47">
        <v>6.3142080399999996</v>
      </c>
      <c r="L56" s="47">
        <v>6.3142080399999996</v>
      </c>
      <c r="M56" s="47">
        <v>6.3142080399999996</v>
      </c>
      <c r="N56" s="47">
        <v>6.3142080399999996</v>
      </c>
      <c r="O56" s="47">
        <v>7.5770496499999993</v>
      </c>
      <c r="P56" s="47">
        <v>8.1768994100000008</v>
      </c>
      <c r="Q56" s="47">
        <v>7.2929102899999982</v>
      </c>
      <c r="R56" s="47">
        <v>6.4089211500000003</v>
      </c>
      <c r="S56" s="47">
        <v>5.5249320399999995</v>
      </c>
      <c r="T56" s="47">
        <v>4.6409429099999997</v>
      </c>
      <c r="U56" s="47">
        <v>3.7569537899999998</v>
      </c>
      <c r="V56" s="47">
        <v>2.8729646500000001</v>
      </c>
      <c r="W56" s="47">
        <v>1.9889755299999998</v>
      </c>
      <c r="X56" s="47">
        <v>1.2154850500000003</v>
      </c>
      <c r="Y56" s="47">
        <v>0</v>
      </c>
      <c r="Z56" s="47">
        <v>0</v>
      </c>
      <c r="AA56" s="47">
        <v>0</v>
      </c>
      <c r="AB56" s="47">
        <v>0</v>
      </c>
      <c r="AC56" s="47">
        <v>0</v>
      </c>
      <c r="AD56" s="47">
        <v>0</v>
      </c>
      <c r="AE56" s="47">
        <v>0</v>
      </c>
      <c r="AF56" s="47">
        <v>0</v>
      </c>
      <c r="AG56" s="47">
        <v>0</v>
      </c>
      <c r="AH56" s="47">
        <v>0</v>
      </c>
      <c r="AI56" s="47">
        <v>0</v>
      </c>
      <c r="AJ56" s="47">
        <v>117.85995492999999</v>
      </c>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29"/>
      <c r="BL56" s="529"/>
      <c r="BM56" s="529"/>
      <c r="BN56" s="529"/>
      <c r="BO56" s="529"/>
      <c r="BP56" s="529"/>
      <c r="BQ56" s="529"/>
      <c r="BR56" s="529"/>
      <c r="BS56" s="529"/>
      <c r="BT56" s="529"/>
      <c r="BU56" s="529"/>
      <c r="BV56" s="529"/>
      <c r="BW56" s="529"/>
      <c r="BX56" s="529"/>
      <c r="BY56" s="529"/>
      <c r="BZ56" s="529"/>
      <c r="CA56" s="529"/>
    </row>
    <row r="57" spans="2:79">
      <c r="B57" s="506" t="s">
        <v>296</v>
      </c>
      <c r="C57" s="47">
        <v>1.2117397400000001</v>
      </c>
      <c r="D57" s="47">
        <v>2.4234794800000006</v>
      </c>
      <c r="E57" s="47">
        <v>3.0293493499999999</v>
      </c>
      <c r="F57" s="47">
        <v>3.6352192199999998</v>
      </c>
      <c r="G57" s="47">
        <v>3.6352192199999998</v>
      </c>
      <c r="H57" s="47">
        <v>3.6352192199999998</v>
      </c>
      <c r="I57" s="47">
        <v>3.6352192199999998</v>
      </c>
      <c r="J57" s="47">
        <v>3.6352192199999998</v>
      </c>
      <c r="K57" s="47">
        <v>3.6352192199999998</v>
      </c>
      <c r="L57" s="47">
        <v>3.6352192199999998</v>
      </c>
      <c r="M57" s="47">
        <v>3.6352192199999998</v>
      </c>
      <c r="N57" s="47">
        <v>3.6352192199999998</v>
      </c>
      <c r="O57" s="47">
        <v>4.3622630600000001</v>
      </c>
      <c r="P57" s="47">
        <v>4.7076088800000004</v>
      </c>
      <c r="Q57" s="47">
        <v>4.1986781999999989</v>
      </c>
      <c r="R57" s="47">
        <v>3.6897475000000002</v>
      </c>
      <c r="S57" s="47">
        <v>3.18081681</v>
      </c>
      <c r="T57" s="47">
        <v>2.6718861199999999</v>
      </c>
      <c r="U57" s="47">
        <v>2.1629554399999997</v>
      </c>
      <c r="V57" s="47">
        <v>1.6540247399999999</v>
      </c>
      <c r="W57" s="47">
        <v>1.1450940499999998</v>
      </c>
      <c r="X57" s="47">
        <v>0.69977970000000012</v>
      </c>
      <c r="Y57" s="47">
        <v>0</v>
      </c>
      <c r="Z57" s="47">
        <v>0</v>
      </c>
      <c r="AA57" s="47">
        <v>0</v>
      </c>
      <c r="AB57" s="47">
        <v>0</v>
      </c>
      <c r="AC57" s="47">
        <v>0</v>
      </c>
      <c r="AD57" s="47">
        <v>0</v>
      </c>
      <c r="AE57" s="47">
        <v>0</v>
      </c>
      <c r="AF57" s="47">
        <v>0</v>
      </c>
      <c r="AG57" s="47">
        <v>0</v>
      </c>
      <c r="AH57" s="47">
        <v>0</v>
      </c>
      <c r="AI57" s="47">
        <v>0</v>
      </c>
      <c r="AJ57" s="47">
        <v>67.854396049999991</v>
      </c>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29"/>
      <c r="BJ57" s="529"/>
      <c r="BK57" s="529"/>
      <c r="BL57" s="529"/>
      <c r="BM57" s="529"/>
      <c r="BN57" s="529"/>
      <c r="BO57" s="529"/>
      <c r="BP57" s="529"/>
      <c r="BQ57" s="529"/>
      <c r="BR57" s="529"/>
      <c r="BS57" s="529"/>
      <c r="BT57" s="529"/>
      <c r="BU57" s="529"/>
      <c r="BV57" s="529"/>
      <c r="BW57" s="529"/>
      <c r="BX57" s="529"/>
      <c r="BY57" s="529"/>
      <c r="BZ57" s="529"/>
      <c r="CA57" s="529"/>
    </row>
    <row r="58" spans="2:79">
      <c r="B58" s="507" t="s">
        <v>297</v>
      </c>
      <c r="C58" s="47">
        <v>0.89299627999999998</v>
      </c>
      <c r="D58" s="47">
        <v>1.78599256</v>
      </c>
      <c r="E58" s="47">
        <v>2.2324906900000001</v>
      </c>
      <c r="F58" s="47">
        <v>2.6789888199999998</v>
      </c>
      <c r="G58" s="47">
        <v>2.6789888199999998</v>
      </c>
      <c r="H58" s="47">
        <v>2.6789888199999998</v>
      </c>
      <c r="I58" s="47">
        <v>2.6789888199999998</v>
      </c>
      <c r="J58" s="47">
        <v>2.6789888199999998</v>
      </c>
      <c r="K58" s="47">
        <v>2.6789888199999998</v>
      </c>
      <c r="L58" s="47">
        <v>2.6789888199999998</v>
      </c>
      <c r="M58" s="47">
        <v>2.6789888199999998</v>
      </c>
      <c r="N58" s="47">
        <v>2.6789888199999998</v>
      </c>
      <c r="O58" s="47">
        <v>3.2147865899999997</v>
      </c>
      <c r="P58" s="47">
        <v>3.4692905300000003</v>
      </c>
      <c r="Q58" s="47">
        <v>3.0942320899999998</v>
      </c>
      <c r="R58" s="47">
        <v>2.7191736500000001</v>
      </c>
      <c r="S58" s="47">
        <v>2.3441152299999999</v>
      </c>
      <c r="T58" s="47">
        <v>1.96905679</v>
      </c>
      <c r="U58" s="47">
        <v>1.5939983500000001</v>
      </c>
      <c r="V58" s="47">
        <v>1.2189399100000002</v>
      </c>
      <c r="W58" s="47">
        <v>0.84388147999999996</v>
      </c>
      <c r="X58" s="47">
        <v>0.51570535000000006</v>
      </c>
      <c r="Y58" s="47">
        <v>0</v>
      </c>
      <c r="Z58" s="47">
        <v>0</v>
      </c>
      <c r="AA58" s="47">
        <v>0</v>
      </c>
      <c r="AB58" s="47">
        <v>0</v>
      </c>
      <c r="AC58" s="47">
        <v>0</v>
      </c>
      <c r="AD58" s="47">
        <v>0</v>
      </c>
      <c r="AE58" s="47">
        <v>0</v>
      </c>
      <c r="AF58" s="47">
        <v>0</v>
      </c>
      <c r="AG58" s="47">
        <v>0</v>
      </c>
      <c r="AH58" s="47">
        <v>0</v>
      </c>
      <c r="AI58" s="47">
        <v>0</v>
      </c>
      <c r="AJ58" s="47">
        <v>50.005558880000009</v>
      </c>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c r="BG58" s="529"/>
      <c r="BH58" s="529"/>
      <c r="BI58" s="529"/>
      <c r="BJ58" s="529"/>
      <c r="BK58" s="529"/>
      <c r="BL58" s="529"/>
      <c r="BM58" s="529"/>
      <c r="BN58" s="529"/>
      <c r="BO58" s="529"/>
      <c r="BP58" s="529"/>
      <c r="BQ58" s="529"/>
      <c r="BR58" s="529"/>
      <c r="BS58" s="529"/>
      <c r="BT58" s="529"/>
      <c r="BU58" s="529"/>
      <c r="BV58" s="529"/>
      <c r="BW58" s="529"/>
      <c r="BX58" s="529"/>
      <c r="BY58" s="529"/>
      <c r="BZ58" s="529"/>
      <c r="CA58" s="529"/>
    </row>
    <row r="59" spans="2:79">
      <c r="B59" s="133" t="s">
        <v>23</v>
      </c>
      <c r="C59" s="47">
        <v>77.949084622762143</v>
      </c>
      <c r="D59" s="47">
        <v>155.89816924552429</v>
      </c>
      <c r="E59" s="47">
        <v>194.52780410272806</v>
      </c>
      <c r="F59" s="47">
        <v>233.15743895993182</v>
      </c>
      <c r="G59" s="47">
        <v>233.15743895993182</v>
      </c>
      <c r="H59" s="47">
        <v>233.15743895993182</v>
      </c>
      <c r="I59" s="47">
        <v>233.15743895993182</v>
      </c>
      <c r="J59" s="47">
        <v>233.15743895993182</v>
      </c>
      <c r="K59" s="47">
        <v>233.15743895993182</v>
      </c>
      <c r="L59" s="47">
        <v>233.15743895993182</v>
      </c>
      <c r="M59" s="47">
        <v>233.15743895993182</v>
      </c>
      <c r="N59" s="47">
        <v>233.15743895993182</v>
      </c>
      <c r="O59" s="47">
        <v>280.06485270673483</v>
      </c>
      <c r="P59" s="47">
        <v>302.44934646206309</v>
      </c>
      <c r="Q59" s="47">
        <v>269.75211982097187</v>
      </c>
      <c r="R59" s="47">
        <v>237.05489319053709</v>
      </c>
      <c r="S59" s="47">
        <v>204.35766653878943</v>
      </c>
      <c r="T59" s="47">
        <v>171.66043988704178</v>
      </c>
      <c r="U59" s="47">
        <v>138.96321324595056</v>
      </c>
      <c r="V59" s="47">
        <v>106.26598658354645</v>
      </c>
      <c r="W59" s="47">
        <v>73.568759963768116</v>
      </c>
      <c r="X59" s="47">
        <v>44.958686647485088</v>
      </c>
      <c r="Y59" s="47">
        <v>0</v>
      </c>
      <c r="Z59" s="47">
        <v>0</v>
      </c>
      <c r="AA59" s="47">
        <v>0</v>
      </c>
      <c r="AB59" s="47">
        <v>0</v>
      </c>
      <c r="AC59" s="47">
        <v>0</v>
      </c>
      <c r="AD59" s="47">
        <v>0</v>
      </c>
      <c r="AE59" s="47">
        <v>0</v>
      </c>
      <c r="AF59" s="47">
        <v>0</v>
      </c>
      <c r="AG59" s="47">
        <v>0</v>
      </c>
      <c r="AH59" s="47">
        <v>0</v>
      </c>
      <c r="AI59" s="47">
        <v>0</v>
      </c>
      <c r="AJ59" s="47">
        <v>4355.8879736572881</v>
      </c>
      <c r="AK59" s="529"/>
      <c r="AL59" s="529"/>
      <c r="AM59" s="529"/>
      <c r="AN59" s="529"/>
      <c r="AO59" s="529"/>
      <c r="AP59" s="529"/>
      <c r="AQ59" s="529"/>
      <c r="AR59" s="529"/>
      <c r="AS59" s="529"/>
      <c r="AT59" s="529"/>
      <c r="AU59" s="529"/>
      <c r="AV59" s="529"/>
      <c r="AW59" s="529"/>
      <c r="AX59" s="529"/>
      <c r="AY59" s="529"/>
      <c r="AZ59" s="529"/>
      <c r="BA59" s="529"/>
      <c r="BB59" s="529"/>
      <c r="BC59" s="529"/>
      <c r="BD59" s="529"/>
      <c r="BE59" s="529"/>
      <c r="BF59" s="529"/>
      <c r="BG59" s="529"/>
      <c r="BH59" s="529"/>
      <c r="BI59" s="529"/>
      <c r="BJ59" s="529"/>
      <c r="BK59" s="529"/>
      <c r="BL59" s="529"/>
      <c r="BM59" s="529"/>
      <c r="BN59" s="529"/>
      <c r="BO59" s="529"/>
      <c r="BP59" s="529"/>
      <c r="BQ59" s="529"/>
      <c r="BR59" s="529"/>
      <c r="BS59" s="529"/>
      <c r="BT59" s="529"/>
      <c r="BU59" s="529"/>
      <c r="BV59" s="529"/>
      <c r="BW59" s="529"/>
      <c r="BX59" s="529"/>
      <c r="BY59" s="529"/>
      <c r="BZ59" s="529"/>
      <c r="CA59" s="529"/>
    </row>
    <row r="60" spans="2:79">
      <c r="B60" s="505" t="s">
        <v>294</v>
      </c>
      <c r="C60" s="47">
        <v>60.629270566922422</v>
      </c>
      <c r="D60" s="47">
        <v>121.25854113384484</v>
      </c>
      <c r="E60" s="47">
        <v>151.30490530690537</v>
      </c>
      <c r="F60" s="47">
        <v>181.35126947996591</v>
      </c>
      <c r="G60" s="47">
        <v>181.35126947996591</v>
      </c>
      <c r="H60" s="47">
        <v>181.35126947996591</v>
      </c>
      <c r="I60" s="47">
        <v>181.35126947996591</v>
      </c>
      <c r="J60" s="47">
        <v>181.35126947996591</v>
      </c>
      <c r="K60" s="47">
        <v>181.35126947996591</v>
      </c>
      <c r="L60" s="47">
        <v>181.35126947996591</v>
      </c>
      <c r="M60" s="47">
        <v>181.35126947996591</v>
      </c>
      <c r="N60" s="47">
        <v>181.35126947996591</v>
      </c>
      <c r="O60" s="47">
        <v>217.83614026001703</v>
      </c>
      <c r="P60" s="47">
        <v>235.24693520886615</v>
      </c>
      <c r="Q60" s="47">
        <v>209.81483411125319</v>
      </c>
      <c r="R60" s="47">
        <v>184.38273301364023</v>
      </c>
      <c r="S60" s="47">
        <v>158.95063190537084</v>
      </c>
      <c r="T60" s="47">
        <v>133.51853079710145</v>
      </c>
      <c r="U60" s="47">
        <v>108.08642968883206</v>
      </c>
      <c r="V60" s="47">
        <v>82.654328580562648</v>
      </c>
      <c r="W60" s="47">
        <v>57.222227493606134</v>
      </c>
      <c r="X60" s="47">
        <v>34.969139023870426</v>
      </c>
      <c r="Y60" s="47">
        <v>0</v>
      </c>
      <c r="Z60" s="47">
        <v>0</v>
      </c>
      <c r="AA60" s="47">
        <v>0</v>
      </c>
      <c r="AB60" s="47">
        <v>0</v>
      </c>
      <c r="AC60" s="47">
        <v>0</v>
      </c>
      <c r="AD60" s="47">
        <v>0</v>
      </c>
      <c r="AE60" s="47">
        <v>0</v>
      </c>
      <c r="AF60" s="47">
        <v>0</v>
      </c>
      <c r="AG60" s="47">
        <v>0</v>
      </c>
      <c r="AH60" s="47">
        <v>0</v>
      </c>
      <c r="AI60" s="47">
        <v>0</v>
      </c>
      <c r="AJ60" s="47">
        <v>3388.0360724104858</v>
      </c>
      <c r="AK60" s="529"/>
      <c r="AL60" s="529"/>
      <c r="AM60" s="529"/>
      <c r="AN60" s="529"/>
      <c r="AO60" s="529"/>
      <c r="AP60" s="529"/>
      <c r="AQ60" s="529"/>
      <c r="AR60" s="529"/>
      <c r="AS60" s="529"/>
      <c r="AT60" s="529"/>
      <c r="AU60" s="529"/>
      <c r="AV60" s="529"/>
      <c r="AW60" s="529"/>
      <c r="AX60" s="529"/>
      <c r="AY60" s="529"/>
      <c r="AZ60" s="529"/>
      <c r="BA60" s="529"/>
      <c r="BB60" s="529"/>
      <c r="BC60" s="529"/>
      <c r="BD60" s="529"/>
      <c r="BE60" s="529"/>
      <c r="BF60" s="529"/>
      <c r="BG60" s="529"/>
      <c r="BH60" s="529"/>
      <c r="BI60" s="529"/>
      <c r="BJ60" s="529"/>
      <c r="BK60" s="529"/>
      <c r="BL60" s="529"/>
      <c r="BM60" s="529"/>
      <c r="BN60" s="529"/>
      <c r="BO60" s="529"/>
      <c r="BP60" s="529"/>
      <c r="BQ60" s="529"/>
      <c r="BR60" s="529"/>
      <c r="BS60" s="529"/>
      <c r="BT60" s="529"/>
      <c r="BU60" s="529"/>
      <c r="BV60" s="529"/>
      <c r="BW60" s="529"/>
      <c r="BX60" s="529"/>
      <c r="BY60" s="529"/>
      <c r="BZ60" s="529"/>
      <c r="CA60" s="529"/>
    </row>
    <row r="61" spans="2:79">
      <c r="B61" s="505" t="s">
        <v>295</v>
      </c>
      <c r="C61" s="47">
        <v>17.319814055839728</v>
      </c>
      <c r="D61" s="47">
        <v>34.63962811167945</v>
      </c>
      <c r="E61" s="47">
        <v>43.222898795822672</v>
      </c>
      <c r="F61" s="47">
        <v>51.806169479965902</v>
      </c>
      <c r="G61" s="47">
        <v>51.806169479965902</v>
      </c>
      <c r="H61" s="47">
        <v>51.806169479965902</v>
      </c>
      <c r="I61" s="47">
        <v>51.806169479965902</v>
      </c>
      <c r="J61" s="47">
        <v>51.806169479965902</v>
      </c>
      <c r="K61" s="47">
        <v>51.806169479965902</v>
      </c>
      <c r="L61" s="47">
        <v>51.806169479965902</v>
      </c>
      <c r="M61" s="47">
        <v>51.806169479965902</v>
      </c>
      <c r="N61" s="47">
        <v>51.806169479965902</v>
      </c>
      <c r="O61" s="47">
        <v>62.228712446717815</v>
      </c>
      <c r="P61" s="47">
        <v>67.202411253196942</v>
      </c>
      <c r="Q61" s="47">
        <v>59.937285709718665</v>
      </c>
      <c r="R61" s="47">
        <v>52.672160176896838</v>
      </c>
      <c r="S61" s="47">
        <v>45.407034633418583</v>
      </c>
      <c r="T61" s="47">
        <v>38.141909089940327</v>
      </c>
      <c r="U61" s="47">
        <v>30.876783557118497</v>
      </c>
      <c r="V61" s="47">
        <v>23.611658002983802</v>
      </c>
      <c r="W61" s="47">
        <v>16.346532470161975</v>
      </c>
      <c r="X61" s="47">
        <v>9.9895476236146639</v>
      </c>
      <c r="Y61" s="47">
        <v>0</v>
      </c>
      <c r="Z61" s="47">
        <v>0</v>
      </c>
      <c r="AA61" s="47">
        <v>0</v>
      </c>
      <c r="AB61" s="47">
        <v>0</v>
      </c>
      <c r="AC61" s="47">
        <v>0</v>
      </c>
      <c r="AD61" s="47">
        <v>0</v>
      </c>
      <c r="AE61" s="47">
        <v>0</v>
      </c>
      <c r="AF61" s="47">
        <v>0</v>
      </c>
      <c r="AG61" s="47">
        <v>0</v>
      </c>
      <c r="AH61" s="47">
        <v>0</v>
      </c>
      <c r="AI61" s="47">
        <v>0</v>
      </c>
      <c r="AJ61" s="47">
        <v>967.85190124680287</v>
      </c>
      <c r="AK61" s="529"/>
      <c r="AL61" s="529"/>
      <c r="AM61" s="529"/>
      <c r="AN61" s="529"/>
      <c r="AO61" s="529"/>
      <c r="AP61" s="529"/>
      <c r="AQ61" s="529"/>
      <c r="AR61" s="529"/>
      <c r="AS61" s="529"/>
      <c r="AT61" s="529"/>
      <c r="AU61" s="529"/>
      <c r="AV61" s="529"/>
      <c r="AW61" s="529"/>
      <c r="AX61" s="529"/>
      <c r="AY61" s="529"/>
      <c r="AZ61" s="529"/>
      <c r="BA61" s="529"/>
      <c r="BB61" s="529"/>
      <c r="BC61" s="529"/>
      <c r="BD61" s="529"/>
      <c r="BE61" s="529"/>
      <c r="BF61" s="529"/>
      <c r="BG61" s="529"/>
      <c r="BH61" s="529"/>
      <c r="BI61" s="529"/>
      <c r="BJ61" s="529"/>
      <c r="BK61" s="529"/>
      <c r="BL61" s="529"/>
      <c r="BM61" s="529"/>
      <c r="BN61" s="529"/>
      <c r="BO61" s="529"/>
      <c r="BP61" s="529"/>
      <c r="BQ61" s="529"/>
      <c r="BR61" s="529"/>
      <c r="BS61" s="529"/>
      <c r="BT61" s="529"/>
      <c r="BU61" s="529"/>
      <c r="BV61" s="529"/>
      <c r="BW61" s="529"/>
      <c r="BX61" s="529"/>
      <c r="BY61" s="529"/>
      <c r="BZ61" s="529"/>
      <c r="CA61" s="529"/>
    </row>
    <row r="62" spans="2:79">
      <c r="B62" s="133" t="s">
        <v>24</v>
      </c>
      <c r="C62" s="47">
        <v>0.36617877930476961</v>
      </c>
      <c r="D62" s="47">
        <v>0.73235755860953922</v>
      </c>
      <c r="E62" s="47">
        <v>0.91137829515853763</v>
      </c>
      <c r="F62" s="47">
        <v>1.090399031707536</v>
      </c>
      <c r="G62" s="47">
        <v>1.090399031707536</v>
      </c>
      <c r="H62" s="47">
        <v>1.090399031707536</v>
      </c>
      <c r="I62" s="47">
        <v>1.090399031707536</v>
      </c>
      <c r="J62" s="47">
        <v>1.090399031707536</v>
      </c>
      <c r="K62" s="47">
        <v>1.090399031707536</v>
      </c>
      <c r="L62" s="47">
        <v>1.090399031707536</v>
      </c>
      <c r="M62" s="47">
        <v>1.090399031707536</v>
      </c>
      <c r="N62" s="47">
        <v>1.090399031707536</v>
      </c>
      <c r="O62" s="47">
        <v>1.3101062992903978</v>
      </c>
      <c r="P62" s="47">
        <v>1.4150775494475882</v>
      </c>
      <c r="Q62" s="47">
        <v>1.2620961927602623</v>
      </c>
      <c r="R62" s="47">
        <v>1.1091148360729364</v>
      </c>
      <c r="S62" s="47">
        <v>0.95613347938561022</v>
      </c>
      <c r="T62" s="47">
        <v>0.8031521226982844</v>
      </c>
      <c r="U62" s="47">
        <v>0.65017076601095847</v>
      </c>
      <c r="V62" s="47">
        <v>0.49718940932363248</v>
      </c>
      <c r="W62" s="47">
        <v>0.34420805263630644</v>
      </c>
      <c r="X62" s="47">
        <v>0.21034936548998473</v>
      </c>
      <c r="Y62" s="47">
        <v>0</v>
      </c>
      <c r="Z62" s="47">
        <v>0</v>
      </c>
      <c r="AA62" s="47">
        <v>0</v>
      </c>
      <c r="AB62" s="47">
        <v>0</v>
      </c>
      <c r="AC62" s="47">
        <v>0</v>
      </c>
      <c r="AD62" s="47">
        <v>0</v>
      </c>
      <c r="AE62" s="47">
        <v>0</v>
      </c>
      <c r="AF62" s="47">
        <v>0</v>
      </c>
      <c r="AG62" s="47">
        <v>0</v>
      </c>
      <c r="AH62" s="47">
        <v>0</v>
      </c>
      <c r="AI62" s="47">
        <v>0</v>
      </c>
      <c r="AJ62" s="47">
        <v>20.381103991556635</v>
      </c>
      <c r="AK62" s="529"/>
      <c r="AL62" s="529"/>
      <c r="AM62" s="529"/>
      <c r="AN62" s="529"/>
      <c r="AO62" s="529"/>
      <c r="AP62" s="529"/>
      <c r="AQ62" s="529"/>
      <c r="AR62" s="529"/>
      <c r="AS62" s="529"/>
      <c r="AT62" s="529"/>
      <c r="AU62" s="529"/>
      <c r="AV62" s="529"/>
      <c r="AW62" s="529"/>
      <c r="AX62" s="529"/>
      <c r="AY62" s="529"/>
      <c r="AZ62" s="529"/>
      <c r="BA62" s="529"/>
      <c r="BB62" s="529"/>
      <c r="BC62" s="529"/>
      <c r="BD62" s="529"/>
      <c r="BE62" s="529"/>
      <c r="BF62" s="529"/>
      <c r="BG62" s="529"/>
      <c r="BH62" s="529"/>
      <c r="BI62" s="529"/>
      <c r="BJ62" s="529"/>
      <c r="BK62" s="529"/>
      <c r="BL62" s="529"/>
      <c r="BM62" s="529"/>
      <c r="BN62" s="529"/>
      <c r="BO62" s="529"/>
      <c r="BP62" s="529"/>
      <c r="BQ62" s="529"/>
      <c r="BR62" s="529"/>
      <c r="BS62" s="529"/>
      <c r="BT62" s="529"/>
      <c r="BU62" s="529"/>
      <c r="BV62" s="529"/>
      <c r="BW62" s="529"/>
      <c r="BX62" s="529"/>
      <c r="BY62" s="529"/>
      <c r="BZ62" s="529"/>
      <c r="CA62" s="529"/>
    </row>
    <row r="63" spans="2:79">
      <c r="B63" s="505" t="s">
        <v>294</v>
      </c>
      <c r="C63" s="47">
        <v>0.34892164510913504</v>
      </c>
      <c r="D63" s="47">
        <v>0.69784329021827007</v>
      </c>
      <c r="E63" s="47">
        <v>0.86842720560495823</v>
      </c>
      <c r="F63" s="47">
        <v>1.0390111209916464</v>
      </c>
      <c r="G63" s="47">
        <v>1.0390111209916464</v>
      </c>
      <c r="H63" s="47">
        <v>1.0390111209916464</v>
      </c>
      <c r="I63" s="47">
        <v>1.0390111209916464</v>
      </c>
      <c r="J63" s="47">
        <v>1.0390111209916464</v>
      </c>
      <c r="K63" s="47">
        <v>1.0390111209916464</v>
      </c>
      <c r="L63" s="47">
        <v>1.0390111209916464</v>
      </c>
      <c r="M63" s="47">
        <v>1.0390111209916464</v>
      </c>
      <c r="N63" s="47">
        <v>1.0390111209916464</v>
      </c>
      <c r="O63" s="47">
        <v>1.2483641080571273</v>
      </c>
      <c r="P63" s="47">
        <v>1.3483883130333243</v>
      </c>
      <c r="Q63" s="47">
        <v>1.2026166035210635</v>
      </c>
      <c r="R63" s="47">
        <v>1.0568448940088027</v>
      </c>
      <c r="S63" s="47">
        <v>0.91107318449654173</v>
      </c>
      <c r="T63" s="47">
        <v>0.76530147498428103</v>
      </c>
      <c r="U63" s="47">
        <v>0.61952976547202021</v>
      </c>
      <c r="V63" s="47">
        <v>0.47375805595975928</v>
      </c>
      <c r="W63" s="47">
        <v>0.32798634644749841</v>
      </c>
      <c r="X63" s="47">
        <v>0.20043610060181444</v>
      </c>
      <c r="Y63" s="47">
        <v>0</v>
      </c>
      <c r="Z63" s="47">
        <v>0</v>
      </c>
      <c r="AA63" s="47">
        <v>0</v>
      </c>
      <c r="AB63" s="47">
        <v>0</v>
      </c>
      <c r="AC63" s="47">
        <v>0</v>
      </c>
      <c r="AD63" s="47">
        <v>0</v>
      </c>
      <c r="AE63" s="47">
        <v>0</v>
      </c>
      <c r="AF63" s="47">
        <v>0</v>
      </c>
      <c r="AG63" s="47">
        <v>0</v>
      </c>
      <c r="AH63" s="47">
        <v>0</v>
      </c>
      <c r="AI63" s="47">
        <v>0</v>
      </c>
      <c r="AJ63" s="47">
        <v>19.420591076439408</v>
      </c>
      <c r="AK63" s="529"/>
      <c r="AL63" s="529"/>
      <c r="AM63" s="529"/>
      <c r="AN63" s="529"/>
      <c r="AO63" s="529"/>
      <c r="AP63" s="529"/>
      <c r="AQ63" s="529"/>
      <c r="AR63" s="529"/>
      <c r="AS63" s="529"/>
      <c r="AT63" s="529"/>
      <c r="AU63" s="529"/>
      <c r="AV63" s="529"/>
      <c r="AW63" s="529"/>
      <c r="AX63" s="529"/>
      <c r="AY63" s="529"/>
      <c r="AZ63" s="529"/>
      <c r="BA63" s="529"/>
      <c r="BB63" s="529"/>
      <c r="BC63" s="529"/>
      <c r="BD63" s="529"/>
      <c r="BE63" s="529"/>
      <c r="BF63" s="529"/>
      <c r="BG63" s="529"/>
      <c r="BH63" s="529"/>
      <c r="BI63" s="529"/>
      <c r="BJ63" s="529"/>
      <c r="BK63" s="529"/>
      <c r="BL63" s="529"/>
      <c r="BM63" s="529"/>
      <c r="BN63" s="529"/>
      <c r="BO63" s="529"/>
      <c r="BP63" s="529"/>
      <c r="BQ63" s="529"/>
      <c r="BR63" s="529"/>
      <c r="BS63" s="529"/>
      <c r="BT63" s="529"/>
      <c r="BU63" s="529"/>
      <c r="BV63" s="529"/>
      <c r="BW63" s="529"/>
      <c r="BX63" s="529"/>
      <c r="BY63" s="529"/>
      <c r="BZ63" s="529"/>
      <c r="CA63" s="529"/>
    </row>
    <row r="64" spans="2:79">
      <c r="B64" s="505" t="s">
        <v>295</v>
      </c>
      <c r="C64" s="47">
        <v>1.7257134195634599E-2</v>
      </c>
      <c r="D64" s="47">
        <v>3.4514268391269198E-2</v>
      </c>
      <c r="E64" s="47">
        <v>4.2951089553579451E-2</v>
      </c>
      <c r="F64" s="47">
        <v>5.1387910715889704E-2</v>
      </c>
      <c r="G64" s="47">
        <v>5.1387910715889704E-2</v>
      </c>
      <c r="H64" s="47">
        <v>5.1387910715889704E-2</v>
      </c>
      <c r="I64" s="47">
        <v>5.1387910715889704E-2</v>
      </c>
      <c r="J64" s="47">
        <v>5.1387910715889704E-2</v>
      </c>
      <c r="K64" s="47">
        <v>5.1387910715889704E-2</v>
      </c>
      <c r="L64" s="47">
        <v>5.1387910715889704E-2</v>
      </c>
      <c r="M64" s="47">
        <v>5.1387910715889704E-2</v>
      </c>
      <c r="N64" s="47">
        <v>5.1387910715889704E-2</v>
      </c>
      <c r="O64" s="47">
        <v>6.1742191233270467E-2</v>
      </c>
      <c r="P64" s="47">
        <v>6.6689236414263914E-2</v>
      </c>
      <c r="Q64" s="47">
        <v>5.9479589239198771E-2</v>
      </c>
      <c r="R64" s="47">
        <v>5.2269942064133663E-2</v>
      </c>
      <c r="S64" s="47">
        <v>4.5060294889068542E-2</v>
      </c>
      <c r="T64" s="47">
        <v>3.785064771400342E-2</v>
      </c>
      <c r="U64" s="47">
        <v>3.0641000538938284E-2</v>
      </c>
      <c r="V64" s="47">
        <v>2.3431353363873177E-2</v>
      </c>
      <c r="W64" s="47">
        <v>1.6221706188808045E-2</v>
      </c>
      <c r="X64" s="47">
        <v>9.9132648881703044E-3</v>
      </c>
      <c r="Y64" s="47">
        <v>0</v>
      </c>
      <c r="Z64" s="47">
        <v>0</v>
      </c>
      <c r="AA64" s="47">
        <v>0</v>
      </c>
      <c r="AB64" s="47">
        <v>0</v>
      </c>
      <c r="AC64" s="47">
        <v>0</v>
      </c>
      <c r="AD64" s="47">
        <v>0</v>
      </c>
      <c r="AE64" s="47">
        <v>0</v>
      </c>
      <c r="AF64" s="47">
        <v>0</v>
      </c>
      <c r="AG64" s="47">
        <v>0</v>
      </c>
      <c r="AH64" s="47">
        <v>0</v>
      </c>
      <c r="AI64" s="47">
        <v>0</v>
      </c>
      <c r="AJ64" s="47">
        <v>0.96051291511721937</v>
      </c>
      <c r="AK64" s="529"/>
      <c r="AL64" s="529"/>
      <c r="AM64" s="529"/>
      <c r="AN64" s="529"/>
      <c r="AO64" s="529"/>
      <c r="AP64" s="529"/>
      <c r="AQ64" s="529"/>
      <c r="AR64" s="529"/>
      <c r="AS64" s="529"/>
      <c r="AT64" s="529"/>
      <c r="AU64" s="529"/>
      <c r="AV64" s="529"/>
      <c r="AW64" s="529"/>
      <c r="AX64" s="529"/>
      <c r="AY64" s="529"/>
      <c r="AZ64" s="529"/>
      <c r="BA64" s="529"/>
      <c r="BB64" s="529"/>
      <c r="BC64" s="529"/>
      <c r="BD64" s="529"/>
      <c r="BE64" s="529"/>
      <c r="BF64" s="529"/>
      <c r="BG64" s="529"/>
      <c r="BH64" s="529"/>
      <c r="BI64" s="529"/>
      <c r="BJ64" s="529"/>
      <c r="BK64" s="529"/>
      <c r="BL64" s="529"/>
      <c r="BM64" s="529"/>
      <c r="BN64" s="529"/>
      <c r="BO64" s="529"/>
      <c r="BP64" s="529"/>
      <c r="BQ64" s="529"/>
      <c r="BR64" s="529"/>
      <c r="BS64" s="529"/>
      <c r="BT64" s="529"/>
      <c r="BU64" s="529"/>
      <c r="BV64" s="529"/>
      <c r="BW64" s="529"/>
      <c r="BX64" s="529"/>
      <c r="BY64" s="529"/>
      <c r="BZ64" s="529"/>
      <c r="CA64" s="529"/>
    </row>
    <row r="65" spans="2:79">
      <c r="B65" s="479" t="s">
        <v>88</v>
      </c>
      <c r="C65" s="56">
        <v>1781.7873468151322</v>
      </c>
      <c r="D65" s="56">
        <v>1781.7873468151322</v>
      </c>
      <c r="E65" s="56">
        <v>1781.7873468151322</v>
      </c>
      <c r="F65" s="56">
        <v>1781.7873468151322</v>
      </c>
      <c r="G65" s="56">
        <v>1781.7873468151322</v>
      </c>
      <c r="H65" s="56">
        <v>1781.7873468151322</v>
      </c>
      <c r="I65" s="56">
        <v>1781.7873468151322</v>
      </c>
      <c r="J65" s="56">
        <v>1737.2426631629323</v>
      </c>
      <c r="K65" s="56">
        <v>1559.0639284787749</v>
      </c>
      <c r="L65" s="56">
        <v>1380.8851937941406</v>
      </c>
      <c r="M65" s="56">
        <v>1202.7064591349042</v>
      </c>
      <c r="N65" s="56">
        <v>1024.5277244606571</v>
      </c>
      <c r="O65" s="56">
        <v>846.34898975137105</v>
      </c>
      <c r="P65" s="56">
        <v>668.17025508195502</v>
      </c>
      <c r="Q65" s="56">
        <v>489.99152038192284</v>
      </c>
      <c r="R65" s="56">
        <v>311.81278566254713</v>
      </c>
      <c r="S65" s="56">
        <v>133.63405102252412</v>
      </c>
      <c r="T65" s="56">
        <v>0</v>
      </c>
      <c r="U65" s="56">
        <v>0</v>
      </c>
      <c r="V65" s="56">
        <v>0</v>
      </c>
      <c r="W65" s="56">
        <v>0</v>
      </c>
      <c r="X65" s="56">
        <v>0</v>
      </c>
      <c r="Y65" s="56">
        <v>0</v>
      </c>
      <c r="Z65" s="56">
        <v>0</v>
      </c>
      <c r="AA65" s="56">
        <v>0</v>
      </c>
      <c r="AB65" s="56">
        <v>0</v>
      </c>
      <c r="AC65" s="56">
        <v>0</v>
      </c>
      <c r="AD65" s="56">
        <v>0</v>
      </c>
      <c r="AE65" s="56">
        <v>0</v>
      </c>
      <c r="AF65" s="56">
        <v>0</v>
      </c>
      <c r="AG65" s="56">
        <v>0</v>
      </c>
      <c r="AH65" s="56">
        <v>0</v>
      </c>
      <c r="AI65" s="56">
        <v>0</v>
      </c>
      <c r="AJ65" s="56">
        <v>21826.894998637654</v>
      </c>
      <c r="AK65" s="529"/>
      <c r="AL65" s="529"/>
      <c r="AM65" s="529"/>
      <c r="AN65" s="529"/>
      <c r="AO65" s="529"/>
      <c r="AP65" s="529"/>
      <c r="AQ65" s="529"/>
      <c r="AR65" s="529"/>
      <c r="AS65" s="529"/>
      <c r="AT65" s="529"/>
      <c r="AU65" s="529"/>
      <c r="AV65" s="529"/>
      <c r="AW65" s="529"/>
      <c r="AX65" s="529"/>
      <c r="AY65" s="529"/>
      <c r="AZ65" s="529"/>
      <c r="BA65" s="529"/>
      <c r="BB65" s="529"/>
      <c r="BC65" s="529"/>
      <c r="BD65" s="529"/>
      <c r="BE65" s="529"/>
      <c r="BF65" s="529"/>
      <c r="BG65" s="529"/>
      <c r="BH65" s="529"/>
      <c r="BI65" s="529"/>
      <c r="BJ65" s="529"/>
      <c r="BK65" s="529"/>
      <c r="BL65" s="529"/>
      <c r="BM65" s="529"/>
      <c r="BN65" s="529"/>
      <c r="BO65" s="529"/>
      <c r="BP65" s="529"/>
      <c r="BQ65" s="529"/>
      <c r="BR65" s="529"/>
      <c r="BS65" s="529"/>
      <c r="BT65" s="529"/>
      <c r="BU65" s="529"/>
      <c r="BV65" s="529"/>
      <c r="BW65" s="529"/>
      <c r="BX65" s="529"/>
      <c r="BY65" s="529"/>
      <c r="BZ65" s="529"/>
      <c r="CA65" s="529"/>
    </row>
    <row r="66" spans="2:79">
      <c r="B66" s="133" t="s">
        <v>25</v>
      </c>
      <c r="C66" s="47">
        <v>250.53984793913099</v>
      </c>
      <c r="D66" s="47">
        <v>250.53984793913099</v>
      </c>
      <c r="E66" s="47">
        <v>250.53984793913099</v>
      </c>
      <c r="F66" s="47">
        <v>250.53984793913099</v>
      </c>
      <c r="G66" s="47">
        <v>250.53984793913099</v>
      </c>
      <c r="H66" s="47">
        <v>250.53984793913099</v>
      </c>
      <c r="I66" s="47">
        <v>250.53984793913099</v>
      </c>
      <c r="J66" s="47">
        <v>244.27635174390883</v>
      </c>
      <c r="K66" s="47">
        <v>219.22236694906545</v>
      </c>
      <c r="L66" s="47">
        <v>194.168382154222</v>
      </c>
      <c r="M66" s="47">
        <v>169.1143973640302</v>
      </c>
      <c r="N66" s="47">
        <v>144.06041256918678</v>
      </c>
      <c r="O66" s="47">
        <v>119.00642776969175</v>
      </c>
      <c r="P66" s="47">
        <v>93.952442979499921</v>
      </c>
      <c r="Q66" s="47">
        <v>68.898458180004909</v>
      </c>
      <c r="R66" s="47">
        <v>43.844473380509875</v>
      </c>
      <c r="S66" s="47">
        <v>18.79048859962127</v>
      </c>
      <c r="T66" s="47">
        <v>0</v>
      </c>
      <c r="U66" s="47">
        <v>0</v>
      </c>
      <c r="V66" s="47">
        <v>0</v>
      </c>
      <c r="W66" s="47">
        <v>0</v>
      </c>
      <c r="X66" s="47">
        <v>0</v>
      </c>
      <c r="Y66" s="47">
        <v>0</v>
      </c>
      <c r="Z66" s="47">
        <v>0</v>
      </c>
      <c r="AA66" s="47">
        <v>0</v>
      </c>
      <c r="AB66" s="47">
        <v>0</v>
      </c>
      <c r="AC66" s="47">
        <v>0</v>
      </c>
      <c r="AD66" s="47">
        <v>0</v>
      </c>
      <c r="AE66" s="47">
        <v>0</v>
      </c>
      <c r="AF66" s="47">
        <v>0</v>
      </c>
      <c r="AG66" s="47">
        <v>0</v>
      </c>
      <c r="AH66" s="47">
        <v>0</v>
      </c>
      <c r="AI66" s="47">
        <v>0</v>
      </c>
      <c r="AJ66" s="47">
        <v>3069.1131372636582</v>
      </c>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29"/>
      <c r="BK66" s="529"/>
      <c r="BL66" s="529"/>
      <c r="BM66" s="529"/>
      <c r="BN66" s="529"/>
      <c r="BO66" s="529"/>
      <c r="BP66" s="529"/>
      <c r="BQ66" s="529"/>
      <c r="BR66" s="529"/>
      <c r="BS66" s="529"/>
      <c r="BT66" s="529"/>
      <c r="BU66" s="529"/>
      <c r="BV66" s="529"/>
      <c r="BW66" s="529"/>
      <c r="BX66" s="529"/>
      <c r="BY66" s="529"/>
      <c r="BZ66" s="529"/>
      <c r="CA66" s="529"/>
    </row>
    <row r="67" spans="2:79">
      <c r="B67" s="505" t="s">
        <v>294</v>
      </c>
      <c r="C67" s="47">
        <v>247.5727423193911</v>
      </c>
      <c r="D67" s="47">
        <v>247.5727423193911</v>
      </c>
      <c r="E67" s="47">
        <v>247.5727423193911</v>
      </c>
      <c r="F67" s="47">
        <v>247.5727423193911</v>
      </c>
      <c r="G67" s="47">
        <v>247.5727423193911</v>
      </c>
      <c r="H67" s="47">
        <v>247.5727423193911</v>
      </c>
      <c r="I67" s="47">
        <v>247.5727423193911</v>
      </c>
      <c r="J67" s="47">
        <v>241.38342376512759</v>
      </c>
      <c r="K67" s="47">
        <v>216.62614953411884</v>
      </c>
      <c r="L67" s="47">
        <v>191.86887529845842</v>
      </c>
      <c r="M67" s="47">
        <v>167.11160106744964</v>
      </c>
      <c r="N67" s="47">
        <v>142.35432683644086</v>
      </c>
      <c r="O67" s="47">
        <v>117.59705260078046</v>
      </c>
      <c r="P67" s="47">
        <v>92.839778374423261</v>
      </c>
      <c r="Q67" s="47">
        <v>68.082504138762872</v>
      </c>
      <c r="R67" s="47">
        <v>43.325229903102475</v>
      </c>
      <c r="S67" s="47">
        <v>18.567955676745296</v>
      </c>
      <c r="T67" s="47">
        <v>0</v>
      </c>
      <c r="U67" s="47">
        <v>0</v>
      </c>
      <c r="V67" s="47">
        <v>0</v>
      </c>
      <c r="W67" s="47">
        <v>0</v>
      </c>
      <c r="X67" s="47">
        <v>0</v>
      </c>
      <c r="Y67" s="47">
        <v>0</v>
      </c>
      <c r="Z67" s="47">
        <v>0</v>
      </c>
      <c r="AA67" s="47">
        <v>0</v>
      </c>
      <c r="AB67" s="47">
        <v>0</v>
      </c>
      <c r="AC67" s="47">
        <v>0</v>
      </c>
      <c r="AD67" s="47">
        <v>0</v>
      </c>
      <c r="AE67" s="47">
        <v>0</v>
      </c>
      <c r="AF67" s="47">
        <v>0</v>
      </c>
      <c r="AG67" s="47">
        <v>0</v>
      </c>
      <c r="AH67" s="47">
        <v>0</v>
      </c>
      <c r="AI67" s="47">
        <v>0</v>
      </c>
      <c r="AJ67" s="47">
        <v>3032.7660934311475</v>
      </c>
      <c r="AK67" s="529"/>
      <c r="AL67" s="529"/>
      <c r="AM67" s="529"/>
      <c r="AN67" s="529"/>
      <c r="AO67" s="529"/>
      <c r="AP67" s="529"/>
      <c r="AQ67" s="529"/>
      <c r="AR67" s="529"/>
      <c r="AS67" s="529"/>
      <c r="AT67" s="529"/>
      <c r="AU67" s="529"/>
      <c r="AV67" s="529"/>
      <c r="AW67" s="529"/>
      <c r="AX67" s="529"/>
      <c r="AY67" s="529"/>
      <c r="AZ67" s="529"/>
      <c r="BA67" s="529"/>
      <c r="BB67" s="529"/>
      <c r="BC67" s="529"/>
      <c r="BD67" s="529"/>
      <c r="BE67" s="529"/>
      <c r="BF67" s="529"/>
      <c r="BG67" s="529"/>
      <c r="BH67" s="529"/>
      <c r="BI67" s="529"/>
      <c r="BJ67" s="529"/>
      <c r="BK67" s="529"/>
      <c r="BL67" s="529"/>
      <c r="BM67" s="529"/>
      <c r="BN67" s="529"/>
      <c r="BO67" s="529"/>
      <c r="BP67" s="529"/>
      <c r="BQ67" s="529"/>
      <c r="BR67" s="529"/>
      <c r="BS67" s="529"/>
      <c r="BT67" s="529"/>
      <c r="BU67" s="529"/>
      <c r="BV67" s="529"/>
      <c r="BW67" s="529"/>
      <c r="BX67" s="529"/>
      <c r="BY67" s="529"/>
      <c r="BZ67" s="529"/>
      <c r="CA67" s="529"/>
    </row>
    <row r="68" spans="2:79">
      <c r="B68" s="505" t="s">
        <v>295</v>
      </c>
      <c r="C68" s="47">
        <v>2.9671056197399102</v>
      </c>
      <c r="D68" s="47">
        <v>2.9671056197399102</v>
      </c>
      <c r="E68" s="47">
        <v>2.9671056197399102</v>
      </c>
      <c r="F68" s="47">
        <v>2.9671056197399102</v>
      </c>
      <c r="G68" s="47">
        <v>2.9671056197399102</v>
      </c>
      <c r="H68" s="47">
        <v>2.9671056197399102</v>
      </c>
      <c r="I68" s="47">
        <v>2.9671056197399102</v>
      </c>
      <c r="J68" s="47">
        <v>2.8929279787812523</v>
      </c>
      <c r="K68" s="47">
        <v>2.5962174149466208</v>
      </c>
      <c r="L68" s="47">
        <v>2.2995068557635907</v>
      </c>
      <c r="M68" s="47">
        <v>2.002796296580561</v>
      </c>
      <c r="N68" s="47">
        <v>1.7060857327459291</v>
      </c>
      <c r="O68" s="47">
        <v>1.4093751689112974</v>
      </c>
      <c r="P68" s="47">
        <v>1.1126646050766653</v>
      </c>
      <c r="Q68" s="47">
        <v>0.81595404124203352</v>
      </c>
      <c r="R68" s="47">
        <v>0.51924347740740162</v>
      </c>
      <c r="S68" s="47">
        <v>0.22253292287597387</v>
      </c>
      <c r="T68" s="47">
        <v>0</v>
      </c>
      <c r="U68" s="47">
        <v>0</v>
      </c>
      <c r="V68" s="47">
        <v>0</v>
      </c>
      <c r="W68" s="47">
        <v>0</v>
      </c>
      <c r="X68" s="47">
        <v>0</v>
      </c>
      <c r="Y68" s="47">
        <v>0</v>
      </c>
      <c r="Z68" s="47">
        <v>0</v>
      </c>
      <c r="AA68" s="47">
        <v>0</v>
      </c>
      <c r="AB68" s="47">
        <v>0</v>
      </c>
      <c r="AC68" s="47">
        <v>0</v>
      </c>
      <c r="AD68" s="47">
        <v>0</v>
      </c>
      <c r="AE68" s="47">
        <v>0</v>
      </c>
      <c r="AF68" s="47">
        <v>0</v>
      </c>
      <c r="AG68" s="47">
        <v>0</v>
      </c>
      <c r="AH68" s="47">
        <v>0</v>
      </c>
      <c r="AI68" s="47">
        <v>0</v>
      </c>
      <c r="AJ68" s="47">
        <v>36.3470438325107</v>
      </c>
      <c r="AK68" s="529"/>
      <c r="AL68" s="529"/>
      <c r="AM68" s="529"/>
      <c r="AN68" s="529"/>
      <c r="AO68" s="529"/>
      <c r="AP68" s="529"/>
      <c r="AQ68" s="529"/>
      <c r="AR68" s="529"/>
      <c r="AS68" s="529"/>
      <c r="AT68" s="529"/>
      <c r="AU68" s="529"/>
      <c r="AV68" s="529"/>
      <c r="AW68" s="529"/>
      <c r="AX68" s="529"/>
      <c r="AY68" s="529"/>
      <c r="AZ68" s="529"/>
      <c r="BA68" s="529"/>
      <c r="BB68" s="529"/>
      <c r="BC68" s="529"/>
      <c r="BD68" s="529"/>
      <c r="BE68" s="529"/>
      <c r="BF68" s="529"/>
      <c r="BG68" s="529"/>
      <c r="BH68" s="529"/>
      <c r="BI68" s="529"/>
      <c r="BJ68" s="529"/>
      <c r="BK68" s="529"/>
      <c r="BL68" s="529"/>
      <c r="BM68" s="529"/>
      <c r="BN68" s="529"/>
      <c r="BO68" s="529"/>
      <c r="BP68" s="529"/>
      <c r="BQ68" s="529"/>
      <c r="BR68" s="529"/>
      <c r="BS68" s="529"/>
      <c r="BT68" s="529"/>
      <c r="BU68" s="529"/>
      <c r="BV68" s="529"/>
      <c r="BW68" s="529"/>
      <c r="BX68" s="529"/>
      <c r="BY68" s="529"/>
      <c r="BZ68" s="529"/>
      <c r="CA68" s="529"/>
    </row>
    <row r="69" spans="2:79">
      <c r="B69" s="133" t="s">
        <v>26</v>
      </c>
      <c r="C69" s="47">
        <v>1046.0693659199999</v>
      </c>
      <c r="D69" s="47">
        <v>1046.0693659199999</v>
      </c>
      <c r="E69" s="47">
        <v>1046.0693659199999</v>
      </c>
      <c r="F69" s="47">
        <v>1046.0693659199999</v>
      </c>
      <c r="G69" s="47">
        <v>1046.0693659199999</v>
      </c>
      <c r="H69" s="47">
        <v>1046.0693659199999</v>
      </c>
      <c r="I69" s="47">
        <v>1046.0693659199999</v>
      </c>
      <c r="J69" s="47">
        <v>1019.9176317800001</v>
      </c>
      <c r="K69" s="47">
        <v>915.31069518000004</v>
      </c>
      <c r="L69" s="47">
        <v>810.70375859000001</v>
      </c>
      <c r="M69" s="47">
        <v>706.09682200999998</v>
      </c>
      <c r="N69" s="47">
        <v>601.48988542000006</v>
      </c>
      <c r="O69" s="47">
        <v>496.88294880999996</v>
      </c>
      <c r="P69" s="47">
        <v>392.27601222000004</v>
      </c>
      <c r="Q69" s="47">
        <v>287.66907563000001</v>
      </c>
      <c r="R69" s="47">
        <v>183.06213901000001</v>
      </c>
      <c r="S69" s="47">
        <v>78.455202439999994</v>
      </c>
      <c r="T69" s="47">
        <v>0</v>
      </c>
      <c r="U69" s="47">
        <v>0</v>
      </c>
      <c r="V69" s="47">
        <v>0</v>
      </c>
      <c r="W69" s="47">
        <v>0</v>
      </c>
      <c r="X69" s="47">
        <v>0</v>
      </c>
      <c r="Y69" s="47">
        <v>0</v>
      </c>
      <c r="Z69" s="47">
        <v>0</v>
      </c>
      <c r="AA69" s="47">
        <v>0</v>
      </c>
      <c r="AB69" s="47">
        <v>0</v>
      </c>
      <c r="AC69" s="47">
        <v>0</v>
      </c>
      <c r="AD69" s="47">
        <v>0</v>
      </c>
      <c r="AE69" s="47">
        <v>0</v>
      </c>
      <c r="AF69" s="47">
        <v>0</v>
      </c>
      <c r="AG69" s="47">
        <v>0</v>
      </c>
      <c r="AH69" s="47">
        <v>0</v>
      </c>
      <c r="AI69" s="47">
        <v>0</v>
      </c>
      <c r="AJ69" s="47">
        <v>12814.349732529998</v>
      </c>
      <c r="AK69" s="529"/>
      <c r="AL69" s="529"/>
      <c r="AM69" s="529"/>
      <c r="AN69" s="529"/>
      <c r="AO69" s="529"/>
      <c r="AP69" s="529"/>
      <c r="AQ69" s="529"/>
      <c r="AR69" s="529"/>
      <c r="AS69" s="529"/>
      <c r="AT69" s="529"/>
      <c r="AU69" s="529"/>
      <c r="AV69" s="529"/>
      <c r="AW69" s="529"/>
      <c r="AX69" s="529"/>
      <c r="AY69" s="529"/>
      <c r="AZ69" s="529"/>
      <c r="BA69" s="529"/>
      <c r="BB69" s="529"/>
      <c r="BC69" s="529"/>
      <c r="BD69" s="529"/>
      <c r="BE69" s="529"/>
      <c r="BF69" s="529"/>
      <c r="BG69" s="529"/>
      <c r="BH69" s="529"/>
      <c r="BI69" s="529"/>
      <c r="BJ69" s="529"/>
      <c r="BK69" s="529"/>
      <c r="BL69" s="529"/>
      <c r="BM69" s="529"/>
      <c r="BN69" s="529"/>
      <c r="BO69" s="529"/>
      <c r="BP69" s="529"/>
      <c r="BQ69" s="529"/>
      <c r="BR69" s="529"/>
      <c r="BS69" s="529"/>
      <c r="BT69" s="529"/>
      <c r="BU69" s="529"/>
      <c r="BV69" s="529"/>
      <c r="BW69" s="529"/>
      <c r="BX69" s="529"/>
      <c r="BY69" s="529"/>
      <c r="BZ69" s="529"/>
      <c r="CA69" s="529"/>
    </row>
    <row r="70" spans="2:79">
      <c r="B70" s="505" t="s">
        <v>294</v>
      </c>
      <c r="C70" s="47">
        <v>922.85604895999995</v>
      </c>
      <c r="D70" s="47">
        <v>922.85604895999995</v>
      </c>
      <c r="E70" s="47">
        <v>922.85604895999995</v>
      </c>
      <c r="F70" s="47">
        <v>922.85604895999995</v>
      </c>
      <c r="G70" s="47">
        <v>922.85604895999995</v>
      </c>
      <c r="H70" s="47">
        <v>922.85604895999995</v>
      </c>
      <c r="I70" s="47">
        <v>922.85604895999995</v>
      </c>
      <c r="J70" s="47">
        <v>899.78464774000008</v>
      </c>
      <c r="K70" s="47">
        <v>807.49904284000002</v>
      </c>
      <c r="L70" s="47">
        <v>715.21343794999996</v>
      </c>
      <c r="M70" s="47">
        <v>622.92783305</v>
      </c>
      <c r="N70" s="47">
        <v>530.64222816000006</v>
      </c>
      <c r="O70" s="47">
        <v>438.35662324999998</v>
      </c>
      <c r="P70" s="47">
        <v>346.07101837000005</v>
      </c>
      <c r="Q70" s="47">
        <v>253.78541347000001</v>
      </c>
      <c r="R70" s="47">
        <v>161.49980857</v>
      </c>
      <c r="S70" s="47">
        <v>69.214203679999997</v>
      </c>
      <c r="T70" s="47">
        <v>0</v>
      </c>
      <c r="U70" s="47">
        <v>0</v>
      </c>
      <c r="V70" s="47">
        <v>0</v>
      </c>
      <c r="W70" s="47">
        <v>0</v>
      </c>
      <c r="X70" s="47">
        <v>0</v>
      </c>
      <c r="Y70" s="47">
        <v>0</v>
      </c>
      <c r="Z70" s="47">
        <v>0</v>
      </c>
      <c r="AA70" s="47">
        <v>0</v>
      </c>
      <c r="AB70" s="47">
        <v>0</v>
      </c>
      <c r="AC70" s="47">
        <v>0</v>
      </c>
      <c r="AD70" s="47">
        <v>0</v>
      </c>
      <c r="AE70" s="47">
        <v>0</v>
      </c>
      <c r="AF70" s="47">
        <v>0</v>
      </c>
      <c r="AG70" s="47">
        <v>0</v>
      </c>
      <c r="AH70" s="47">
        <v>0</v>
      </c>
      <c r="AI70" s="47">
        <v>0</v>
      </c>
      <c r="AJ70" s="47">
        <v>11304.9865998</v>
      </c>
      <c r="AK70" s="529"/>
      <c r="AL70" s="529"/>
      <c r="AM70" s="529"/>
      <c r="AN70" s="529"/>
      <c r="AO70" s="529"/>
      <c r="AP70" s="529"/>
      <c r="AQ70" s="529"/>
      <c r="AR70" s="529"/>
      <c r="AS70" s="529"/>
      <c r="AT70" s="529"/>
      <c r="AU70" s="529"/>
      <c r="AV70" s="529"/>
      <c r="AW70" s="529"/>
      <c r="AX70" s="529"/>
      <c r="AY70" s="529"/>
      <c r="AZ70" s="529"/>
      <c r="BA70" s="529"/>
      <c r="BB70" s="529"/>
      <c r="BC70" s="529"/>
      <c r="BD70" s="529"/>
      <c r="BE70" s="529"/>
      <c r="BF70" s="529"/>
      <c r="BG70" s="529"/>
      <c r="BH70" s="529"/>
      <c r="BI70" s="529"/>
      <c r="BJ70" s="529"/>
      <c r="BK70" s="529"/>
      <c r="BL70" s="529"/>
      <c r="BM70" s="529"/>
      <c r="BN70" s="529"/>
      <c r="BO70" s="529"/>
      <c r="BP70" s="529"/>
      <c r="BQ70" s="529"/>
      <c r="BR70" s="529"/>
      <c r="BS70" s="529"/>
      <c r="BT70" s="529"/>
      <c r="BU70" s="529"/>
      <c r="BV70" s="529"/>
      <c r="BW70" s="529"/>
      <c r="BX70" s="529"/>
      <c r="BY70" s="529"/>
      <c r="BZ70" s="529"/>
      <c r="CA70" s="529"/>
    </row>
    <row r="71" spans="2:79">
      <c r="B71" s="506" t="s">
        <v>296</v>
      </c>
      <c r="C71" s="47">
        <v>353.89517668000002</v>
      </c>
      <c r="D71" s="47">
        <v>353.89517668000002</v>
      </c>
      <c r="E71" s="47">
        <v>353.89517668000002</v>
      </c>
      <c r="F71" s="47">
        <v>353.89517668000002</v>
      </c>
      <c r="G71" s="47">
        <v>353.89517668000002</v>
      </c>
      <c r="H71" s="47">
        <v>353.89517668000002</v>
      </c>
      <c r="I71" s="47">
        <v>353.89517668000002</v>
      </c>
      <c r="J71" s="47">
        <v>345.04779726999999</v>
      </c>
      <c r="K71" s="47">
        <v>309.65827960000001</v>
      </c>
      <c r="L71" s="47">
        <v>274.26876193999999</v>
      </c>
      <c r="M71" s="47">
        <v>238.87924425999998</v>
      </c>
      <c r="N71" s="47">
        <v>203.48972660000001</v>
      </c>
      <c r="O71" s="47">
        <v>168.10020892000003</v>
      </c>
      <c r="P71" s="47">
        <v>132.71069126</v>
      </c>
      <c r="Q71" s="47">
        <v>97.321173590000001</v>
      </c>
      <c r="R71" s="47">
        <v>61.931655920000004</v>
      </c>
      <c r="S71" s="47">
        <v>26.542138250000001</v>
      </c>
      <c r="T71" s="47">
        <v>0</v>
      </c>
      <c r="U71" s="47">
        <v>0</v>
      </c>
      <c r="V71" s="47">
        <v>0</v>
      </c>
      <c r="W71" s="47">
        <v>0</v>
      </c>
      <c r="X71" s="47">
        <v>0</v>
      </c>
      <c r="Y71" s="47">
        <v>0</v>
      </c>
      <c r="Z71" s="47">
        <v>0</v>
      </c>
      <c r="AA71" s="47">
        <v>0</v>
      </c>
      <c r="AB71" s="47">
        <v>0</v>
      </c>
      <c r="AC71" s="47">
        <v>0</v>
      </c>
      <c r="AD71" s="47">
        <v>0</v>
      </c>
      <c r="AE71" s="47">
        <v>0</v>
      </c>
      <c r="AF71" s="47">
        <v>0</v>
      </c>
      <c r="AG71" s="47">
        <v>0</v>
      </c>
      <c r="AH71" s="47">
        <v>0</v>
      </c>
      <c r="AI71" s="47">
        <v>0</v>
      </c>
      <c r="AJ71" s="47">
        <v>4335.2159143700001</v>
      </c>
      <c r="AK71" s="529"/>
      <c r="AL71" s="529"/>
      <c r="AM71" s="529"/>
      <c r="AN71" s="529"/>
      <c r="AO71" s="529"/>
      <c r="AP71" s="529"/>
      <c r="AQ71" s="529"/>
      <c r="AR71" s="529"/>
      <c r="AS71" s="529"/>
      <c r="AT71" s="529"/>
      <c r="AU71" s="529"/>
      <c r="AV71" s="529"/>
      <c r="AW71" s="529"/>
      <c r="AX71" s="529"/>
      <c r="AY71" s="529"/>
      <c r="AZ71" s="529"/>
      <c r="BA71" s="529"/>
      <c r="BB71" s="529"/>
      <c r="BC71" s="529"/>
      <c r="BD71" s="529"/>
      <c r="BE71" s="529"/>
      <c r="BF71" s="529"/>
      <c r="BG71" s="529"/>
      <c r="BH71" s="529"/>
      <c r="BI71" s="529"/>
      <c r="BJ71" s="529"/>
      <c r="BK71" s="529"/>
      <c r="BL71" s="529"/>
      <c r="BM71" s="529"/>
      <c r="BN71" s="529"/>
      <c r="BO71" s="529"/>
      <c r="BP71" s="529"/>
      <c r="BQ71" s="529"/>
      <c r="BR71" s="529"/>
      <c r="BS71" s="529"/>
      <c r="BT71" s="529"/>
      <c r="BU71" s="529"/>
      <c r="BV71" s="529"/>
      <c r="BW71" s="529"/>
      <c r="BX71" s="529"/>
      <c r="BY71" s="529"/>
      <c r="BZ71" s="529"/>
      <c r="CA71" s="529"/>
    </row>
    <row r="72" spans="2:79">
      <c r="B72" s="507" t="s">
        <v>297</v>
      </c>
      <c r="C72" s="47">
        <v>568.96087227999999</v>
      </c>
      <c r="D72" s="47">
        <v>568.96087227999999</v>
      </c>
      <c r="E72" s="47">
        <v>568.96087227999999</v>
      </c>
      <c r="F72" s="47">
        <v>568.96087227999999</v>
      </c>
      <c r="G72" s="47">
        <v>568.96087227999999</v>
      </c>
      <c r="H72" s="47">
        <v>568.96087227999999</v>
      </c>
      <c r="I72" s="47">
        <v>568.96087227999999</v>
      </c>
      <c r="J72" s="47">
        <v>554.73685047000004</v>
      </c>
      <c r="K72" s="47">
        <v>497.84076324</v>
      </c>
      <c r="L72" s="47">
        <v>440.94467600999997</v>
      </c>
      <c r="M72" s="47">
        <v>384.04858879</v>
      </c>
      <c r="N72" s="47">
        <v>327.15250156000002</v>
      </c>
      <c r="O72" s="47">
        <v>270.25641432999998</v>
      </c>
      <c r="P72" s="47">
        <v>213.36032711000001</v>
      </c>
      <c r="Q72" s="47">
        <v>156.46423988000001</v>
      </c>
      <c r="R72" s="47">
        <v>99.568152650000002</v>
      </c>
      <c r="S72" s="47">
        <v>42.672065429999996</v>
      </c>
      <c r="T72" s="47">
        <v>0</v>
      </c>
      <c r="U72" s="47">
        <v>0</v>
      </c>
      <c r="V72" s="47">
        <v>0</v>
      </c>
      <c r="W72" s="47">
        <v>0</v>
      </c>
      <c r="X72" s="47">
        <v>0</v>
      </c>
      <c r="Y72" s="47">
        <v>0</v>
      </c>
      <c r="Z72" s="47">
        <v>0</v>
      </c>
      <c r="AA72" s="47">
        <v>0</v>
      </c>
      <c r="AB72" s="47">
        <v>0</v>
      </c>
      <c r="AC72" s="47">
        <v>0</v>
      </c>
      <c r="AD72" s="47">
        <v>0</v>
      </c>
      <c r="AE72" s="47">
        <v>0</v>
      </c>
      <c r="AF72" s="47">
        <v>0</v>
      </c>
      <c r="AG72" s="47">
        <v>0</v>
      </c>
      <c r="AH72" s="47">
        <v>0</v>
      </c>
      <c r="AI72" s="47">
        <v>0</v>
      </c>
      <c r="AJ72" s="47">
        <v>6969.7706854299995</v>
      </c>
      <c r="AK72" s="529"/>
      <c r="AL72" s="529"/>
      <c r="AM72" s="529"/>
      <c r="AN72" s="529"/>
      <c r="AO72" s="529"/>
      <c r="AP72" s="529"/>
      <c r="AQ72" s="529"/>
      <c r="AR72" s="529"/>
      <c r="AS72" s="529"/>
      <c r="AT72" s="529"/>
      <c r="AU72" s="529"/>
      <c r="AV72" s="529"/>
      <c r="AW72" s="529"/>
      <c r="AX72" s="529"/>
      <c r="AY72" s="529"/>
      <c r="AZ72" s="529"/>
      <c r="BA72" s="529"/>
      <c r="BB72" s="529"/>
      <c r="BC72" s="529"/>
      <c r="BD72" s="529"/>
      <c r="BE72" s="529"/>
      <c r="BF72" s="529"/>
      <c r="BG72" s="529"/>
      <c r="BH72" s="529"/>
      <c r="BI72" s="529"/>
      <c r="BJ72" s="529"/>
      <c r="BK72" s="529"/>
      <c r="BL72" s="529"/>
      <c r="BM72" s="529"/>
      <c r="BN72" s="529"/>
      <c r="BO72" s="529"/>
      <c r="BP72" s="529"/>
      <c r="BQ72" s="529"/>
      <c r="BR72" s="529"/>
      <c r="BS72" s="529"/>
      <c r="BT72" s="529"/>
      <c r="BU72" s="529"/>
      <c r="BV72" s="529"/>
      <c r="BW72" s="529"/>
      <c r="BX72" s="529"/>
      <c r="BY72" s="529"/>
      <c r="BZ72" s="529"/>
      <c r="CA72" s="529"/>
    </row>
    <row r="73" spans="2:79">
      <c r="B73" s="505" t="s">
        <v>295</v>
      </c>
      <c r="C73" s="47">
        <v>123.21331696000001</v>
      </c>
      <c r="D73" s="47">
        <v>123.21331696000001</v>
      </c>
      <c r="E73" s="47">
        <v>123.21331696000001</v>
      </c>
      <c r="F73" s="47">
        <v>123.21331696000001</v>
      </c>
      <c r="G73" s="47">
        <v>123.21331696000001</v>
      </c>
      <c r="H73" s="47">
        <v>123.21331696000001</v>
      </c>
      <c r="I73" s="47">
        <v>123.21331696000001</v>
      </c>
      <c r="J73" s="47">
        <v>120.13298404</v>
      </c>
      <c r="K73" s="47">
        <v>107.81165234000001</v>
      </c>
      <c r="L73" s="47">
        <v>95.490320640000007</v>
      </c>
      <c r="M73" s="47">
        <v>83.168988960000007</v>
      </c>
      <c r="N73" s="47">
        <v>70.847657260000005</v>
      </c>
      <c r="O73" s="47">
        <v>58.526325559999997</v>
      </c>
      <c r="P73" s="47">
        <v>46.204993849999994</v>
      </c>
      <c r="Q73" s="47">
        <v>33.88366216</v>
      </c>
      <c r="R73" s="47">
        <v>21.56233044</v>
      </c>
      <c r="S73" s="47">
        <v>9.2409987600000001</v>
      </c>
      <c r="T73" s="47">
        <v>0</v>
      </c>
      <c r="U73" s="47">
        <v>0</v>
      </c>
      <c r="V73" s="47">
        <v>0</v>
      </c>
      <c r="W73" s="47">
        <v>0</v>
      </c>
      <c r="X73" s="47">
        <v>0</v>
      </c>
      <c r="Y73" s="47">
        <v>0</v>
      </c>
      <c r="Z73" s="47">
        <v>0</v>
      </c>
      <c r="AA73" s="47">
        <v>0</v>
      </c>
      <c r="AB73" s="47">
        <v>0</v>
      </c>
      <c r="AC73" s="47">
        <v>0</v>
      </c>
      <c r="AD73" s="47">
        <v>0</v>
      </c>
      <c r="AE73" s="47">
        <v>0</v>
      </c>
      <c r="AF73" s="47">
        <v>0</v>
      </c>
      <c r="AG73" s="47">
        <v>0</v>
      </c>
      <c r="AH73" s="47">
        <v>0</v>
      </c>
      <c r="AI73" s="47">
        <v>0</v>
      </c>
      <c r="AJ73" s="47">
        <v>1509.3631327300002</v>
      </c>
      <c r="AK73" s="529"/>
      <c r="AL73" s="529"/>
      <c r="AM73" s="529"/>
      <c r="AN73" s="529"/>
      <c r="AO73" s="529"/>
      <c r="AP73" s="529"/>
      <c r="AQ73" s="529"/>
      <c r="AR73" s="529"/>
      <c r="AS73" s="529"/>
      <c r="AT73" s="529"/>
      <c r="AU73" s="529"/>
      <c r="AV73" s="529"/>
      <c r="AW73" s="529"/>
      <c r="AX73" s="529"/>
      <c r="AY73" s="529"/>
      <c r="AZ73" s="529"/>
      <c r="BA73" s="529"/>
      <c r="BB73" s="529"/>
      <c r="BC73" s="529"/>
      <c r="BD73" s="529"/>
      <c r="BE73" s="529"/>
      <c r="BF73" s="529"/>
      <c r="BG73" s="529"/>
      <c r="BH73" s="529"/>
      <c r="BI73" s="529"/>
      <c r="BJ73" s="529"/>
      <c r="BK73" s="529"/>
      <c r="BL73" s="529"/>
      <c r="BM73" s="529"/>
      <c r="BN73" s="529"/>
      <c r="BO73" s="529"/>
      <c r="BP73" s="529"/>
      <c r="BQ73" s="529"/>
      <c r="BR73" s="529"/>
      <c r="BS73" s="529"/>
      <c r="BT73" s="529"/>
      <c r="BU73" s="529"/>
      <c r="BV73" s="529"/>
      <c r="BW73" s="529"/>
      <c r="BX73" s="529"/>
      <c r="BY73" s="529"/>
      <c r="BZ73" s="529"/>
      <c r="CA73" s="529"/>
    </row>
    <row r="74" spans="2:79">
      <c r="B74" s="506" t="s">
        <v>296</v>
      </c>
      <c r="C74" s="47">
        <v>107.95044804000001</v>
      </c>
      <c r="D74" s="47">
        <v>107.95044804000001</v>
      </c>
      <c r="E74" s="47">
        <v>107.95044804000001</v>
      </c>
      <c r="F74" s="47">
        <v>107.95044804000001</v>
      </c>
      <c r="G74" s="47">
        <v>107.95044804000001</v>
      </c>
      <c r="H74" s="47">
        <v>107.95044804000001</v>
      </c>
      <c r="I74" s="47">
        <v>107.95044804000001</v>
      </c>
      <c r="J74" s="47">
        <v>105.25168684</v>
      </c>
      <c r="K74" s="47">
        <v>94.456642020000004</v>
      </c>
      <c r="L74" s="47">
        <v>83.661597220000004</v>
      </c>
      <c r="M74" s="47">
        <v>72.866552430000013</v>
      </c>
      <c r="N74" s="47">
        <v>62.071507619999998</v>
      </c>
      <c r="O74" s="47">
        <v>51.276462819999999</v>
      </c>
      <c r="P74" s="47">
        <v>40.481417999999991</v>
      </c>
      <c r="Q74" s="47">
        <v>29.686373199999998</v>
      </c>
      <c r="R74" s="47">
        <v>18.891328380000001</v>
      </c>
      <c r="S74" s="47">
        <v>8.0962835900000005</v>
      </c>
      <c r="T74" s="47">
        <v>0</v>
      </c>
      <c r="U74" s="47">
        <v>0</v>
      </c>
      <c r="V74" s="47">
        <v>0</v>
      </c>
      <c r="W74" s="47">
        <v>0</v>
      </c>
      <c r="X74" s="47">
        <v>0</v>
      </c>
      <c r="Y74" s="47">
        <v>0</v>
      </c>
      <c r="Z74" s="47">
        <v>0</v>
      </c>
      <c r="AA74" s="47">
        <v>0</v>
      </c>
      <c r="AB74" s="47">
        <v>0</v>
      </c>
      <c r="AC74" s="47">
        <v>0</v>
      </c>
      <c r="AD74" s="47">
        <v>0</v>
      </c>
      <c r="AE74" s="47">
        <v>0</v>
      </c>
      <c r="AF74" s="47">
        <v>0</v>
      </c>
      <c r="AG74" s="47">
        <v>0</v>
      </c>
      <c r="AH74" s="47">
        <v>0</v>
      </c>
      <c r="AI74" s="47">
        <v>0</v>
      </c>
      <c r="AJ74" s="47">
        <v>1322.3929883999999</v>
      </c>
      <c r="AK74" s="529"/>
      <c r="AL74" s="529"/>
      <c r="AM74" s="529"/>
      <c r="AN74" s="529"/>
      <c r="AO74" s="529"/>
      <c r="AP74" s="529"/>
      <c r="AQ74" s="529"/>
      <c r="AR74" s="529"/>
      <c r="AS74" s="529"/>
      <c r="AT74" s="529"/>
      <c r="AU74" s="529"/>
      <c r="AV74" s="529"/>
      <c r="AW74" s="529"/>
      <c r="AX74" s="529"/>
      <c r="AY74" s="529"/>
      <c r="AZ74" s="529"/>
      <c r="BA74" s="529"/>
      <c r="BB74" s="529"/>
      <c r="BC74" s="529"/>
      <c r="BD74" s="529"/>
      <c r="BE74" s="529"/>
      <c r="BF74" s="529"/>
      <c r="BG74" s="529"/>
      <c r="BH74" s="529"/>
      <c r="BI74" s="529"/>
      <c r="BJ74" s="529"/>
      <c r="BK74" s="529"/>
      <c r="BL74" s="529"/>
      <c r="BM74" s="529"/>
      <c r="BN74" s="529"/>
      <c r="BO74" s="529"/>
      <c r="BP74" s="529"/>
      <c r="BQ74" s="529"/>
      <c r="BR74" s="529"/>
      <c r="BS74" s="529"/>
      <c r="BT74" s="529"/>
      <c r="BU74" s="529"/>
      <c r="BV74" s="529"/>
      <c r="BW74" s="529"/>
      <c r="BX74" s="529"/>
      <c r="BY74" s="529"/>
      <c r="BZ74" s="529"/>
      <c r="CA74" s="529"/>
    </row>
    <row r="75" spans="2:79">
      <c r="B75" s="507" t="s">
        <v>297</v>
      </c>
      <c r="C75" s="47">
        <v>15.262868920000001</v>
      </c>
      <c r="D75" s="47">
        <v>15.262868920000001</v>
      </c>
      <c r="E75" s="47">
        <v>15.262868920000001</v>
      </c>
      <c r="F75" s="47">
        <v>15.262868920000001</v>
      </c>
      <c r="G75" s="47">
        <v>15.262868920000001</v>
      </c>
      <c r="H75" s="47">
        <v>15.262868920000001</v>
      </c>
      <c r="I75" s="47">
        <v>15.262868920000001</v>
      </c>
      <c r="J75" s="47">
        <v>14.881297199999999</v>
      </c>
      <c r="K75" s="47">
        <v>13.35501032</v>
      </c>
      <c r="L75" s="47">
        <v>11.828723419999999</v>
      </c>
      <c r="M75" s="47">
        <v>10.302436530000001</v>
      </c>
      <c r="N75" s="47">
        <v>8.7761496399999999</v>
      </c>
      <c r="O75" s="47">
        <v>7.2498627400000002</v>
      </c>
      <c r="P75" s="47">
        <v>5.7235758499999996</v>
      </c>
      <c r="Q75" s="47">
        <v>4.1972889599999998</v>
      </c>
      <c r="R75" s="47">
        <v>2.6710020599999997</v>
      </c>
      <c r="S75" s="47">
        <v>1.14471517</v>
      </c>
      <c r="T75" s="47">
        <v>0</v>
      </c>
      <c r="U75" s="47">
        <v>0</v>
      </c>
      <c r="V75" s="47">
        <v>0</v>
      </c>
      <c r="W75" s="47">
        <v>0</v>
      </c>
      <c r="X75" s="47">
        <v>0</v>
      </c>
      <c r="Y75" s="47">
        <v>0</v>
      </c>
      <c r="Z75" s="47">
        <v>0</v>
      </c>
      <c r="AA75" s="47">
        <v>0</v>
      </c>
      <c r="AB75" s="47">
        <v>0</v>
      </c>
      <c r="AC75" s="47">
        <v>0</v>
      </c>
      <c r="AD75" s="47">
        <v>0</v>
      </c>
      <c r="AE75" s="47">
        <v>0</v>
      </c>
      <c r="AF75" s="47">
        <v>0</v>
      </c>
      <c r="AG75" s="47">
        <v>0</v>
      </c>
      <c r="AH75" s="47">
        <v>0</v>
      </c>
      <c r="AI75" s="47">
        <v>0</v>
      </c>
      <c r="AJ75" s="47">
        <v>186.97014433000001</v>
      </c>
      <c r="AK75" s="529"/>
      <c r="AL75" s="529"/>
      <c r="AM75" s="529"/>
      <c r="AN75" s="529"/>
      <c r="AO75" s="529"/>
      <c r="AP75" s="529"/>
      <c r="AQ75" s="529"/>
      <c r="AR75" s="529"/>
      <c r="AS75" s="529"/>
      <c r="AT75" s="529"/>
      <c r="AU75" s="529"/>
      <c r="AV75" s="529"/>
      <c r="AW75" s="529"/>
      <c r="AX75" s="529"/>
      <c r="AY75" s="529"/>
      <c r="AZ75" s="529"/>
      <c r="BA75" s="529"/>
      <c r="BB75" s="529"/>
      <c r="BC75" s="529"/>
      <c r="BD75" s="529"/>
      <c r="BE75" s="529"/>
      <c r="BF75" s="529"/>
      <c r="BG75" s="529"/>
      <c r="BH75" s="529"/>
      <c r="BI75" s="529"/>
      <c r="BJ75" s="529"/>
      <c r="BK75" s="529"/>
      <c r="BL75" s="529"/>
      <c r="BM75" s="529"/>
      <c r="BN75" s="529"/>
      <c r="BO75" s="529"/>
      <c r="BP75" s="529"/>
      <c r="BQ75" s="529"/>
      <c r="BR75" s="529"/>
      <c r="BS75" s="529"/>
      <c r="BT75" s="529"/>
      <c r="BU75" s="529"/>
      <c r="BV75" s="529"/>
      <c r="BW75" s="529"/>
      <c r="BX75" s="529"/>
      <c r="BY75" s="529"/>
      <c r="BZ75" s="529"/>
      <c r="CA75" s="529"/>
    </row>
    <row r="76" spans="2:79">
      <c r="B76" s="133" t="s">
        <v>27</v>
      </c>
      <c r="C76" s="47">
        <v>481.3570015558397</v>
      </c>
      <c r="D76" s="47">
        <v>481.3570015558397</v>
      </c>
      <c r="E76" s="47">
        <v>481.3570015558397</v>
      </c>
      <c r="F76" s="47">
        <v>481.3570015558397</v>
      </c>
      <c r="G76" s="47">
        <v>481.3570015558397</v>
      </c>
      <c r="H76" s="47">
        <v>481.3570015558397</v>
      </c>
      <c r="I76" s="47">
        <v>481.3570015558397</v>
      </c>
      <c r="J76" s="47">
        <v>469.32307652387044</v>
      </c>
      <c r="K76" s="47">
        <v>421.1873763746803</v>
      </c>
      <c r="L76" s="47">
        <v>373.05167621483372</v>
      </c>
      <c r="M76" s="47">
        <v>324.91597606564369</v>
      </c>
      <c r="N76" s="47">
        <v>276.78027591645355</v>
      </c>
      <c r="O76" s="47">
        <v>228.644575756607</v>
      </c>
      <c r="P76" s="47">
        <v>180.50887560741688</v>
      </c>
      <c r="Q76" s="47">
        <v>132.3731754369139</v>
      </c>
      <c r="R76" s="47">
        <v>84.237475277067347</v>
      </c>
      <c r="S76" s="47">
        <v>36.101775127877232</v>
      </c>
      <c r="T76" s="47">
        <v>0</v>
      </c>
      <c r="U76" s="47">
        <v>0</v>
      </c>
      <c r="V76" s="47">
        <v>0</v>
      </c>
      <c r="W76" s="47">
        <v>0</v>
      </c>
      <c r="X76" s="47">
        <v>0</v>
      </c>
      <c r="Y76" s="47">
        <v>0</v>
      </c>
      <c r="Z76" s="47">
        <v>0</v>
      </c>
      <c r="AA76" s="47">
        <v>0</v>
      </c>
      <c r="AB76" s="47">
        <v>0</v>
      </c>
      <c r="AC76" s="47">
        <v>0</v>
      </c>
      <c r="AD76" s="47">
        <v>0</v>
      </c>
      <c r="AE76" s="47">
        <v>0</v>
      </c>
      <c r="AF76" s="47">
        <v>0</v>
      </c>
      <c r="AG76" s="47">
        <v>0</v>
      </c>
      <c r="AH76" s="47">
        <v>0</v>
      </c>
      <c r="AI76" s="47">
        <v>0</v>
      </c>
      <c r="AJ76" s="47">
        <v>5896.6232691922414</v>
      </c>
      <c r="AK76" s="529"/>
      <c r="AL76" s="529"/>
      <c r="AM76" s="529"/>
      <c r="AN76" s="529"/>
      <c r="AO76" s="529"/>
      <c r="AP76" s="529"/>
      <c r="AQ76" s="529"/>
      <c r="AR76" s="529"/>
      <c r="AS76" s="529"/>
      <c r="AT76" s="529"/>
      <c r="AU76" s="529"/>
      <c r="AV76" s="529"/>
      <c r="AW76" s="529"/>
      <c r="AX76" s="529"/>
      <c r="AY76" s="529"/>
      <c r="AZ76" s="529"/>
      <c r="BA76" s="529"/>
      <c r="BB76" s="529"/>
      <c r="BC76" s="529"/>
      <c r="BD76" s="529"/>
      <c r="BE76" s="529"/>
      <c r="BF76" s="529"/>
      <c r="BG76" s="529"/>
      <c r="BH76" s="529"/>
      <c r="BI76" s="529"/>
      <c r="BJ76" s="529"/>
      <c r="BK76" s="529"/>
      <c r="BL76" s="529"/>
      <c r="BM76" s="529"/>
      <c r="BN76" s="529"/>
      <c r="BO76" s="529"/>
      <c r="BP76" s="529"/>
      <c r="BQ76" s="529"/>
      <c r="BR76" s="529"/>
      <c r="BS76" s="529"/>
      <c r="BT76" s="529"/>
      <c r="BU76" s="529"/>
      <c r="BV76" s="529"/>
      <c r="BW76" s="529"/>
      <c r="BX76" s="529"/>
      <c r="BY76" s="529"/>
      <c r="BZ76" s="529"/>
      <c r="CA76" s="529"/>
    </row>
    <row r="77" spans="2:79">
      <c r="B77" s="505" t="s">
        <v>294</v>
      </c>
      <c r="C77" s="47">
        <v>259.56763173486786</v>
      </c>
      <c r="D77" s="47">
        <v>259.56763173486786</v>
      </c>
      <c r="E77" s="47">
        <v>259.56763173486786</v>
      </c>
      <c r="F77" s="47">
        <v>259.56763173486786</v>
      </c>
      <c r="G77" s="47">
        <v>259.56763173486786</v>
      </c>
      <c r="H77" s="47">
        <v>259.56763173486786</v>
      </c>
      <c r="I77" s="47">
        <v>259.56763173486786</v>
      </c>
      <c r="J77" s="47">
        <v>253.078440942029</v>
      </c>
      <c r="K77" s="47">
        <v>227.12167777067347</v>
      </c>
      <c r="L77" s="47">
        <v>201.16491459931797</v>
      </c>
      <c r="M77" s="47">
        <v>175.20815142796249</v>
      </c>
      <c r="N77" s="47">
        <v>149.25138825660699</v>
      </c>
      <c r="O77" s="47">
        <v>123.29462508525148</v>
      </c>
      <c r="P77" s="47">
        <v>97.337861913895992</v>
      </c>
      <c r="Q77" s="47">
        <v>71.381098731884066</v>
      </c>
      <c r="R77" s="47">
        <v>45.424335549872126</v>
      </c>
      <c r="S77" s="47">
        <v>19.467572378516621</v>
      </c>
      <c r="T77" s="47">
        <v>0</v>
      </c>
      <c r="U77" s="47">
        <v>0</v>
      </c>
      <c r="V77" s="47">
        <v>0</v>
      </c>
      <c r="W77" s="47">
        <v>0</v>
      </c>
      <c r="X77" s="47">
        <v>0</v>
      </c>
      <c r="Y77" s="47">
        <v>0</v>
      </c>
      <c r="Z77" s="47">
        <v>0</v>
      </c>
      <c r="AA77" s="47">
        <v>0</v>
      </c>
      <c r="AB77" s="47">
        <v>0</v>
      </c>
      <c r="AC77" s="47">
        <v>0</v>
      </c>
      <c r="AD77" s="47">
        <v>0</v>
      </c>
      <c r="AE77" s="47">
        <v>0</v>
      </c>
      <c r="AF77" s="47">
        <v>0</v>
      </c>
      <c r="AG77" s="47">
        <v>0</v>
      </c>
      <c r="AH77" s="47">
        <v>0</v>
      </c>
      <c r="AI77" s="47">
        <v>0</v>
      </c>
      <c r="AJ77" s="47">
        <v>3179.7034888000853</v>
      </c>
      <c r="AK77" s="529"/>
      <c r="AL77" s="529"/>
      <c r="AM77" s="529"/>
      <c r="AN77" s="529"/>
      <c r="AO77" s="529"/>
      <c r="AP77" s="529"/>
      <c r="AQ77" s="529"/>
      <c r="AR77" s="529"/>
      <c r="AS77" s="529"/>
      <c r="AT77" s="529"/>
      <c r="AU77" s="529"/>
      <c r="AV77" s="529"/>
      <c r="AW77" s="529"/>
      <c r="AX77" s="529"/>
      <c r="AY77" s="529"/>
      <c r="AZ77" s="529"/>
      <c r="BA77" s="529"/>
      <c r="BB77" s="529"/>
      <c r="BC77" s="529"/>
      <c r="BD77" s="529"/>
      <c r="BE77" s="529"/>
      <c r="BF77" s="529"/>
      <c r="BG77" s="529"/>
      <c r="BH77" s="529"/>
      <c r="BI77" s="529"/>
      <c r="BJ77" s="529"/>
      <c r="BK77" s="529"/>
      <c r="BL77" s="529"/>
      <c r="BM77" s="529"/>
      <c r="BN77" s="529"/>
      <c r="BO77" s="529"/>
      <c r="BP77" s="529"/>
      <c r="BQ77" s="529"/>
      <c r="BR77" s="529"/>
      <c r="BS77" s="529"/>
      <c r="BT77" s="529"/>
      <c r="BU77" s="529"/>
      <c r="BV77" s="529"/>
      <c r="BW77" s="529"/>
      <c r="BX77" s="529"/>
      <c r="BY77" s="529"/>
      <c r="BZ77" s="529"/>
      <c r="CA77" s="529"/>
    </row>
    <row r="78" spans="2:79">
      <c r="B78" s="505" t="s">
        <v>295</v>
      </c>
      <c r="C78" s="47">
        <v>221.78936982097187</v>
      </c>
      <c r="D78" s="47">
        <v>221.78936982097187</v>
      </c>
      <c r="E78" s="47">
        <v>221.78936982097187</v>
      </c>
      <c r="F78" s="47">
        <v>221.78936982097187</v>
      </c>
      <c r="G78" s="47">
        <v>221.78936982097187</v>
      </c>
      <c r="H78" s="47">
        <v>221.78936982097187</v>
      </c>
      <c r="I78" s="47">
        <v>221.78936982097187</v>
      </c>
      <c r="J78" s="47">
        <v>216.24463558184144</v>
      </c>
      <c r="K78" s="47">
        <v>194.06569860400683</v>
      </c>
      <c r="L78" s="47">
        <v>171.88676161551578</v>
      </c>
      <c r="M78" s="47">
        <v>149.70782463768117</v>
      </c>
      <c r="N78" s="47">
        <v>127.52888765984655</v>
      </c>
      <c r="O78" s="47">
        <v>105.34995067135551</v>
      </c>
      <c r="P78" s="47">
        <v>83.171013693520891</v>
      </c>
      <c r="Q78" s="47">
        <v>60.992076705029838</v>
      </c>
      <c r="R78" s="47">
        <v>38.813139727195221</v>
      </c>
      <c r="S78" s="47">
        <v>16.634202749360611</v>
      </c>
      <c r="T78" s="47">
        <v>0</v>
      </c>
      <c r="U78" s="47">
        <v>0</v>
      </c>
      <c r="V78" s="47">
        <v>0</v>
      </c>
      <c r="W78" s="47">
        <v>0</v>
      </c>
      <c r="X78" s="47">
        <v>0</v>
      </c>
      <c r="Y78" s="47">
        <v>0</v>
      </c>
      <c r="Z78" s="47">
        <v>0</v>
      </c>
      <c r="AA78" s="47">
        <v>0</v>
      </c>
      <c r="AB78" s="47">
        <v>0</v>
      </c>
      <c r="AC78" s="47">
        <v>0</v>
      </c>
      <c r="AD78" s="47">
        <v>0</v>
      </c>
      <c r="AE78" s="47">
        <v>0</v>
      </c>
      <c r="AF78" s="47">
        <v>0</v>
      </c>
      <c r="AG78" s="47">
        <v>0</v>
      </c>
      <c r="AH78" s="47">
        <v>0</v>
      </c>
      <c r="AI78" s="47">
        <v>0</v>
      </c>
      <c r="AJ78" s="47">
        <v>2716.9197803921575</v>
      </c>
      <c r="AK78" s="529"/>
      <c r="AL78" s="529"/>
      <c r="AM78" s="529"/>
      <c r="AN78" s="529"/>
      <c r="AO78" s="529"/>
      <c r="AP78" s="529"/>
      <c r="AQ78" s="529"/>
      <c r="AR78" s="529"/>
      <c r="AS78" s="529"/>
      <c r="AT78" s="529"/>
      <c r="AU78" s="529"/>
      <c r="AV78" s="529"/>
      <c r="AW78" s="529"/>
      <c r="AX78" s="529"/>
      <c r="AY78" s="529"/>
      <c r="AZ78" s="529"/>
      <c r="BA78" s="529"/>
      <c r="BB78" s="529"/>
      <c r="BC78" s="529"/>
      <c r="BD78" s="529"/>
      <c r="BE78" s="529"/>
      <c r="BF78" s="529"/>
      <c r="BG78" s="529"/>
      <c r="BH78" s="529"/>
      <c r="BI78" s="529"/>
      <c r="BJ78" s="529"/>
      <c r="BK78" s="529"/>
      <c r="BL78" s="529"/>
      <c r="BM78" s="529"/>
      <c r="BN78" s="529"/>
      <c r="BO78" s="529"/>
      <c r="BP78" s="529"/>
      <c r="BQ78" s="529"/>
      <c r="BR78" s="529"/>
      <c r="BS78" s="529"/>
      <c r="BT78" s="529"/>
      <c r="BU78" s="529"/>
      <c r="BV78" s="529"/>
      <c r="BW78" s="529"/>
      <c r="BX78" s="529"/>
      <c r="BY78" s="529"/>
      <c r="BZ78" s="529"/>
      <c r="CA78" s="529"/>
    </row>
    <row r="79" spans="2:79">
      <c r="B79" s="133" t="s">
        <v>28</v>
      </c>
      <c r="C79" s="47">
        <v>3.8211314001616814</v>
      </c>
      <c r="D79" s="47">
        <v>3.8211314001616814</v>
      </c>
      <c r="E79" s="47">
        <v>3.8211314001616814</v>
      </c>
      <c r="F79" s="47">
        <v>3.8211314001616814</v>
      </c>
      <c r="G79" s="47">
        <v>3.8211314001616814</v>
      </c>
      <c r="H79" s="47">
        <v>3.8211314001616814</v>
      </c>
      <c r="I79" s="47">
        <v>3.8211314001616814</v>
      </c>
      <c r="J79" s="47">
        <v>3.7256031151531488</v>
      </c>
      <c r="K79" s="47">
        <v>3.3434899750291924</v>
      </c>
      <c r="L79" s="47">
        <v>2.9613768350848826</v>
      </c>
      <c r="M79" s="47">
        <v>2.579263695230396</v>
      </c>
      <c r="N79" s="47">
        <v>2.1971505550166173</v>
      </c>
      <c r="O79" s="47">
        <v>1.8150374150723074</v>
      </c>
      <c r="P79" s="47">
        <v>1.4329242750381748</v>
      </c>
      <c r="Q79" s="47">
        <v>1.0508111350040421</v>
      </c>
      <c r="R79" s="47">
        <v>0.66869799496990934</v>
      </c>
      <c r="S79" s="47">
        <v>0.28658485502559955</v>
      </c>
      <c r="T79" s="47">
        <v>0</v>
      </c>
      <c r="U79" s="47">
        <v>0</v>
      </c>
      <c r="V79" s="47">
        <v>0</v>
      </c>
      <c r="W79" s="47">
        <v>0</v>
      </c>
      <c r="X79" s="47">
        <v>0</v>
      </c>
      <c r="Y79" s="47">
        <v>0</v>
      </c>
      <c r="Z79" s="47">
        <v>0</v>
      </c>
      <c r="AA79" s="47">
        <v>0</v>
      </c>
      <c r="AB79" s="47">
        <v>0</v>
      </c>
      <c r="AC79" s="47">
        <v>0</v>
      </c>
      <c r="AD79" s="47">
        <v>0</v>
      </c>
      <c r="AE79" s="47">
        <v>0</v>
      </c>
      <c r="AF79" s="47">
        <v>0</v>
      </c>
      <c r="AG79" s="47">
        <v>0</v>
      </c>
      <c r="AH79" s="47">
        <v>0</v>
      </c>
      <c r="AI79" s="47">
        <v>0</v>
      </c>
      <c r="AJ79" s="47">
        <v>46.808859651756052</v>
      </c>
      <c r="AK79" s="529"/>
      <c r="AL79" s="529"/>
      <c r="AM79" s="529"/>
      <c r="AN79" s="529"/>
      <c r="AO79" s="529"/>
      <c r="AP79" s="529"/>
      <c r="AQ79" s="529"/>
      <c r="AR79" s="529"/>
      <c r="AS79" s="529"/>
      <c r="AT79" s="529"/>
      <c r="AU79" s="529"/>
      <c r="AV79" s="529"/>
      <c r="AW79" s="529"/>
      <c r="AX79" s="529"/>
      <c r="AY79" s="529"/>
      <c r="AZ79" s="529"/>
      <c r="BA79" s="529"/>
      <c r="BB79" s="529"/>
      <c r="BC79" s="529"/>
      <c r="BD79" s="529"/>
      <c r="BE79" s="529"/>
      <c r="BF79" s="529"/>
      <c r="BG79" s="529"/>
      <c r="BH79" s="529"/>
      <c r="BI79" s="529"/>
      <c r="BJ79" s="529"/>
      <c r="BK79" s="529"/>
      <c r="BL79" s="529"/>
      <c r="BM79" s="529"/>
      <c r="BN79" s="529"/>
      <c r="BO79" s="529"/>
      <c r="BP79" s="529"/>
      <c r="BQ79" s="529"/>
      <c r="BR79" s="529"/>
      <c r="BS79" s="529"/>
      <c r="BT79" s="529"/>
      <c r="BU79" s="529"/>
      <c r="BV79" s="529"/>
      <c r="BW79" s="529"/>
      <c r="BX79" s="529"/>
      <c r="BY79" s="529"/>
      <c r="BZ79" s="529"/>
      <c r="CA79" s="529"/>
    </row>
    <row r="80" spans="2:79">
      <c r="B80" s="505" t="s">
        <v>294</v>
      </c>
      <c r="C80" s="47">
        <v>2.6364506187011587</v>
      </c>
      <c r="D80" s="47">
        <v>2.6364506187011587</v>
      </c>
      <c r="E80" s="47">
        <v>2.6364506187011587</v>
      </c>
      <c r="F80" s="47">
        <v>2.6364506187011587</v>
      </c>
      <c r="G80" s="47">
        <v>2.6364506187011587</v>
      </c>
      <c r="H80" s="47">
        <v>2.6364506187011587</v>
      </c>
      <c r="I80" s="47">
        <v>2.6364506187011587</v>
      </c>
      <c r="J80" s="47">
        <v>2.5705393532740501</v>
      </c>
      <c r="K80" s="47">
        <v>2.3068942913859698</v>
      </c>
      <c r="L80" s="47">
        <v>2.043249229497889</v>
      </c>
      <c r="M80" s="47">
        <v>1.7796041676996317</v>
      </c>
      <c r="N80" s="47">
        <v>1.5159591058115511</v>
      </c>
      <c r="O80" s="47">
        <v>1.2523140439234706</v>
      </c>
      <c r="P80" s="47">
        <v>0.98866898203539033</v>
      </c>
      <c r="Q80" s="47">
        <v>0.72502392014730976</v>
      </c>
      <c r="R80" s="47">
        <v>0.4613788583490524</v>
      </c>
      <c r="S80" s="47">
        <v>0.19773379646097189</v>
      </c>
      <c r="T80" s="47">
        <v>0</v>
      </c>
      <c r="U80" s="47">
        <v>0</v>
      </c>
      <c r="V80" s="47">
        <v>0</v>
      </c>
      <c r="W80" s="47">
        <v>0</v>
      </c>
      <c r="X80" s="47">
        <v>0</v>
      </c>
      <c r="Y80" s="47">
        <v>0</v>
      </c>
      <c r="Z80" s="47">
        <v>0</v>
      </c>
      <c r="AA80" s="47">
        <v>0</v>
      </c>
      <c r="AB80" s="47">
        <v>0</v>
      </c>
      <c r="AC80" s="47">
        <v>0</v>
      </c>
      <c r="AD80" s="47">
        <v>0</v>
      </c>
      <c r="AE80" s="47">
        <v>0</v>
      </c>
      <c r="AF80" s="47">
        <v>0</v>
      </c>
      <c r="AG80" s="47">
        <v>0</v>
      </c>
      <c r="AH80" s="47">
        <v>0</v>
      </c>
      <c r="AI80" s="47">
        <v>0</v>
      </c>
      <c r="AJ80" s="47">
        <v>32.296520079493391</v>
      </c>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c r="BY80" s="529"/>
      <c r="BZ80" s="529"/>
      <c r="CA80" s="529"/>
    </row>
    <row r="81" spans="2:79">
      <c r="B81" s="508" t="s">
        <v>295</v>
      </c>
      <c r="C81" s="47">
        <v>1.1846807814605227</v>
      </c>
      <c r="D81" s="47">
        <v>1.1846807814605227</v>
      </c>
      <c r="E81" s="47">
        <v>1.1846807814605227</v>
      </c>
      <c r="F81" s="47">
        <v>1.1846807814605227</v>
      </c>
      <c r="G81" s="47">
        <v>1.1846807814605227</v>
      </c>
      <c r="H81" s="47">
        <v>1.1846807814605227</v>
      </c>
      <c r="I81" s="47">
        <v>1.1846807814605227</v>
      </c>
      <c r="J81" s="47">
        <v>1.1550637618790984</v>
      </c>
      <c r="K81" s="47">
        <v>1.0365956836432229</v>
      </c>
      <c r="L81" s="47">
        <v>0.91812760558699358</v>
      </c>
      <c r="M81" s="47">
        <v>0.7996595275307643</v>
      </c>
      <c r="N81" s="47">
        <v>0.68119144920506625</v>
      </c>
      <c r="O81" s="47">
        <v>0.56272337114883675</v>
      </c>
      <c r="P81" s="47">
        <v>0.44425529300278449</v>
      </c>
      <c r="Q81" s="47">
        <v>0.32578721485673223</v>
      </c>
      <c r="R81" s="47">
        <v>0.20731913662085691</v>
      </c>
      <c r="S81" s="47">
        <v>8.8851058564627675E-2</v>
      </c>
      <c r="T81" s="47">
        <v>0</v>
      </c>
      <c r="U81" s="47">
        <v>0</v>
      </c>
      <c r="V81" s="47">
        <v>0</v>
      </c>
      <c r="W81" s="47">
        <v>0</v>
      </c>
      <c r="X81" s="47">
        <v>0</v>
      </c>
      <c r="Y81" s="47">
        <v>0</v>
      </c>
      <c r="Z81" s="47">
        <v>0</v>
      </c>
      <c r="AA81" s="47">
        <v>0</v>
      </c>
      <c r="AB81" s="47">
        <v>0</v>
      </c>
      <c r="AC81" s="47">
        <v>0</v>
      </c>
      <c r="AD81" s="47">
        <v>0</v>
      </c>
      <c r="AE81" s="47">
        <v>0</v>
      </c>
      <c r="AF81" s="47">
        <v>0</v>
      </c>
      <c r="AG81" s="47">
        <v>0</v>
      </c>
      <c r="AH81" s="47">
        <v>0</v>
      </c>
      <c r="AI81" s="47">
        <v>0</v>
      </c>
      <c r="AJ81" s="47">
        <v>14.512339572262642</v>
      </c>
      <c r="AK81" s="529"/>
      <c r="AL81" s="529"/>
      <c r="AM81" s="529"/>
      <c r="AN81" s="529"/>
      <c r="AO81" s="529"/>
      <c r="AP81" s="529"/>
      <c r="AQ81" s="529"/>
      <c r="AR81" s="529"/>
      <c r="AS81" s="529"/>
      <c r="AT81" s="529"/>
      <c r="AU81" s="529"/>
      <c r="AV81" s="529"/>
      <c r="AW81" s="529"/>
      <c r="AX81" s="529"/>
      <c r="AY81" s="529"/>
      <c r="AZ81" s="529"/>
      <c r="BA81" s="529"/>
      <c r="BB81" s="529"/>
      <c r="BC81" s="529"/>
      <c r="BD81" s="529"/>
      <c r="BE81" s="529"/>
      <c r="BF81" s="529"/>
      <c r="BG81" s="529"/>
      <c r="BH81" s="529"/>
      <c r="BI81" s="529"/>
      <c r="BJ81" s="529"/>
      <c r="BK81" s="529"/>
      <c r="BL81" s="529"/>
      <c r="BM81" s="529"/>
      <c r="BN81" s="529"/>
      <c r="BO81" s="529"/>
      <c r="BP81" s="529"/>
      <c r="BQ81" s="529"/>
      <c r="BR81" s="529"/>
      <c r="BS81" s="529"/>
      <c r="BT81" s="529"/>
      <c r="BU81" s="529"/>
      <c r="BV81" s="529"/>
      <c r="BW81" s="529"/>
      <c r="BX81" s="529"/>
      <c r="BY81" s="529"/>
      <c r="BZ81" s="529"/>
      <c r="CA81" s="529"/>
    </row>
    <row r="82" spans="2:79">
      <c r="B82" s="742" t="s">
        <v>31</v>
      </c>
      <c r="C82" s="493">
        <v>242.81785002999999</v>
      </c>
      <c r="D82" s="493">
        <v>0</v>
      </c>
      <c r="E82" s="493">
        <v>0</v>
      </c>
      <c r="F82" s="493">
        <v>0</v>
      </c>
      <c r="G82" s="493">
        <v>0</v>
      </c>
      <c r="H82" s="493">
        <v>0</v>
      </c>
      <c r="I82" s="493">
        <v>0</v>
      </c>
      <c r="J82" s="493">
        <v>0</v>
      </c>
      <c r="K82" s="493">
        <v>0</v>
      </c>
      <c r="L82" s="493">
        <v>0</v>
      </c>
      <c r="M82" s="493">
        <v>0</v>
      </c>
      <c r="N82" s="493">
        <v>0</v>
      </c>
      <c r="O82" s="493">
        <v>0</v>
      </c>
      <c r="P82" s="493">
        <v>0</v>
      </c>
      <c r="Q82" s="493">
        <v>0</v>
      </c>
      <c r="R82" s="493">
        <v>0</v>
      </c>
      <c r="S82" s="493">
        <v>0</v>
      </c>
      <c r="T82" s="493">
        <v>0</v>
      </c>
      <c r="U82" s="493">
        <v>0</v>
      </c>
      <c r="V82" s="493">
        <v>0</v>
      </c>
      <c r="W82" s="493">
        <v>0</v>
      </c>
      <c r="X82" s="493">
        <v>0</v>
      </c>
      <c r="Y82" s="493">
        <v>0</v>
      </c>
      <c r="Z82" s="493">
        <v>0</v>
      </c>
      <c r="AA82" s="493">
        <v>0</v>
      </c>
      <c r="AB82" s="493">
        <v>0</v>
      </c>
      <c r="AC82" s="493">
        <v>0</v>
      </c>
      <c r="AD82" s="493">
        <v>0</v>
      </c>
      <c r="AE82" s="493">
        <v>0</v>
      </c>
      <c r="AF82" s="493">
        <v>0</v>
      </c>
      <c r="AG82" s="493">
        <v>0</v>
      </c>
      <c r="AH82" s="493">
        <v>0</v>
      </c>
      <c r="AI82" s="493">
        <v>0</v>
      </c>
      <c r="AJ82" s="64">
        <v>242.81785002999999</v>
      </c>
      <c r="AK82" s="529"/>
      <c r="AL82" s="529"/>
      <c r="AM82" s="529"/>
      <c r="AN82" s="529"/>
      <c r="AO82" s="529"/>
      <c r="AP82" s="529"/>
      <c r="AQ82" s="529"/>
      <c r="AR82" s="529"/>
      <c r="AS82" s="529"/>
      <c r="AT82" s="529"/>
      <c r="AU82" s="529"/>
      <c r="AV82" s="529"/>
      <c r="AW82" s="529"/>
      <c r="AX82" s="529"/>
      <c r="AY82" s="529"/>
      <c r="AZ82" s="529"/>
      <c r="BA82" s="529"/>
      <c r="BB82" s="529"/>
      <c r="BC82" s="529"/>
      <c r="BD82" s="529"/>
      <c r="BE82" s="529"/>
      <c r="BF82" s="529"/>
      <c r="BG82" s="529"/>
      <c r="BH82" s="529"/>
      <c r="BI82" s="529"/>
      <c r="BJ82" s="529"/>
      <c r="BK82" s="529"/>
      <c r="BL82" s="529"/>
      <c r="BM82" s="529"/>
      <c r="BN82" s="529"/>
      <c r="BO82" s="529"/>
      <c r="BP82" s="529"/>
      <c r="BQ82" s="529"/>
      <c r="BR82" s="529"/>
      <c r="BS82" s="529"/>
      <c r="BT82" s="529"/>
      <c r="BU82" s="529"/>
      <c r="BV82" s="529"/>
      <c r="BW82" s="529"/>
      <c r="BX82" s="529"/>
      <c r="BY82" s="529"/>
      <c r="BZ82" s="529"/>
      <c r="CA82" s="529"/>
    </row>
    <row r="83" spans="2:79">
      <c r="B83" s="742" t="s">
        <v>434</v>
      </c>
      <c r="C83" s="493">
        <v>383.90392829187738</v>
      </c>
      <c r="D83" s="493">
        <v>509.54521391514646</v>
      </c>
      <c r="E83" s="493">
        <v>509.54521391514646</v>
      </c>
      <c r="F83" s="493">
        <v>510.9412281995605</v>
      </c>
      <c r="G83" s="493">
        <v>0</v>
      </c>
      <c r="H83" s="493">
        <v>0</v>
      </c>
      <c r="I83" s="493">
        <v>0</v>
      </c>
      <c r="J83" s="493">
        <v>0</v>
      </c>
      <c r="K83" s="493">
        <v>0</v>
      </c>
      <c r="L83" s="493">
        <v>0</v>
      </c>
      <c r="M83" s="493">
        <v>0</v>
      </c>
      <c r="N83" s="493">
        <v>0</v>
      </c>
      <c r="O83" s="493">
        <v>0</v>
      </c>
      <c r="P83" s="493">
        <v>0</v>
      </c>
      <c r="Q83" s="493">
        <v>0</v>
      </c>
      <c r="R83" s="493">
        <v>0</v>
      </c>
      <c r="S83" s="493">
        <v>0</v>
      </c>
      <c r="T83" s="493">
        <v>0</v>
      </c>
      <c r="U83" s="493">
        <v>0</v>
      </c>
      <c r="V83" s="493">
        <v>0</v>
      </c>
      <c r="W83" s="493">
        <v>0</v>
      </c>
      <c r="X83" s="493">
        <v>0</v>
      </c>
      <c r="Y83" s="493">
        <v>0</v>
      </c>
      <c r="Z83" s="493">
        <v>0</v>
      </c>
      <c r="AA83" s="493">
        <v>0</v>
      </c>
      <c r="AB83" s="493">
        <v>0</v>
      </c>
      <c r="AC83" s="493">
        <v>0</v>
      </c>
      <c r="AD83" s="493">
        <v>0</v>
      </c>
      <c r="AE83" s="493">
        <v>0</v>
      </c>
      <c r="AF83" s="493">
        <v>0</v>
      </c>
      <c r="AG83" s="493">
        <v>0</v>
      </c>
      <c r="AH83" s="493">
        <v>0</v>
      </c>
      <c r="AI83" s="493">
        <v>0</v>
      </c>
      <c r="AJ83" s="64">
        <v>1913.9355843217309</v>
      </c>
      <c r="AK83" s="529"/>
      <c r="AL83" s="529"/>
      <c r="AM83" s="529"/>
      <c r="AN83" s="529"/>
      <c r="AO83" s="529"/>
      <c r="AP83" s="529"/>
      <c r="AQ83" s="529"/>
      <c r="AR83" s="529"/>
      <c r="AS83" s="529"/>
      <c r="AT83" s="529"/>
      <c r="AU83" s="529"/>
      <c r="AV83" s="529"/>
      <c r="AW83" s="529"/>
      <c r="AX83" s="529"/>
      <c r="AY83" s="529"/>
      <c r="AZ83" s="529"/>
      <c r="BA83" s="529"/>
      <c r="BB83" s="529"/>
      <c r="BC83" s="529"/>
      <c r="BD83" s="529"/>
      <c r="BE83" s="529"/>
      <c r="BF83" s="529"/>
      <c r="BG83" s="529"/>
      <c r="BH83" s="529"/>
      <c r="BI83" s="529"/>
      <c r="BJ83" s="529"/>
      <c r="BK83" s="529"/>
      <c r="BL83" s="529"/>
      <c r="BM83" s="529"/>
      <c r="BN83" s="529"/>
      <c r="BO83" s="529"/>
      <c r="BP83" s="529"/>
      <c r="BQ83" s="529"/>
      <c r="BR83" s="529"/>
      <c r="BS83" s="529"/>
      <c r="BT83" s="529"/>
      <c r="BU83" s="529"/>
      <c r="BV83" s="529"/>
      <c r="BW83" s="529"/>
      <c r="BX83" s="529"/>
      <c r="BY83" s="529"/>
      <c r="BZ83" s="529"/>
      <c r="CA83" s="529"/>
    </row>
    <row r="84" spans="2:79">
      <c r="B84" s="742" t="s">
        <v>461</v>
      </c>
      <c r="C84" s="493">
        <v>651.66583465999997</v>
      </c>
      <c r="D84" s="493">
        <v>651.66583465999997</v>
      </c>
      <c r="E84" s="493">
        <v>597.38207063000004</v>
      </c>
      <c r="F84" s="493">
        <v>488.81454258000002</v>
      </c>
      <c r="G84" s="493">
        <v>380.24701452999994</v>
      </c>
      <c r="H84" s="493">
        <v>271.67948647000003</v>
      </c>
      <c r="I84" s="493">
        <v>163.11195841</v>
      </c>
      <c r="J84" s="493">
        <v>54.41409719</v>
      </c>
      <c r="K84" s="493">
        <v>0</v>
      </c>
      <c r="L84" s="493">
        <v>0</v>
      </c>
      <c r="M84" s="493">
        <v>0</v>
      </c>
      <c r="N84" s="493">
        <v>0</v>
      </c>
      <c r="O84" s="493">
        <v>0</v>
      </c>
      <c r="P84" s="493">
        <v>0</v>
      </c>
      <c r="Q84" s="493">
        <v>0</v>
      </c>
      <c r="R84" s="493">
        <v>0</v>
      </c>
      <c r="S84" s="493">
        <v>0</v>
      </c>
      <c r="T84" s="493">
        <v>0</v>
      </c>
      <c r="U84" s="493">
        <v>0</v>
      </c>
      <c r="V84" s="493">
        <v>0</v>
      </c>
      <c r="W84" s="493">
        <v>0</v>
      </c>
      <c r="X84" s="493">
        <v>0</v>
      </c>
      <c r="Y84" s="493">
        <v>0</v>
      </c>
      <c r="Z84" s="493">
        <v>0</v>
      </c>
      <c r="AA84" s="493">
        <v>0</v>
      </c>
      <c r="AB84" s="493">
        <v>0</v>
      </c>
      <c r="AC84" s="493">
        <v>0</v>
      </c>
      <c r="AD84" s="493">
        <v>0</v>
      </c>
      <c r="AE84" s="493">
        <v>0</v>
      </c>
      <c r="AF84" s="493">
        <v>0</v>
      </c>
      <c r="AG84" s="493">
        <v>0</v>
      </c>
      <c r="AH84" s="493">
        <v>0</v>
      </c>
      <c r="AI84" s="493">
        <v>0</v>
      </c>
      <c r="AJ84" s="64">
        <v>3258.9808391300003</v>
      </c>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c r="BL84" s="529"/>
      <c r="BM84" s="529"/>
      <c r="BN84" s="529"/>
      <c r="BO84" s="529"/>
      <c r="BP84" s="529"/>
      <c r="BQ84" s="529"/>
      <c r="BR84" s="529"/>
      <c r="BS84" s="529"/>
      <c r="BT84" s="529"/>
      <c r="BU84" s="529"/>
      <c r="BV84" s="529"/>
      <c r="BW84" s="529"/>
      <c r="BX84" s="529"/>
      <c r="BY84" s="529"/>
      <c r="BZ84" s="529"/>
      <c r="CA84" s="529"/>
    </row>
    <row r="85" spans="2:79">
      <c r="B85" s="742" t="s">
        <v>496</v>
      </c>
      <c r="C85" s="493">
        <v>254.7527283393361</v>
      </c>
      <c r="D85" s="493">
        <v>338.12634852292967</v>
      </c>
      <c r="E85" s="493">
        <v>83.373620183593601</v>
      </c>
      <c r="F85" s="493">
        <v>0</v>
      </c>
      <c r="G85" s="493">
        <v>0</v>
      </c>
      <c r="H85" s="493">
        <v>0</v>
      </c>
      <c r="I85" s="493">
        <v>0</v>
      </c>
      <c r="J85" s="493">
        <v>0</v>
      </c>
      <c r="K85" s="493">
        <v>0</v>
      </c>
      <c r="L85" s="493">
        <v>0</v>
      </c>
      <c r="M85" s="493">
        <v>0</v>
      </c>
      <c r="N85" s="493">
        <v>0</v>
      </c>
      <c r="O85" s="493">
        <v>0</v>
      </c>
      <c r="P85" s="493">
        <v>0</v>
      </c>
      <c r="Q85" s="493">
        <v>0</v>
      </c>
      <c r="R85" s="493">
        <v>0</v>
      </c>
      <c r="S85" s="493">
        <v>0</v>
      </c>
      <c r="T85" s="493">
        <v>0</v>
      </c>
      <c r="U85" s="493">
        <v>0</v>
      </c>
      <c r="V85" s="493">
        <v>0</v>
      </c>
      <c r="W85" s="493">
        <v>0</v>
      </c>
      <c r="X85" s="493">
        <v>0</v>
      </c>
      <c r="Y85" s="493">
        <v>0</v>
      </c>
      <c r="Z85" s="493">
        <v>0</v>
      </c>
      <c r="AA85" s="493">
        <v>0</v>
      </c>
      <c r="AB85" s="493">
        <v>0</v>
      </c>
      <c r="AC85" s="493">
        <v>0</v>
      </c>
      <c r="AD85" s="493">
        <v>0</v>
      </c>
      <c r="AE85" s="493">
        <v>0</v>
      </c>
      <c r="AF85" s="493">
        <v>0</v>
      </c>
      <c r="AG85" s="493">
        <v>0</v>
      </c>
      <c r="AH85" s="493">
        <v>0</v>
      </c>
      <c r="AI85" s="493">
        <v>0</v>
      </c>
      <c r="AJ85" s="64">
        <v>676.25269704585935</v>
      </c>
      <c r="AK85" s="529"/>
      <c r="AL85" s="529"/>
      <c r="AM85" s="529"/>
      <c r="AN85" s="529"/>
      <c r="AO85" s="529"/>
      <c r="AP85" s="529"/>
      <c r="AQ85" s="529"/>
      <c r="AR85" s="529"/>
      <c r="AS85" s="529"/>
      <c r="AT85" s="529"/>
      <c r="AU85" s="529"/>
      <c r="AV85" s="529"/>
      <c r="AW85" s="529"/>
      <c r="AX85" s="529"/>
      <c r="AY85" s="529"/>
      <c r="AZ85" s="529"/>
      <c r="BA85" s="529"/>
      <c r="BB85" s="529"/>
      <c r="BC85" s="529"/>
      <c r="BD85" s="529"/>
      <c r="BE85" s="529"/>
      <c r="BF85" s="529"/>
      <c r="BG85" s="529"/>
      <c r="BH85" s="529"/>
      <c r="BI85" s="529"/>
      <c r="BJ85" s="529"/>
      <c r="BK85" s="529"/>
      <c r="BL85" s="529"/>
      <c r="BM85" s="529"/>
      <c r="BN85" s="529"/>
      <c r="BO85" s="529"/>
      <c r="BP85" s="529"/>
      <c r="BQ85" s="529"/>
      <c r="BR85" s="529"/>
      <c r="BS85" s="529"/>
      <c r="BT85" s="529"/>
      <c r="BU85" s="529"/>
      <c r="BV85" s="529"/>
      <c r="BW85" s="529"/>
      <c r="BX85" s="529"/>
      <c r="BY85" s="529"/>
      <c r="BZ85" s="529"/>
      <c r="CA85" s="529"/>
    </row>
    <row r="86" spans="2:79">
      <c r="B86" s="742" t="s">
        <v>497</v>
      </c>
      <c r="C86" s="493">
        <v>162.47987131285024</v>
      </c>
      <c r="D86" s="493">
        <v>215.65510192435218</v>
      </c>
      <c r="E86" s="493">
        <v>107.53213301434162</v>
      </c>
      <c r="F86" s="493">
        <v>0</v>
      </c>
      <c r="G86" s="493">
        <v>0</v>
      </c>
      <c r="H86" s="493">
        <v>0</v>
      </c>
      <c r="I86" s="493">
        <v>0</v>
      </c>
      <c r="J86" s="493">
        <v>0</v>
      </c>
      <c r="K86" s="493">
        <v>0</v>
      </c>
      <c r="L86" s="493">
        <v>0</v>
      </c>
      <c r="M86" s="493">
        <v>0</v>
      </c>
      <c r="N86" s="493">
        <v>0</v>
      </c>
      <c r="O86" s="493">
        <v>0</v>
      </c>
      <c r="P86" s="493">
        <v>0</v>
      </c>
      <c r="Q86" s="493">
        <v>0</v>
      </c>
      <c r="R86" s="493">
        <v>0</v>
      </c>
      <c r="S86" s="493">
        <v>0</v>
      </c>
      <c r="T86" s="493">
        <v>0</v>
      </c>
      <c r="U86" s="493">
        <v>0</v>
      </c>
      <c r="V86" s="493">
        <v>0</v>
      </c>
      <c r="W86" s="493">
        <v>0</v>
      </c>
      <c r="X86" s="493">
        <v>0</v>
      </c>
      <c r="Y86" s="493">
        <v>0</v>
      </c>
      <c r="Z86" s="493">
        <v>0</v>
      </c>
      <c r="AA86" s="493">
        <v>0</v>
      </c>
      <c r="AB86" s="493">
        <v>0</v>
      </c>
      <c r="AC86" s="493">
        <v>0</v>
      </c>
      <c r="AD86" s="493">
        <v>0</v>
      </c>
      <c r="AE86" s="493">
        <v>0</v>
      </c>
      <c r="AF86" s="493">
        <v>0</v>
      </c>
      <c r="AG86" s="493">
        <v>0</v>
      </c>
      <c r="AH86" s="493">
        <v>0</v>
      </c>
      <c r="AI86" s="493">
        <v>0</v>
      </c>
      <c r="AJ86" s="64">
        <v>485.66710625154406</v>
      </c>
      <c r="AK86" s="529"/>
      <c r="AL86" s="529"/>
      <c r="AM86" s="529"/>
      <c r="AN86" s="529"/>
      <c r="AO86" s="529"/>
      <c r="AP86" s="529"/>
      <c r="AQ86" s="529"/>
      <c r="AR86" s="529"/>
      <c r="AS86" s="529"/>
      <c r="AT86" s="529"/>
      <c r="AU86" s="529"/>
      <c r="AV86" s="529"/>
      <c r="AW86" s="529"/>
      <c r="AX86" s="529"/>
      <c r="AY86" s="529"/>
      <c r="AZ86" s="529"/>
      <c r="BA86" s="529"/>
      <c r="BB86" s="529"/>
      <c r="BC86" s="529"/>
      <c r="BD86" s="529"/>
      <c r="BE86" s="529"/>
      <c r="BF86" s="529"/>
      <c r="BG86" s="529"/>
      <c r="BH86" s="529"/>
      <c r="BI86" s="529"/>
      <c r="BJ86" s="529"/>
      <c r="BK86" s="529"/>
      <c r="BL86" s="529"/>
      <c r="BM86" s="529"/>
      <c r="BN86" s="529"/>
      <c r="BO86" s="529"/>
      <c r="BP86" s="529"/>
      <c r="BQ86" s="529"/>
      <c r="BR86" s="529"/>
      <c r="BS86" s="529"/>
      <c r="BT86" s="529"/>
      <c r="BU86" s="529"/>
      <c r="BV86" s="529"/>
      <c r="BW86" s="529"/>
      <c r="BX86" s="529"/>
      <c r="BY86" s="529"/>
      <c r="BZ86" s="529"/>
      <c r="CA86" s="529"/>
    </row>
    <row r="87" spans="2:79">
      <c r="B87" s="742" t="s">
        <v>498</v>
      </c>
      <c r="C87" s="493">
        <v>203.728605393387</v>
      </c>
      <c r="D87" s="493">
        <v>203.728605393387</v>
      </c>
      <c r="E87" s="493">
        <v>0</v>
      </c>
      <c r="F87" s="493">
        <v>0</v>
      </c>
      <c r="G87" s="493">
        <v>0</v>
      </c>
      <c r="H87" s="493">
        <v>0</v>
      </c>
      <c r="I87" s="493">
        <v>0</v>
      </c>
      <c r="J87" s="493">
        <v>0</v>
      </c>
      <c r="K87" s="493">
        <v>0</v>
      </c>
      <c r="L87" s="493">
        <v>0</v>
      </c>
      <c r="M87" s="493">
        <v>0</v>
      </c>
      <c r="N87" s="493">
        <v>0</v>
      </c>
      <c r="O87" s="493">
        <v>0</v>
      </c>
      <c r="P87" s="493">
        <v>0</v>
      </c>
      <c r="Q87" s="493">
        <v>0</v>
      </c>
      <c r="R87" s="493">
        <v>0</v>
      </c>
      <c r="S87" s="493">
        <v>0</v>
      </c>
      <c r="T87" s="493">
        <v>0</v>
      </c>
      <c r="U87" s="493">
        <v>0</v>
      </c>
      <c r="V87" s="493">
        <v>0</v>
      </c>
      <c r="W87" s="493">
        <v>0</v>
      </c>
      <c r="X87" s="493">
        <v>0</v>
      </c>
      <c r="Y87" s="493">
        <v>0</v>
      </c>
      <c r="Z87" s="493">
        <v>0</v>
      </c>
      <c r="AA87" s="493">
        <v>0</v>
      </c>
      <c r="AB87" s="493">
        <v>0</v>
      </c>
      <c r="AC87" s="493">
        <v>0</v>
      </c>
      <c r="AD87" s="493">
        <v>0</v>
      </c>
      <c r="AE87" s="493">
        <v>0</v>
      </c>
      <c r="AF87" s="493">
        <v>0</v>
      </c>
      <c r="AG87" s="493">
        <v>0</v>
      </c>
      <c r="AH87" s="493">
        <v>0</v>
      </c>
      <c r="AI87" s="493">
        <v>0</v>
      </c>
      <c r="AJ87" s="64">
        <v>407.457210786774</v>
      </c>
      <c r="AK87" s="529"/>
      <c r="AL87" s="529"/>
      <c r="AM87" s="529"/>
      <c r="AN87" s="529"/>
      <c r="AO87" s="529"/>
      <c r="AP87" s="529"/>
      <c r="AQ87" s="529"/>
      <c r="AR87" s="529"/>
      <c r="AS87" s="529"/>
      <c r="AT87" s="529"/>
      <c r="AU87" s="529"/>
      <c r="AV87" s="529"/>
      <c r="AW87" s="529"/>
      <c r="AX87" s="529"/>
      <c r="AY87" s="529"/>
      <c r="AZ87" s="529"/>
      <c r="BA87" s="529"/>
      <c r="BB87" s="529"/>
      <c r="BC87" s="529"/>
      <c r="BD87" s="529"/>
      <c r="BE87" s="529"/>
      <c r="BF87" s="529"/>
      <c r="BG87" s="529"/>
      <c r="BH87" s="529"/>
      <c r="BI87" s="529"/>
      <c r="BJ87" s="529"/>
      <c r="BK87" s="529"/>
      <c r="BL87" s="529"/>
      <c r="BM87" s="529"/>
      <c r="BN87" s="529"/>
      <c r="BO87" s="529"/>
      <c r="BP87" s="529"/>
      <c r="BQ87" s="529"/>
      <c r="BR87" s="529"/>
      <c r="BS87" s="529"/>
      <c r="BT87" s="529"/>
      <c r="BU87" s="529"/>
      <c r="BV87" s="529"/>
      <c r="BW87" s="529"/>
      <c r="BX87" s="529"/>
      <c r="BY87" s="529"/>
      <c r="BZ87" s="529"/>
      <c r="CA87" s="529"/>
    </row>
    <row r="88" spans="2:79">
      <c r="B88" s="742" t="s">
        <v>500</v>
      </c>
      <c r="C88" s="493">
        <v>235.37759728</v>
      </c>
      <c r="D88" s="493">
        <v>235.37759728</v>
      </c>
      <c r="E88" s="493">
        <v>235.37759728</v>
      </c>
      <c r="F88" s="493">
        <v>235.37759728</v>
      </c>
      <c r="G88" s="493">
        <v>0</v>
      </c>
      <c r="H88" s="493">
        <v>0</v>
      </c>
      <c r="I88" s="493">
        <v>0</v>
      </c>
      <c r="J88" s="493">
        <v>0</v>
      </c>
      <c r="K88" s="493">
        <v>0</v>
      </c>
      <c r="L88" s="493">
        <v>0</v>
      </c>
      <c r="M88" s="493">
        <v>0</v>
      </c>
      <c r="N88" s="493">
        <v>0</v>
      </c>
      <c r="O88" s="493">
        <v>0</v>
      </c>
      <c r="P88" s="493">
        <v>0</v>
      </c>
      <c r="Q88" s="493">
        <v>0</v>
      </c>
      <c r="R88" s="493">
        <v>0</v>
      </c>
      <c r="S88" s="493">
        <v>0</v>
      </c>
      <c r="T88" s="493">
        <v>0</v>
      </c>
      <c r="U88" s="493">
        <v>0</v>
      </c>
      <c r="V88" s="493">
        <v>0</v>
      </c>
      <c r="W88" s="493">
        <v>0</v>
      </c>
      <c r="X88" s="493">
        <v>0</v>
      </c>
      <c r="Y88" s="493">
        <v>0</v>
      </c>
      <c r="Z88" s="493">
        <v>0</v>
      </c>
      <c r="AA88" s="493">
        <v>0</v>
      </c>
      <c r="AB88" s="493">
        <v>0</v>
      </c>
      <c r="AC88" s="493">
        <v>0</v>
      </c>
      <c r="AD88" s="493">
        <v>0</v>
      </c>
      <c r="AE88" s="493">
        <v>0</v>
      </c>
      <c r="AF88" s="493">
        <v>0</v>
      </c>
      <c r="AG88" s="493">
        <v>0</v>
      </c>
      <c r="AH88" s="493">
        <v>0</v>
      </c>
      <c r="AI88" s="493">
        <v>0</v>
      </c>
      <c r="AJ88" s="64">
        <v>941.51038912000001</v>
      </c>
      <c r="AK88" s="529"/>
      <c r="AL88" s="529"/>
      <c r="AM88" s="529"/>
      <c r="AN88" s="529"/>
      <c r="AO88" s="529"/>
      <c r="AP88" s="529"/>
      <c r="AQ88" s="529"/>
      <c r="AR88" s="529"/>
      <c r="AS88" s="529"/>
      <c r="AT88" s="529"/>
      <c r="AU88" s="529"/>
      <c r="AV88" s="529"/>
      <c r="AW88" s="529"/>
      <c r="AX88" s="529"/>
      <c r="AY88" s="529"/>
      <c r="AZ88" s="529"/>
      <c r="BA88" s="529"/>
      <c r="BB88" s="529"/>
      <c r="BC88" s="529"/>
      <c r="BD88" s="529"/>
      <c r="BE88" s="529"/>
      <c r="BF88" s="529"/>
      <c r="BG88" s="529"/>
      <c r="BH88" s="529"/>
      <c r="BI88" s="529"/>
      <c r="BJ88" s="529"/>
      <c r="BK88" s="529"/>
      <c r="BL88" s="529"/>
      <c r="BM88" s="529"/>
      <c r="BN88" s="529"/>
      <c r="BO88" s="529"/>
      <c r="BP88" s="529"/>
      <c r="BQ88" s="529"/>
      <c r="BR88" s="529"/>
      <c r="BS88" s="529"/>
      <c r="BT88" s="529"/>
      <c r="BU88" s="529"/>
      <c r="BV88" s="529"/>
      <c r="BW88" s="529"/>
      <c r="BX88" s="529"/>
      <c r="BY88" s="529"/>
      <c r="BZ88" s="529"/>
      <c r="CA88" s="529"/>
    </row>
    <row r="89" spans="2:79">
      <c r="B89" s="742" t="s">
        <v>519</v>
      </c>
      <c r="C89" s="493">
        <v>113.6863477317349</v>
      </c>
      <c r="D89" s="493">
        <v>37.206441075816876</v>
      </c>
      <c r="E89" s="493">
        <v>0</v>
      </c>
      <c r="F89" s="493">
        <v>0</v>
      </c>
      <c r="G89" s="493">
        <v>0</v>
      </c>
      <c r="H89" s="493">
        <v>0</v>
      </c>
      <c r="I89" s="493">
        <v>0</v>
      </c>
      <c r="J89" s="493">
        <v>0</v>
      </c>
      <c r="K89" s="493">
        <v>0</v>
      </c>
      <c r="L89" s="493">
        <v>0</v>
      </c>
      <c r="M89" s="493">
        <v>0</v>
      </c>
      <c r="N89" s="493">
        <v>0</v>
      </c>
      <c r="O89" s="493">
        <v>0</v>
      </c>
      <c r="P89" s="493">
        <v>0</v>
      </c>
      <c r="Q89" s="493">
        <v>0</v>
      </c>
      <c r="R89" s="493">
        <v>0</v>
      </c>
      <c r="S89" s="493">
        <v>0</v>
      </c>
      <c r="T89" s="493">
        <v>0</v>
      </c>
      <c r="U89" s="493">
        <v>0</v>
      </c>
      <c r="V89" s="493">
        <v>0</v>
      </c>
      <c r="W89" s="493">
        <v>0</v>
      </c>
      <c r="X89" s="493">
        <v>0</v>
      </c>
      <c r="Y89" s="493">
        <v>0</v>
      </c>
      <c r="Z89" s="493">
        <v>0</v>
      </c>
      <c r="AA89" s="493">
        <v>0</v>
      </c>
      <c r="AB89" s="493">
        <v>0</v>
      </c>
      <c r="AC89" s="493">
        <v>0</v>
      </c>
      <c r="AD89" s="493">
        <v>0</v>
      </c>
      <c r="AE89" s="493">
        <v>0</v>
      </c>
      <c r="AF89" s="493">
        <v>0</v>
      </c>
      <c r="AG89" s="493">
        <v>0</v>
      </c>
      <c r="AH89" s="493">
        <v>0</v>
      </c>
      <c r="AI89" s="493">
        <v>0</v>
      </c>
      <c r="AJ89" s="64">
        <v>150.89278880755177</v>
      </c>
      <c r="AK89" s="529"/>
      <c r="AL89" s="529"/>
      <c r="AM89" s="529"/>
      <c r="AN89" s="529"/>
      <c r="AO89" s="529"/>
      <c r="AP89" s="529"/>
      <c r="AQ89" s="529"/>
      <c r="AR89" s="529"/>
      <c r="AS89" s="529"/>
      <c r="AT89" s="529"/>
      <c r="AU89" s="529"/>
      <c r="AV89" s="529"/>
      <c r="AW89" s="529"/>
      <c r="AX89" s="529"/>
      <c r="AY89" s="529"/>
      <c r="AZ89" s="529"/>
      <c r="BA89" s="529"/>
      <c r="BB89" s="529"/>
      <c r="BC89" s="529"/>
      <c r="BD89" s="529"/>
      <c r="BE89" s="529"/>
      <c r="BF89" s="529"/>
      <c r="BG89" s="529"/>
      <c r="BH89" s="529"/>
      <c r="BI89" s="529"/>
      <c r="BJ89" s="529"/>
      <c r="BK89" s="529"/>
      <c r="BL89" s="529"/>
      <c r="BM89" s="529"/>
      <c r="BN89" s="529"/>
      <c r="BO89" s="529"/>
      <c r="BP89" s="529"/>
      <c r="BQ89" s="529"/>
      <c r="BR89" s="529"/>
      <c r="BS89" s="529"/>
      <c r="BT89" s="529"/>
      <c r="BU89" s="529"/>
      <c r="BV89" s="529"/>
      <c r="BW89" s="529"/>
      <c r="BX89" s="529"/>
      <c r="BY89" s="529"/>
      <c r="BZ89" s="529"/>
      <c r="CA89" s="529"/>
    </row>
    <row r="90" spans="2:79">
      <c r="B90" s="742" t="s">
        <v>607</v>
      </c>
      <c r="C90" s="493">
        <v>31.825739995969258</v>
      </c>
      <c r="D90" s="493">
        <v>10.841735603115369</v>
      </c>
      <c r="E90" s="493">
        <v>0</v>
      </c>
      <c r="F90" s="493">
        <v>0</v>
      </c>
      <c r="G90" s="493">
        <v>0</v>
      </c>
      <c r="H90" s="493">
        <v>0</v>
      </c>
      <c r="I90" s="493">
        <v>0</v>
      </c>
      <c r="J90" s="493">
        <v>0</v>
      </c>
      <c r="K90" s="493">
        <v>0</v>
      </c>
      <c r="L90" s="493">
        <v>0</v>
      </c>
      <c r="M90" s="493">
        <v>0</v>
      </c>
      <c r="N90" s="493">
        <v>0</v>
      </c>
      <c r="O90" s="493">
        <v>0</v>
      </c>
      <c r="P90" s="493">
        <v>0</v>
      </c>
      <c r="Q90" s="493">
        <v>0</v>
      </c>
      <c r="R90" s="493">
        <v>0</v>
      </c>
      <c r="S90" s="493">
        <v>0</v>
      </c>
      <c r="T90" s="493">
        <v>0</v>
      </c>
      <c r="U90" s="493">
        <v>0</v>
      </c>
      <c r="V90" s="493">
        <v>0</v>
      </c>
      <c r="W90" s="493">
        <v>0</v>
      </c>
      <c r="X90" s="493">
        <v>0</v>
      </c>
      <c r="Y90" s="493">
        <v>0</v>
      </c>
      <c r="Z90" s="493">
        <v>0</v>
      </c>
      <c r="AA90" s="493">
        <v>0</v>
      </c>
      <c r="AB90" s="493">
        <v>0</v>
      </c>
      <c r="AC90" s="493">
        <v>0</v>
      </c>
      <c r="AD90" s="493">
        <v>0</v>
      </c>
      <c r="AE90" s="493">
        <v>0</v>
      </c>
      <c r="AF90" s="493">
        <v>0</v>
      </c>
      <c r="AG90" s="493">
        <v>0</v>
      </c>
      <c r="AH90" s="493">
        <v>0</v>
      </c>
      <c r="AI90" s="493">
        <v>0</v>
      </c>
      <c r="AJ90" s="64">
        <v>42.667475599084625</v>
      </c>
      <c r="AK90" s="529"/>
      <c r="AL90" s="529"/>
      <c r="AM90" s="529"/>
      <c r="AN90" s="529"/>
      <c r="AO90" s="529"/>
      <c r="AP90" s="529"/>
      <c r="AQ90" s="529"/>
      <c r="AR90" s="529"/>
      <c r="AS90" s="529"/>
      <c r="AT90" s="529"/>
      <c r="AU90" s="529"/>
      <c r="AV90" s="529"/>
      <c r="AW90" s="529"/>
      <c r="AX90" s="529"/>
      <c r="AY90" s="529"/>
      <c r="AZ90" s="529"/>
      <c r="BA90" s="529"/>
      <c r="BB90" s="529"/>
      <c r="BC90" s="529"/>
      <c r="BD90" s="529"/>
      <c r="BE90" s="529"/>
      <c r="BF90" s="529"/>
      <c r="BG90" s="529"/>
      <c r="BH90" s="529"/>
      <c r="BI90" s="529"/>
      <c r="BJ90" s="529"/>
      <c r="BK90" s="529"/>
      <c r="BL90" s="529"/>
      <c r="BM90" s="529"/>
      <c r="BN90" s="529"/>
      <c r="BO90" s="529"/>
      <c r="BP90" s="529"/>
      <c r="BQ90" s="529"/>
      <c r="BR90" s="529"/>
      <c r="BS90" s="529"/>
      <c r="BT90" s="529"/>
      <c r="BU90" s="529"/>
      <c r="BV90" s="529"/>
      <c r="BW90" s="529"/>
      <c r="BX90" s="529"/>
      <c r="BY90" s="529"/>
      <c r="BZ90" s="529"/>
      <c r="CA90" s="529"/>
    </row>
    <row r="91" spans="2:79">
      <c r="B91" s="742" t="s">
        <v>698</v>
      </c>
      <c r="C91" s="493">
        <v>107.58355765450077</v>
      </c>
      <c r="D91" s="493">
        <v>0</v>
      </c>
      <c r="E91" s="493">
        <v>0</v>
      </c>
      <c r="F91" s="493">
        <v>0</v>
      </c>
      <c r="G91" s="493">
        <v>0</v>
      </c>
      <c r="H91" s="493">
        <v>0</v>
      </c>
      <c r="I91" s="493">
        <v>0</v>
      </c>
      <c r="J91" s="493">
        <v>0</v>
      </c>
      <c r="K91" s="493">
        <v>0</v>
      </c>
      <c r="L91" s="493">
        <v>0</v>
      </c>
      <c r="M91" s="493">
        <v>0</v>
      </c>
      <c r="N91" s="493">
        <v>0</v>
      </c>
      <c r="O91" s="493">
        <v>0</v>
      </c>
      <c r="P91" s="493">
        <v>0</v>
      </c>
      <c r="Q91" s="493">
        <v>0</v>
      </c>
      <c r="R91" s="493">
        <v>0</v>
      </c>
      <c r="S91" s="493">
        <v>0</v>
      </c>
      <c r="T91" s="493">
        <v>0</v>
      </c>
      <c r="U91" s="493">
        <v>0</v>
      </c>
      <c r="V91" s="493">
        <v>0</v>
      </c>
      <c r="W91" s="493">
        <v>0</v>
      </c>
      <c r="X91" s="493">
        <v>0</v>
      </c>
      <c r="Y91" s="493">
        <v>0</v>
      </c>
      <c r="Z91" s="493">
        <v>0</v>
      </c>
      <c r="AA91" s="493">
        <v>0</v>
      </c>
      <c r="AB91" s="493">
        <v>0</v>
      </c>
      <c r="AC91" s="493">
        <v>0</v>
      </c>
      <c r="AD91" s="493">
        <v>0</v>
      </c>
      <c r="AE91" s="493">
        <v>0</v>
      </c>
      <c r="AF91" s="493">
        <v>0</v>
      </c>
      <c r="AG91" s="493">
        <v>0</v>
      </c>
      <c r="AH91" s="493">
        <v>0</v>
      </c>
      <c r="AI91" s="493">
        <v>0</v>
      </c>
      <c r="AJ91" s="64">
        <v>107.58355765450077</v>
      </c>
      <c r="AK91" s="529"/>
      <c r="AL91" s="529"/>
      <c r="AM91" s="529"/>
      <c r="AN91" s="529"/>
      <c r="AO91" s="529"/>
      <c r="AP91" s="529"/>
      <c r="AQ91" s="529"/>
      <c r="AR91" s="529"/>
      <c r="AS91" s="529"/>
      <c r="AT91" s="529"/>
      <c r="AU91" s="529"/>
      <c r="AV91" s="529"/>
      <c r="AW91" s="529"/>
      <c r="AX91" s="529"/>
      <c r="AY91" s="529"/>
      <c r="AZ91" s="529"/>
      <c r="BA91" s="529"/>
      <c r="BB91" s="529"/>
      <c r="BC91" s="529"/>
      <c r="BD91" s="529"/>
      <c r="BE91" s="529"/>
      <c r="BF91" s="529"/>
      <c r="BG91" s="529"/>
      <c r="BH91" s="529"/>
      <c r="BI91" s="529"/>
      <c r="BJ91" s="529"/>
      <c r="BK91" s="529"/>
      <c r="BL91" s="529"/>
      <c r="BM91" s="529"/>
      <c r="BN91" s="529"/>
      <c r="BO91" s="529"/>
      <c r="BP91" s="529"/>
      <c r="BQ91" s="529"/>
      <c r="BR91" s="529"/>
      <c r="BS91" s="529"/>
      <c r="BT91" s="529"/>
      <c r="BU91" s="529"/>
      <c r="BV91" s="529"/>
      <c r="BW91" s="529"/>
      <c r="BX91" s="529"/>
      <c r="BY91" s="529"/>
      <c r="BZ91" s="529"/>
      <c r="CA91" s="529"/>
    </row>
    <row r="92" spans="2:79">
      <c r="B92" s="742" t="s">
        <v>520</v>
      </c>
      <c r="C92" s="493">
        <v>183.32810246460105</v>
      </c>
      <c r="D92" s="493">
        <v>243.32639054401957</v>
      </c>
      <c r="E92" s="493">
        <v>243.32639054401957</v>
      </c>
      <c r="F92" s="493">
        <v>60.664935724687624</v>
      </c>
      <c r="G92" s="493">
        <v>0</v>
      </c>
      <c r="H92" s="493">
        <v>0</v>
      </c>
      <c r="I92" s="493">
        <v>0</v>
      </c>
      <c r="J92" s="493">
        <v>0</v>
      </c>
      <c r="K92" s="493">
        <v>0</v>
      </c>
      <c r="L92" s="493">
        <v>0</v>
      </c>
      <c r="M92" s="493">
        <v>0</v>
      </c>
      <c r="N92" s="493">
        <v>0</v>
      </c>
      <c r="O92" s="493">
        <v>0</v>
      </c>
      <c r="P92" s="493">
        <v>0</v>
      </c>
      <c r="Q92" s="493">
        <v>0</v>
      </c>
      <c r="R92" s="493">
        <v>0</v>
      </c>
      <c r="S92" s="493">
        <v>0</v>
      </c>
      <c r="T92" s="493">
        <v>0</v>
      </c>
      <c r="U92" s="493">
        <v>0</v>
      </c>
      <c r="V92" s="493">
        <v>0</v>
      </c>
      <c r="W92" s="493">
        <v>0</v>
      </c>
      <c r="X92" s="493">
        <v>0</v>
      </c>
      <c r="Y92" s="493">
        <v>0</v>
      </c>
      <c r="Z92" s="493">
        <v>0</v>
      </c>
      <c r="AA92" s="493">
        <v>0</v>
      </c>
      <c r="AB92" s="493">
        <v>0</v>
      </c>
      <c r="AC92" s="493">
        <v>0</v>
      </c>
      <c r="AD92" s="493">
        <v>0</v>
      </c>
      <c r="AE92" s="493">
        <v>0</v>
      </c>
      <c r="AF92" s="493">
        <v>0</v>
      </c>
      <c r="AG92" s="493">
        <v>0</v>
      </c>
      <c r="AH92" s="493">
        <v>0</v>
      </c>
      <c r="AI92" s="493">
        <v>0</v>
      </c>
      <c r="AJ92" s="64">
        <v>730.64581927732786</v>
      </c>
      <c r="AK92" s="529"/>
      <c r="AL92" s="529"/>
      <c r="AM92" s="529"/>
      <c r="AN92" s="529"/>
      <c r="AO92" s="529"/>
      <c r="AP92" s="529"/>
      <c r="AQ92" s="529"/>
      <c r="AR92" s="529"/>
      <c r="AS92" s="529"/>
      <c r="AT92" s="529"/>
      <c r="AU92" s="529"/>
      <c r="AV92" s="529"/>
      <c r="AW92" s="529"/>
      <c r="AX92" s="529"/>
      <c r="AY92" s="529"/>
      <c r="AZ92" s="529"/>
      <c r="BA92" s="529"/>
      <c r="BB92" s="529"/>
      <c r="BC92" s="529"/>
      <c r="BD92" s="529"/>
      <c r="BE92" s="529"/>
      <c r="BF92" s="529"/>
      <c r="BG92" s="529"/>
      <c r="BH92" s="529"/>
      <c r="BI92" s="529"/>
      <c r="BJ92" s="529"/>
      <c r="BK92" s="529"/>
      <c r="BL92" s="529"/>
      <c r="BM92" s="529"/>
      <c r="BN92" s="529"/>
      <c r="BO92" s="529"/>
      <c r="BP92" s="529"/>
      <c r="BQ92" s="529"/>
      <c r="BR92" s="529"/>
      <c r="BS92" s="529"/>
      <c r="BT92" s="529"/>
      <c r="BU92" s="529"/>
      <c r="BV92" s="529"/>
      <c r="BW92" s="529"/>
      <c r="BX92" s="529"/>
      <c r="BY92" s="529"/>
      <c r="BZ92" s="529"/>
      <c r="CA92" s="529"/>
    </row>
    <row r="93" spans="2:79">
      <c r="B93" s="742" t="s">
        <v>699</v>
      </c>
      <c r="C93" s="493">
        <v>348.57588936000002</v>
      </c>
      <c r="D93" s="493">
        <v>348.57588936000002</v>
      </c>
      <c r="E93" s="493">
        <v>348.57588936000002</v>
      </c>
      <c r="F93" s="493">
        <v>348.57588936000002</v>
      </c>
      <c r="G93" s="493">
        <v>348.57588936000002</v>
      </c>
      <c r="H93" s="493">
        <v>348.57588936000002</v>
      </c>
      <c r="I93" s="493">
        <v>0</v>
      </c>
      <c r="J93" s="493">
        <v>0</v>
      </c>
      <c r="K93" s="493">
        <v>0</v>
      </c>
      <c r="L93" s="493">
        <v>0</v>
      </c>
      <c r="M93" s="493">
        <v>0</v>
      </c>
      <c r="N93" s="493">
        <v>0</v>
      </c>
      <c r="O93" s="493">
        <v>0</v>
      </c>
      <c r="P93" s="493">
        <v>0</v>
      </c>
      <c r="Q93" s="493">
        <v>0</v>
      </c>
      <c r="R93" s="493">
        <v>0</v>
      </c>
      <c r="S93" s="493">
        <v>0</v>
      </c>
      <c r="T93" s="493">
        <v>0</v>
      </c>
      <c r="U93" s="493">
        <v>0</v>
      </c>
      <c r="V93" s="493">
        <v>0</v>
      </c>
      <c r="W93" s="493">
        <v>0</v>
      </c>
      <c r="X93" s="493">
        <v>0</v>
      </c>
      <c r="Y93" s="493">
        <v>0</v>
      </c>
      <c r="Z93" s="493">
        <v>0</v>
      </c>
      <c r="AA93" s="493">
        <v>0</v>
      </c>
      <c r="AB93" s="493">
        <v>0</v>
      </c>
      <c r="AC93" s="493">
        <v>0</v>
      </c>
      <c r="AD93" s="493">
        <v>0</v>
      </c>
      <c r="AE93" s="493">
        <v>0</v>
      </c>
      <c r="AF93" s="493">
        <v>0</v>
      </c>
      <c r="AG93" s="493">
        <v>0</v>
      </c>
      <c r="AH93" s="493">
        <v>0</v>
      </c>
      <c r="AI93" s="493">
        <v>0</v>
      </c>
      <c r="AJ93" s="64">
        <v>2091.4553361600001</v>
      </c>
      <c r="AK93" s="529"/>
      <c r="AL93" s="529"/>
      <c r="AM93" s="529"/>
      <c r="AN93" s="529"/>
      <c r="AO93" s="529"/>
      <c r="AP93" s="529"/>
      <c r="AQ93" s="529"/>
      <c r="AR93" s="529"/>
      <c r="AS93" s="529"/>
      <c r="AT93" s="529"/>
      <c r="AU93" s="529"/>
      <c r="AV93" s="529"/>
      <c r="AW93" s="529"/>
      <c r="AX93" s="529"/>
      <c r="AY93" s="529"/>
      <c r="AZ93" s="529"/>
      <c r="BA93" s="529"/>
      <c r="BB93" s="529"/>
      <c r="BC93" s="529"/>
      <c r="BD93" s="529"/>
      <c r="BE93" s="529"/>
      <c r="BF93" s="529"/>
      <c r="BG93" s="529"/>
      <c r="BH93" s="529"/>
      <c r="BI93" s="529"/>
      <c r="BJ93" s="529"/>
      <c r="BK93" s="529"/>
      <c r="BL93" s="529"/>
      <c r="BM93" s="529"/>
      <c r="BN93" s="529"/>
      <c r="BO93" s="529"/>
      <c r="BP93" s="529"/>
      <c r="BQ93" s="529"/>
      <c r="BR93" s="529"/>
      <c r="BS93" s="529"/>
      <c r="BT93" s="529"/>
      <c r="BU93" s="529"/>
      <c r="BV93" s="529"/>
      <c r="BW93" s="529"/>
      <c r="BX93" s="529"/>
      <c r="BY93" s="529"/>
      <c r="BZ93" s="529"/>
      <c r="CA93" s="529"/>
    </row>
    <row r="94" spans="2:79">
      <c r="B94" s="742" t="s">
        <v>700</v>
      </c>
      <c r="C94" s="493">
        <v>355.19892777999996</v>
      </c>
      <c r="D94" s="493">
        <v>355.19892777999996</v>
      </c>
      <c r="E94" s="493">
        <v>355.19892777999996</v>
      </c>
      <c r="F94" s="493">
        <v>355.19892777999996</v>
      </c>
      <c r="G94" s="493">
        <v>355.19892777999996</v>
      </c>
      <c r="H94" s="493">
        <v>355.19892777999996</v>
      </c>
      <c r="I94" s="493">
        <v>355.19892777999996</v>
      </c>
      <c r="J94" s="493">
        <v>355.19892777999996</v>
      </c>
      <c r="K94" s="493">
        <v>355.19892777999996</v>
      </c>
      <c r="L94" s="493">
        <v>0</v>
      </c>
      <c r="M94" s="493">
        <v>0</v>
      </c>
      <c r="N94" s="493">
        <v>0</v>
      </c>
      <c r="O94" s="493">
        <v>0</v>
      </c>
      <c r="P94" s="493">
        <v>0</v>
      </c>
      <c r="Q94" s="493">
        <v>0</v>
      </c>
      <c r="R94" s="493">
        <v>0</v>
      </c>
      <c r="S94" s="493">
        <v>0</v>
      </c>
      <c r="T94" s="493">
        <v>0</v>
      </c>
      <c r="U94" s="493">
        <v>0</v>
      </c>
      <c r="V94" s="493">
        <v>0</v>
      </c>
      <c r="W94" s="493">
        <v>0</v>
      </c>
      <c r="X94" s="493">
        <v>0</v>
      </c>
      <c r="Y94" s="493">
        <v>0</v>
      </c>
      <c r="Z94" s="493">
        <v>0</v>
      </c>
      <c r="AA94" s="493">
        <v>0</v>
      </c>
      <c r="AB94" s="493">
        <v>0</v>
      </c>
      <c r="AC94" s="493">
        <v>0</v>
      </c>
      <c r="AD94" s="493">
        <v>0</v>
      </c>
      <c r="AE94" s="493">
        <v>0</v>
      </c>
      <c r="AF94" s="493">
        <v>0</v>
      </c>
      <c r="AG94" s="493">
        <v>0</v>
      </c>
      <c r="AH94" s="493">
        <v>0</v>
      </c>
      <c r="AI94" s="493">
        <v>0</v>
      </c>
      <c r="AJ94" s="64">
        <v>3196.7903500199991</v>
      </c>
      <c r="AK94" s="529"/>
      <c r="AL94" s="529"/>
      <c r="AM94" s="529"/>
      <c r="AN94" s="529"/>
      <c r="AO94" s="529"/>
      <c r="AP94" s="529"/>
      <c r="AQ94" s="529"/>
      <c r="AR94" s="529"/>
      <c r="AS94" s="529"/>
      <c r="AT94" s="529"/>
      <c r="AU94" s="529"/>
      <c r="AV94" s="529"/>
      <c r="AW94" s="529"/>
      <c r="AX94" s="529"/>
      <c r="AY94" s="529"/>
      <c r="AZ94" s="529"/>
      <c r="BA94" s="529"/>
      <c r="BB94" s="529"/>
      <c r="BC94" s="529"/>
      <c r="BD94" s="529"/>
      <c r="BE94" s="529"/>
      <c r="BF94" s="529"/>
      <c r="BG94" s="529"/>
      <c r="BH94" s="529"/>
      <c r="BI94" s="529"/>
      <c r="BJ94" s="529"/>
      <c r="BK94" s="529"/>
      <c r="BL94" s="529"/>
      <c r="BM94" s="529"/>
      <c r="BN94" s="529"/>
      <c r="BO94" s="529"/>
      <c r="BP94" s="529"/>
      <c r="BQ94" s="529"/>
      <c r="BR94" s="529"/>
      <c r="BS94" s="529"/>
      <c r="BT94" s="529"/>
      <c r="BU94" s="529"/>
      <c r="BV94" s="529"/>
      <c r="BW94" s="529"/>
      <c r="BX94" s="529"/>
      <c r="BY94" s="529"/>
      <c r="BZ94" s="529"/>
      <c r="CA94" s="529"/>
    </row>
    <row r="95" spans="2:79">
      <c r="B95" s="742" t="s">
        <v>701</v>
      </c>
      <c r="C95" s="493">
        <v>369.37684057999996</v>
      </c>
      <c r="D95" s="493">
        <v>369.37684057999996</v>
      </c>
      <c r="E95" s="493">
        <v>369.37684057999996</v>
      </c>
      <c r="F95" s="493">
        <v>369.37684057999996</v>
      </c>
      <c r="G95" s="493">
        <v>369.37684057999996</v>
      </c>
      <c r="H95" s="493">
        <v>369.37684057999996</v>
      </c>
      <c r="I95" s="493">
        <v>369.37684057999996</v>
      </c>
      <c r="J95" s="493">
        <v>369.37684057999996</v>
      </c>
      <c r="K95" s="493">
        <v>369.37684057999996</v>
      </c>
      <c r="L95" s="493">
        <v>369.37684057999996</v>
      </c>
      <c r="M95" s="493">
        <v>369.37684057999996</v>
      </c>
      <c r="N95" s="493">
        <v>0</v>
      </c>
      <c r="O95" s="493">
        <v>0</v>
      </c>
      <c r="P95" s="493">
        <v>0</v>
      </c>
      <c r="Q95" s="493">
        <v>0</v>
      </c>
      <c r="R95" s="493">
        <v>0</v>
      </c>
      <c r="S95" s="493">
        <v>0</v>
      </c>
      <c r="T95" s="493">
        <v>0</v>
      </c>
      <c r="U95" s="493">
        <v>0</v>
      </c>
      <c r="V95" s="493">
        <v>0</v>
      </c>
      <c r="W95" s="493">
        <v>0</v>
      </c>
      <c r="X95" s="493">
        <v>0</v>
      </c>
      <c r="Y95" s="493">
        <v>0</v>
      </c>
      <c r="Z95" s="493">
        <v>0</v>
      </c>
      <c r="AA95" s="493">
        <v>0</v>
      </c>
      <c r="AB95" s="493">
        <v>0</v>
      </c>
      <c r="AC95" s="493">
        <v>0</v>
      </c>
      <c r="AD95" s="493">
        <v>0</v>
      </c>
      <c r="AE95" s="493">
        <v>0</v>
      </c>
      <c r="AF95" s="493">
        <v>0</v>
      </c>
      <c r="AG95" s="493">
        <v>0</v>
      </c>
      <c r="AH95" s="493">
        <v>0</v>
      </c>
      <c r="AI95" s="493">
        <v>0</v>
      </c>
      <c r="AJ95" s="64">
        <v>4063.1452463800006</v>
      </c>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29"/>
      <c r="BO95" s="529"/>
      <c r="BP95" s="529"/>
      <c r="BQ95" s="529"/>
      <c r="BR95" s="529"/>
      <c r="BS95" s="529"/>
      <c r="BT95" s="529"/>
      <c r="BU95" s="529"/>
      <c r="BV95" s="529"/>
      <c r="BW95" s="529"/>
      <c r="BX95" s="529"/>
      <c r="BY95" s="529"/>
      <c r="BZ95" s="529"/>
      <c r="CA95" s="529"/>
    </row>
    <row r="96" spans="2:79">
      <c r="B96" s="742" t="s">
        <v>603</v>
      </c>
      <c r="C96" s="493">
        <v>171.875</v>
      </c>
      <c r="D96" s="493">
        <v>171.875</v>
      </c>
      <c r="E96" s="493">
        <v>85.9375</v>
      </c>
      <c r="F96" s="493">
        <v>0</v>
      </c>
      <c r="G96" s="493">
        <v>0</v>
      </c>
      <c r="H96" s="493">
        <v>0</v>
      </c>
      <c r="I96" s="493">
        <v>0</v>
      </c>
      <c r="J96" s="493">
        <v>0</v>
      </c>
      <c r="K96" s="493">
        <v>0</v>
      </c>
      <c r="L96" s="493">
        <v>0</v>
      </c>
      <c r="M96" s="493">
        <v>0</v>
      </c>
      <c r="N96" s="493">
        <v>0</v>
      </c>
      <c r="O96" s="493">
        <v>0</v>
      </c>
      <c r="P96" s="493">
        <v>0</v>
      </c>
      <c r="Q96" s="493">
        <v>0</v>
      </c>
      <c r="R96" s="493">
        <v>0</v>
      </c>
      <c r="S96" s="493">
        <v>0</v>
      </c>
      <c r="T96" s="493">
        <v>0</v>
      </c>
      <c r="U96" s="493">
        <v>0</v>
      </c>
      <c r="V96" s="493">
        <v>0</v>
      </c>
      <c r="W96" s="493">
        <v>0</v>
      </c>
      <c r="X96" s="493">
        <v>0</v>
      </c>
      <c r="Y96" s="493">
        <v>0</v>
      </c>
      <c r="Z96" s="493">
        <v>0</v>
      </c>
      <c r="AA96" s="493">
        <v>0</v>
      </c>
      <c r="AB96" s="493">
        <v>0</v>
      </c>
      <c r="AC96" s="493">
        <v>0</v>
      </c>
      <c r="AD96" s="493">
        <v>0</v>
      </c>
      <c r="AE96" s="493">
        <v>0</v>
      </c>
      <c r="AF96" s="493">
        <v>0</v>
      </c>
      <c r="AG96" s="493">
        <v>0</v>
      </c>
      <c r="AH96" s="493">
        <v>0</v>
      </c>
      <c r="AI96" s="493">
        <v>0</v>
      </c>
      <c r="AJ96" s="64">
        <v>429.6875</v>
      </c>
      <c r="AK96" s="529"/>
      <c r="AL96" s="529"/>
      <c r="AM96" s="529"/>
      <c r="AN96" s="529"/>
      <c r="AO96" s="529"/>
      <c r="AP96" s="529"/>
      <c r="AQ96" s="529"/>
      <c r="AR96" s="529"/>
      <c r="AS96" s="529"/>
      <c r="AT96" s="529"/>
      <c r="AU96" s="529"/>
      <c r="AV96" s="529"/>
      <c r="AW96" s="529"/>
      <c r="AX96" s="529"/>
      <c r="AY96" s="529"/>
      <c r="AZ96" s="529"/>
      <c r="BA96" s="529"/>
      <c r="BB96" s="529"/>
      <c r="BC96" s="529"/>
      <c r="BD96" s="529"/>
      <c r="BE96" s="529"/>
      <c r="BF96" s="529"/>
      <c r="BG96" s="529"/>
      <c r="BH96" s="529"/>
      <c r="BI96" s="529"/>
      <c r="BJ96" s="529"/>
      <c r="BK96" s="529"/>
      <c r="BL96" s="529"/>
      <c r="BM96" s="529"/>
      <c r="BN96" s="529"/>
      <c r="BO96" s="529"/>
      <c r="BP96" s="529"/>
      <c r="BQ96" s="529"/>
      <c r="BR96" s="529"/>
      <c r="BS96" s="529"/>
      <c r="BT96" s="529"/>
      <c r="BU96" s="529"/>
      <c r="BV96" s="529"/>
      <c r="BW96" s="529"/>
      <c r="BX96" s="529"/>
      <c r="BY96" s="529"/>
      <c r="BZ96" s="529"/>
      <c r="CA96" s="529"/>
    </row>
    <row r="97" spans="2:79">
      <c r="B97" s="742" t="s">
        <v>604</v>
      </c>
      <c r="C97" s="493">
        <v>309.375</v>
      </c>
      <c r="D97" s="493">
        <v>309.375</v>
      </c>
      <c r="E97" s="493">
        <v>309.375</v>
      </c>
      <c r="F97" s="493">
        <v>309.375</v>
      </c>
      <c r="G97" s="493">
        <v>154.6875</v>
      </c>
      <c r="H97" s="493">
        <v>0</v>
      </c>
      <c r="I97" s="493">
        <v>0</v>
      </c>
      <c r="J97" s="493">
        <v>0</v>
      </c>
      <c r="K97" s="493">
        <v>0</v>
      </c>
      <c r="L97" s="493">
        <v>0</v>
      </c>
      <c r="M97" s="493">
        <v>0</v>
      </c>
      <c r="N97" s="493">
        <v>0</v>
      </c>
      <c r="O97" s="493">
        <v>0</v>
      </c>
      <c r="P97" s="493">
        <v>0</v>
      </c>
      <c r="Q97" s="493">
        <v>0</v>
      </c>
      <c r="R97" s="493">
        <v>0</v>
      </c>
      <c r="S97" s="493">
        <v>0</v>
      </c>
      <c r="T97" s="493">
        <v>0</v>
      </c>
      <c r="U97" s="493">
        <v>0</v>
      </c>
      <c r="V97" s="493">
        <v>0</v>
      </c>
      <c r="W97" s="493">
        <v>0</v>
      </c>
      <c r="X97" s="493">
        <v>0</v>
      </c>
      <c r="Y97" s="493">
        <v>0</v>
      </c>
      <c r="Z97" s="493">
        <v>0</v>
      </c>
      <c r="AA97" s="493">
        <v>0</v>
      </c>
      <c r="AB97" s="493">
        <v>0</v>
      </c>
      <c r="AC97" s="493">
        <v>0</v>
      </c>
      <c r="AD97" s="493">
        <v>0</v>
      </c>
      <c r="AE97" s="493">
        <v>0</v>
      </c>
      <c r="AF97" s="493">
        <v>0</v>
      </c>
      <c r="AG97" s="493">
        <v>0</v>
      </c>
      <c r="AH97" s="493">
        <v>0</v>
      </c>
      <c r="AI97" s="493">
        <v>0</v>
      </c>
      <c r="AJ97" s="64">
        <v>1392.1875</v>
      </c>
      <c r="AK97" s="529"/>
      <c r="AL97" s="529"/>
      <c r="AM97" s="529"/>
      <c r="AN97" s="529"/>
      <c r="AO97" s="529"/>
      <c r="AP97" s="529"/>
      <c r="AQ97" s="529"/>
      <c r="AR97" s="529"/>
      <c r="AS97" s="529"/>
      <c r="AT97" s="529"/>
      <c r="AU97" s="529"/>
      <c r="AV97" s="529"/>
      <c r="AW97" s="529"/>
      <c r="AX97" s="529"/>
      <c r="AY97" s="529"/>
      <c r="AZ97" s="529"/>
      <c r="BA97" s="529"/>
      <c r="BB97" s="529"/>
      <c r="BC97" s="529"/>
      <c r="BD97" s="529"/>
      <c r="BE97" s="529"/>
      <c r="BF97" s="529"/>
      <c r="BG97" s="529"/>
      <c r="BH97" s="529"/>
      <c r="BI97" s="529"/>
      <c r="BJ97" s="529"/>
      <c r="BK97" s="529"/>
      <c r="BL97" s="529"/>
      <c r="BM97" s="529"/>
      <c r="BN97" s="529"/>
      <c r="BO97" s="529"/>
      <c r="BP97" s="529"/>
      <c r="BQ97" s="529"/>
      <c r="BR97" s="529"/>
      <c r="BS97" s="529"/>
      <c r="BT97" s="529"/>
      <c r="BU97" s="529"/>
      <c r="BV97" s="529"/>
      <c r="BW97" s="529"/>
      <c r="BX97" s="529"/>
      <c r="BY97" s="529"/>
      <c r="BZ97" s="529"/>
      <c r="CA97" s="529"/>
    </row>
    <row r="98" spans="2:79">
      <c r="B98" s="742" t="s">
        <v>605</v>
      </c>
      <c r="C98" s="493">
        <v>487.5</v>
      </c>
      <c r="D98" s="493">
        <v>487.5</v>
      </c>
      <c r="E98" s="493">
        <v>487.5</v>
      </c>
      <c r="F98" s="493">
        <v>487.5</v>
      </c>
      <c r="G98" s="493">
        <v>487.5</v>
      </c>
      <c r="H98" s="493">
        <v>487.5</v>
      </c>
      <c r="I98" s="493">
        <v>487.5</v>
      </c>
      <c r="J98" s="493">
        <v>487.5</v>
      </c>
      <c r="K98" s="493">
        <v>487.5</v>
      </c>
      <c r="L98" s="493">
        <v>243.75</v>
      </c>
      <c r="M98" s="493">
        <v>0</v>
      </c>
      <c r="N98" s="493">
        <v>0</v>
      </c>
      <c r="O98" s="493">
        <v>0</v>
      </c>
      <c r="P98" s="493">
        <v>0</v>
      </c>
      <c r="Q98" s="493">
        <v>0</v>
      </c>
      <c r="R98" s="493">
        <v>0</v>
      </c>
      <c r="S98" s="493">
        <v>0</v>
      </c>
      <c r="T98" s="493">
        <v>0</v>
      </c>
      <c r="U98" s="493">
        <v>0</v>
      </c>
      <c r="V98" s="493">
        <v>0</v>
      </c>
      <c r="W98" s="493">
        <v>0</v>
      </c>
      <c r="X98" s="493">
        <v>0</v>
      </c>
      <c r="Y98" s="493">
        <v>0</v>
      </c>
      <c r="Z98" s="493">
        <v>0</v>
      </c>
      <c r="AA98" s="493">
        <v>0</v>
      </c>
      <c r="AB98" s="493">
        <v>0</v>
      </c>
      <c r="AC98" s="493">
        <v>0</v>
      </c>
      <c r="AD98" s="493">
        <v>0</v>
      </c>
      <c r="AE98" s="493">
        <v>0</v>
      </c>
      <c r="AF98" s="493">
        <v>0</v>
      </c>
      <c r="AG98" s="493">
        <v>0</v>
      </c>
      <c r="AH98" s="493">
        <v>0</v>
      </c>
      <c r="AI98" s="493">
        <v>0</v>
      </c>
      <c r="AJ98" s="64">
        <v>4631.25</v>
      </c>
      <c r="AK98" s="529"/>
      <c r="AL98" s="529"/>
      <c r="AM98" s="529"/>
      <c r="AN98" s="529"/>
      <c r="AO98" s="529"/>
      <c r="AP98" s="529"/>
      <c r="AQ98" s="529"/>
      <c r="AR98" s="529"/>
      <c r="AS98" s="529"/>
      <c r="AT98" s="529"/>
      <c r="AU98" s="529"/>
      <c r="AV98" s="529"/>
      <c r="AW98" s="529"/>
      <c r="AX98" s="529"/>
      <c r="AY98" s="529"/>
      <c r="AZ98" s="529"/>
      <c r="BA98" s="529"/>
      <c r="BB98" s="529"/>
      <c r="BC98" s="529"/>
      <c r="BD98" s="529"/>
      <c r="BE98" s="529"/>
      <c r="BF98" s="529"/>
      <c r="BG98" s="529"/>
      <c r="BH98" s="529"/>
      <c r="BI98" s="529"/>
      <c r="BJ98" s="529"/>
      <c r="BK98" s="529"/>
      <c r="BL98" s="529"/>
      <c r="BM98" s="529"/>
      <c r="BN98" s="529"/>
      <c r="BO98" s="529"/>
      <c r="BP98" s="529"/>
      <c r="BQ98" s="529"/>
      <c r="BR98" s="529"/>
      <c r="BS98" s="529"/>
      <c r="BT98" s="529"/>
      <c r="BU98" s="529"/>
      <c r="BV98" s="529"/>
      <c r="BW98" s="529"/>
      <c r="BX98" s="529"/>
      <c r="BY98" s="529"/>
      <c r="BZ98" s="529"/>
      <c r="CA98" s="529"/>
    </row>
    <row r="99" spans="2:79">
      <c r="B99" s="742" t="s">
        <v>606</v>
      </c>
      <c r="C99" s="493">
        <v>209.6875</v>
      </c>
      <c r="D99" s="493">
        <v>209.6875</v>
      </c>
      <c r="E99" s="493">
        <v>209.6875</v>
      </c>
      <c r="F99" s="493">
        <v>209.6875</v>
      </c>
      <c r="G99" s="493">
        <v>209.6875</v>
      </c>
      <c r="H99" s="493">
        <v>209.6875</v>
      </c>
      <c r="I99" s="493">
        <v>209.6875</v>
      </c>
      <c r="J99" s="493">
        <v>209.6875</v>
      </c>
      <c r="K99" s="493">
        <v>209.6875</v>
      </c>
      <c r="L99" s="493">
        <v>209.6875</v>
      </c>
      <c r="M99" s="493">
        <v>209.6875</v>
      </c>
      <c r="N99" s="493">
        <v>209.6875</v>
      </c>
      <c r="O99" s="493">
        <v>209.6875</v>
      </c>
      <c r="P99" s="493">
        <v>209.6875</v>
      </c>
      <c r="Q99" s="493">
        <v>209.6875</v>
      </c>
      <c r="R99" s="493">
        <v>209.6875</v>
      </c>
      <c r="S99" s="493">
        <v>209.6875</v>
      </c>
      <c r="T99" s="493">
        <v>209.6875</v>
      </c>
      <c r="U99" s="493">
        <v>209.6875</v>
      </c>
      <c r="V99" s="493">
        <v>209.6875</v>
      </c>
      <c r="W99" s="493">
        <v>209.6875</v>
      </c>
      <c r="X99" s="493">
        <v>209.6875</v>
      </c>
      <c r="Y99" s="493">
        <v>209.6875</v>
      </c>
      <c r="Z99" s="493">
        <v>209.6875</v>
      </c>
      <c r="AA99" s="493">
        <v>209.6875</v>
      </c>
      <c r="AB99" s="493">
        <v>209.6875</v>
      </c>
      <c r="AC99" s="493">
        <v>209.6875</v>
      </c>
      <c r="AD99" s="493">
        <v>209.6875</v>
      </c>
      <c r="AE99" s="493">
        <v>209.6875</v>
      </c>
      <c r="AF99" s="493">
        <v>104.84375</v>
      </c>
      <c r="AG99" s="493">
        <v>0</v>
      </c>
      <c r="AH99" s="493">
        <v>0</v>
      </c>
      <c r="AI99" s="493">
        <v>0</v>
      </c>
      <c r="AJ99" s="64">
        <v>6185.78125</v>
      </c>
      <c r="AK99" s="529"/>
      <c r="AL99" s="529"/>
      <c r="AM99" s="529"/>
      <c r="AN99" s="529"/>
      <c r="AO99" s="529"/>
      <c r="AP99" s="529"/>
      <c r="AQ99" s="529"/>
      <c r="AR99" s="529"/>
      <c r="AS99" s="529"/>
      <c r="AT99" s="529"/>
      <c r="AU99" s="529"/>
      <c r="AV99" s="529"/>
      <c r="AW99" s="529"/>
      <c r="AX99" s="529"/>
      <c r="AY99" s="529"/>
      <c r="AZ99" s="529"/>
      <c r="BA99" s="529"/>
      <c r="BB99" s="529"/>
      <c r="BC99" s="529"/>
      <c r="BD99" s="529"/>
      <c r="BE99" s="529"/>
      <c r="BF99" s="529"/>
      <c r="BG99" s="529"/>
      <c r="BH99" s="529"/>
      <c r="BI99" s="529"/>
      <c r="BJ99" s="529"/>
      <c r="BK99" s="529"/>
      <c r="BL99" s="529"/>
      <c r="BM99" s="529"/>
      <c r="BN99" s="529"/>
      <c r="BO99" s="529"/>
      <c r="BP99" s="529"/>
      <c r="BQ99" s="529"/>
      <c r="BR99" s="529"/>
      <c r="BS99" s="529"/>
      <c r="BT99" s="529"/>
      <c r="BU99" s="529"/>
      <c r="BV99" s="529"/>
      <c r="BW99" s="529"/>
      <c r="BX99" s="529"/>
      <c r="BY99" s="529"/>
      <c r="BZ99" s="529"/>
      <c r="CA99" s="529"/>
    </row>
    <row r="100" spans="2:79">
      <c r="B100" s="742" t="s">
        <v>596</v>
      </c>
      <c r="C100" s="493">
        <v>40.369514428740459</v>
      </c>
      <c r="D100" s="493">
        <v>0</v>
      </c>
      <c r="E100" s="493">
        <v>0</v>
      </c>
      <c r="F100" s="493">
        <v>0</v>
      </c>
      <c r="G100" s="493">
        <v>0</v>
      </c>
      <c r="H100" s="493">
        <v>0</v>
      </c>
      <c r="I100" s="493">
        <v>0</v>
      </c>
      <c r="J100" s="493">
        <v>0</v>
      </c>
      <c r="K100" s="493">
        <v>0</v>
      </c>
      <c r="L100" s="493">
        <v>0</v>
      </c>
      <c r="M100" s="493">
        <v>0</v>
      </c>
      <c r="N100" s="493">
        <v>0</v>
      </c>
      <c r="O100" s="493">
        <v>0</v>
      </c>
      <c r="P100" s="493">
        <v>0</v>
      </c>
      <c r="Q100" s="493">
        <v>0</v>
      </c>
      <c r="R100" s="493">
        <v>0</v>
      </c>
      <c r="S100" s="493">
        <v>0</v>
      </c>
      <c r="T100" s="493">
        <v>0</v>
      </c>
      <c r="U100" s="493">
        <v>0</v>
      </c>
      <c r="V100" s="493">
        <v>0</v>
      </c>
      <c r="W100" s="493">
        <v>0</v>
      </c>
      <c r="X100" s="493">
        <v>0</v>
      </c>
      <c r="Y100" s="493">
        <v>0</v>
      </c>
      <c r="Z100" s="493">
        <v>0</v>
      </c>
      <c r="AA100" s="493">
        <v>0</v>
      </c>
      <c r="AB100" s="493">
        <v>0</v>
      </c>
      <c r="AC100" s="493">
        <v>0</v>
      </c>
      <c r="AD100" s="493">
        <v>0</v>
      </c>
      <c r="AE100" s="493">
        <v>0</v>
      </c>
      <c r="AF100" s="493">
        <v>0</v>
      </c>
      <c r="AG100" s="493">
        <v>0</v>
      </c>
      <c r="AH100" s="493">
        <v>0</v>
      </c>
      <c r="AI100" s="493">
        <v>0</v>
      </c>
      <c r="AJ100" s="64">
        <v>40.369514428740459</v>
      </c>
      <c r="AK100" s="529"/>
      <c r="AL100" s="529"/>
      <c r="AM100" s="529"/>
      <c r="AN100" s="529"/>
      <c r="AO100" s="529"/>
      <c r="AP100" s="529"/>
      <c r="AQ100" s="529"/>
      <c r="AR100" s="529"/>
      <c r="AS100" s="529"/>
      <c r="AT100" s="529"/>
      <c r="AU100" s="529"/>
      <c r="AV100" s="529"/>
      <c r="AW100" s="529"/>
      <c r="AX100" s="529"/>
      <c r="AY100" s="529"/>
      <c r="AZ100" s="529"/>
      <c r="BA100" s="529"/>
      <c r="BB100" s="529"/>
      <c r="BC100" s="529"/>
      <c r="BD100" s="529"/>
      <c r="BE100" s="529"/>
      <c r="BF100" s="529"/>
      <c r="BG100" s="529"/>
      <c r="BH100" s="529"/>
      <c r="BI100" s="529"/>
      <c r="BJ100" s="529"/>
      <c r="BK100" s="529"/>
      <c r="BL100" s="529"/>
      <c r="BM100" s="529"/>
      <c r="BN100" s="529"/>
      <c r="BO100" s="529"/>
      <c r="BP100" s="529"/>
      <c r="BQ100" s="529"/>
      <c r="BR100" s="529"/>
      <c r="BS100" s="529"/>
      <c r="BT100" s="529"/>
      <c r="BU100" s="529"/>
      <c r="BV100" s="529"/>
      <c r="BW100" s="529"/>
      <c r="BX100" s="529"/>
      <c r="BY100" s="529"/>
      <c r="BZ100" s="529"/>
      <c r="CA100" s="529"/>
    </row>
    <row r="101" spans="2:79">
      <c r="B101" s="742" t="s">
        <v>618</v>
      </c>
      <c r="C101" s="493">
        <v>33.125</v>
      </c>
      <c r="D101" s="493">
        <v>66.25</v>
      </c>
      <c r="E101" s="493">
        <v>66.25</v>
      </c>
      <c r="F101" s="493">
        <v>66.25</v>
      </c>
      <c r="G101" s="493">
        <v>66.25</v>
      </c>
      <c r="H101" s="493">
        <v>66.25</v>
      </c>
      <c r="I101" s="493">
        <v>66.25</v>
      </c>
      <c r="J101" s="493">
        <v>66.25</v>
      </c>
      <c r="K101" s="493">
        <v>66.25</v>
      </c>
      <c r="L101" s="493">
        <v>66.25</v>
      </c>
      <c r="M101" s="493">
        <v>66.25</v>
      </c>
      <c r="N101" s="493">
        <v>66.25</v>
      </c>
      <c r="O101" s="493">
        <v>0</v>
      </c>
      <c r="P101" s="493">
        <v>0</v>
      </c>
      <c r="Q101" s="493">
        <v>0</v>
      </c>
      <c r="R101" s="493">
        <v>0</v>
      </c>
      <c r="S101" s="493">
        <v>0</v>
      </c>
      <c r="T101" s="493">
        <v>0</v>
      </c>
      <c r="U101" s="493">
        <v>0</v>
      </c>
      <c r="V101" s="493">
        <v>0</v>
      </c>
      <c r="W101" s="493">
        <v>0</v>
      </c>
      <c r="X101" s="493">
        <v>0</v>
      </c>
      <c r="Y101" s="493">
        <v>0</v>
      </c>
      <c r="Z101" s="493">
        <v>0</v>
      </c>
      <c r="AA101" s="493">
        <v>0</v>
      </c>
      <c r="AB101" s="493">
        <v>0</v>
      </c>
      <c r="AC101" s="493">
        <v>0</v>
      </c>
      <c r="AD101" s="493">
        <v>0</v>
      </c>
      <c r="AE101" s="493">
        <v>0</v>
      </c>
      <c r="AF101" s="493">
        <v>0</v>
      </c>
      <c r="AG101" s="493">
        <v>0</v>
      </c>
      <c r="AH101" s="493">
        <v>0</v>
      </c>
      <c r="AI101" s="493">
        <v>0</v>
      </c>
      <c r="AJ101" s="64">
        <v>761.875</v>
      </c>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29"/>
      <c r="BM101" s="529"/>
      <c r="BN101" s="529"/>
      <c r="BO101" s="529"/>
      <c r="BP101" s="529"/>
      <c r="BQ101" s="529"/>
      <c r="BR101" s="529"/>
      <c r="BS101" s="529"/>
      <c r="BT101" s="529"/>
      <c r="BU101" s="529"/>
      <c r="BV101" s="529"/>
      <c r="BW101" s="529"/>
      <c r="BX101" s="529"/>
      <c r="BY101" s="529"/>
      <c r="BZ101" s="529"/>
      <c r="CA101" s="529"/>
    </row>
    <row r="102" spans="2:79">
      <c r="B102" s="742" t="s">
        <v>620</v>
      </c>
      <c r="C102" s="493">
        <v>62.34375</v>
      </c>
      <c r="D102" s="493">
        <v>124.6875</v>
      </c>
      <c r="E102" s="493">
        <v>124.6875</v>
      </c>
      <c r="F102" s="493">
        <v>124.6875</v>
      </c>
      <c r="G102" s="493">
        <v>124.6875</v>
      </c>
      <c r="H102" s="493">
        <v>124.6875</v>
      </c>
      <c r="I102" s="493">
        <v>124.6875</v>
      </c>
      <c r="J102" s="493">
        <v>124.6875</v>
      </c>
      <c r="K102" s="493">
        <v>124.6875</v>
      </c>
      <c r="L102" s="493">
        <v>124.6875</v>
      </c>
      <c r="M102" s="493">
        <v>124.6875</v>
      </c>
      <c r="N102" s="493">
        <v>124.6875</v>
      </c>
      <c r="O102" s="493">
        <v>124.6875</v>
      </c>
      <c r="P102" s="493">
        <v>124.6875</v>
      </c>
      <c r="Q102" s="493">
        <v>124.6875</v>
      </c>
      <c r="R102" s="493">
        <v>124.6875</v>
      </c>
      <c r="S102" s="493">
        <v>124.6875</v>
      </c>
      <c r="T102" s="493">
        <v>124.6875</v>
      </c>
      <c r="U102" s="493">
        <v>124.6875</v>
      </c>
      <c r="V102" s="493">
        <v>124.6875</v>
      </c>
      <c r="W102" s="493">
        <v>0</v>
      </c>
      <c r="X102" s="493">
        <v>0</v>
      </c>
      <c r="Y102" s="493">
        <v>0</v>
      </c>
      <c r="Z102" s="493">
        <v>0</v>
      </c>
      <c r="AA102" s="493">
        <v>0</v>
      </c>
      <c r="AB102" s="493">
        <v>0</v>
      </c>
      <c r="AC102" s="493">
        <v>0</v>
      </c>
      <c r="AD102" s="493">
        <v>0</v>
      </c>
      <c r="AE102" s="493">
        <v>0</v>
      </c>
      <c r="AF102" s="493">
        <v>0</v>
      </c>
      <c r="AG102" s="493">
        <v>0</v>
      </c>
      <c r="AH102" s="493">
        <v>0</v>
      </c>
      <c r="AI102" s="493">
        <v>0</v>
      </c>
      <c r="AJ102" s="64">
        <v>2431.40625</v>
      </c>
      <c r="AK102" s="529"/>
      <c r="AL102" s="529"/>
      <c r="AM102" s="529"/>
      <c r="AN102" s="529"/>
      <c r="AO102" s="529"/>
      <c r="AP102" s="529"/>
      <c r="AQ102" s="529"/>
      <c r="AR102" s="529"/>
      <c r="AS102" s="529"/>
      <c r="AT102" s="529"/>
      <c r="AU102" s="529"/>
      <c r="AV102" s="529"/>
      <c r="AW102" s="529"/>
      <c r="AX102" s="529"/>
      <c r="AY102" s="529"/>
      <c r="AZ102" s="529"/>
      <c r="BA102" s="529"/>
      <c r="BB102" s="529"/>
      <c r="BC102" s="529"/>
      <c r="BD102" s="529"/>
      <c r="BE102" s="529"/>
      <c r="BF102" s="529"/>
      <c r="BG102" s="529"/>
      <c r="BH102" s="529"/>
      <c r="BI102" s="529"/>
      <c r="BJ102" s="529"/>
      <c r="BK102" s="529"/>
      <c r="BL102" s="529"/>
      <c r="BM102" s="529"/>
      <c r="BN102" s="529"/>
      <c r="BO102" s="529"/>
      <c r="BP102" s="529"/>
      <c r="BQ102" s="529"/>
      <c r="BR102" s="529"/>
      <c r="BS102" s="529"/>
      <c r="BT102" s="529"/>
      <c r="BU102" s="529"/>
      <c r="BV102" s="529"/>
      <c r="BW102" s="529"/>
      <c r="BX102" s="529"/>
      <c r="BY102" s="529"/>
      <c r="BZ102" s="529"/>
      <c r="CA102" s="529"/>
    </row>
    <row r="103" spans="2:79">
      <c r="B103" s="742" t="s">
        <v>619</v>
      </c>
      <c r="C103" s="1096">
        <v>0</v>
      </c>
      <c r="D103" s="1096">
        <v>0</v>
      </c>
      <c r="E103" s="1096">
        <v>0</v>
      </c>
      <c r="F103" s="1096">
        <v>0</v>
      </c>
      <c r="G103" s="1096">
        <v>0</v>
      </c>
      <c r="H103" s="1096">
        <v>0</v>
      </c>
      <c r="I103" s="1096">
        <v>0</v>
      </c>
      <c r="J103" s="1096">
        <v>0</v>
      </c>
      <c r="K103" s="1096">
        <v>0</v>
      </c>
      <c r="L103" s="1096">
        <v>0</v>
      </c>
      <c r="M103" s="1096">
        <v>0</v>
      </c>
      <c r="N103" s="1096">
        <v>0</v>
      </c>
      <c r="O103" s="1096">
        <v>0</v>
      </c>
      <c r="P103" s="1096">
        <v>0</v>
      </c>
      <c r="Q103" s="1096">
        <v>0</v>
      </c>
      <c r="R103" s="1096">
        <v>0</v>
      </c>
      <c r="S103" s="1096">
        <v>0</v>
      </c>
      <c r="T103" s="1096">
        <v>0</v>
      </c>
      <c r="U103" s="1096">
        <v>0</v>
      </c>
      <c r="V103" s="1096">
        <v>0</v>
      </c>
      <c r="W103" s="1096">
        <v>0</v>
      </c>
      <c r="X103" s="1096">
        <v>0</v>
      </c>
      <c r="Y103" s="1096">
        <v>0</v>
      </c>
      <c r="Z103" s="1096">
        <v>0</v>
      </c>
      <c r="AA103" s="1096">
        <v>0</v>
      </c>
      <c r="AB103" s="1096">
        <v>0</v>
      </c>
      <c r="AC103" s="1096">
        <v>0</v>
      </c>
      <c r="AD103" s="1096">
        <v>0</v>
      </c>
      <c r="AE103" s="1096">
        <v>0</v>
      </c>
      <c r="AF103" s="1096">
        <v>0</v>
      </c>
      <c r="AG103" s="1096">
        <v>0</v>
      </c>
      <c r="AH103" s="1096">
        <v>0</v>
      </c>
      <c r="AI103" s="1096">
        <v>0</v>
      </c>
      <c r="AJ103" s="1097">
        <v>0</v>
      </c>
      <c r="AK103" s="529"/>
      <c r="AL103" s="529"/>
      <c r="AM103" s="529"/>
      <c r="AN103" s="529"/>
      <c r="AO103" s="529"/>
      <c r="AP103" s="529"/>
      <c r="AQ103" s="529"/>
      <c r="AR103" s="529"/>
      <c r="AS103" s="529"/>
      <c r="AT103" s="529"/>
      <c r="AU103" s="529"/>
      <c r="AV103" s="529"/>
      <c r="AW103" s="529"/>
      <c r="AX103" s="529"/>
      <c r="AY103" s="529"/>
      <c r="AZ103" s="529"/>
      <c r="BA103" s="529"/>
      <c r="BB103" s="529"/>
      <c r="BC103" s="529"/>
      <c r="BD103" s="529"/>
      <c r="BE103" s="529"/>
      <c r="BF103" s="529"/>
      <c r="BG103" s="529"/>
      <c r="BH103" s="529"/>
      <c r="BI103" s="529"/>
      <c r="BJ103" s="529"/>
      <c r="BK103" s="529"/>
      <c r="BL103" s="529"/>
      <c r="BM103" s="529"/>
      <c r="BN103" s="529"/>
      <c r="BO103" s="529"/>
      <c r="BP103" s="529"/>
      <c r="BQ103" s="529"/>
      <c r="BR103" s="529"/>
      <c r="BS103" s="529"/>
      <c r="BT103" s="529"/>
      <c r="BU103" s="529"/>
      <c r="BV103" s="529"/>
      <c r="BW103" s="529"/>
      <c r="BX103" s="529"/>
      <c r="BY103" s="529"/>
      <c r="BZ103" s="529"/>
      <c r="CA103" s="529"/>
    </row>
    <row r="104" spans="2:79">
      <c r="B104" s="742" t="s">
        <v>617</v>
      </c>
      <c r="C104" s="493">
        <v>3.4894760299999996</v>
      </c>
      <c r="D104" s="493">
        <v>6.9789520599999992</v>
      </c>
      <c r="E104" s="493">
        <v>6.9789520599999992</v>
      </c>
      <c r="F104" s="493">
        <v>6.9789520599999992</v>
      </c>
      <c r="G104" s="493">
        <v>6.9789520599999992</v>
      </c>
      <c r="H104" s="493">
        <v>6.9789520599999992</v>
      </c>
      <c r="I104" s="493">
        <v>6.9789520599999992</v>
      </c>
      <c r="J104" s="493">
        <v>0</v>
      </c>
      <c r="K104" s="493">
        <v>0</v>
      </c>
      <c r="L104" s="493">
        <v>0</v>
      </c>
      <c r="M104" s="493">
        <v>0</v>
      </c>
      <c r="N104" s="493">
        <v>0</v>
      </c>
      <c r="O104" s="493">
        <v>0</v>
      </c>
      <c r="P104" s="493">
        <v>0</v>
      </c>
      <c r="Q104" s="493">
        <v>0</v>
      </c>
      <c r="R104" s="493">
        <v>0</v>
      </c>
      <c r="S104" s="493">
        <v>0</v>
      </c>
      <c r="T104" s="493">
        <v>0</v>
      </c>
      <c r="U104" s="493">
        <v>0</v>
      </c>
      <c r="V104" s="493">
        <v>0</v>
      </c>
      <c r="W104" s="493">
        <v>0</v>
      </c>
      <c r="X104" s="493">
        <v>0</v>
      </c>
      <c r="Y104" s="493">
        <v>0</v>
      </c>
      <c r="Z104" s="493">
        <v>0</v>
      </c>
      <c r="AA104" s="493">
        <v>0</v>
      </c>
      <c r="AB104" s="493">
        <v>0</v>
      </c>
      <c r="AC104" s="493">
        <v>0</v>
      </c>
      <c r="AD104" s="493">
        <v>0</v>
      </c>
      <c r="AE104" s="493">
        <v>0</v>
      </c>
      <c r="AF104" s="493">
        <v>0</v>
      </c>
      <c r="AG104" s="493">
        <v>0</v>
      </c>
      <c r="AH104" s="493">
        <v>0</v>
      </c>
      <c r="AI104" s="493">
        <v>0</v>
      </c>
      <c r="AJ104" s="64">
        <v>45.363188389999991</v>
      </c>
      <c r="AK104" s="529"/>
      <c r="AL104" s="529"/>
      <c r="AM104" s="529"/>
      <c r="AN104" s="529"/>
      <c r="AO104" s="529"/>
      <c r="AP104" s="529"/>
      <c r="AQ104" s="529"/>
      <c r="AR104" s="529"/>
      <c r="AS104" s="529"/>
      <c r="AT104" s="529"/>
      <c r="AU104" s="529"/>
      <c r="AV104" s="529"/>
      <c r="AW104" s="529"/>
      <c r="AX104" s="529"/>
      <c r="AY104" s="529"/>
      <c r="AZ104" s="529"/>
      <c r="BA104" s="529"/>
      <c r="BB104" s="529"/>
      <c r="BC104" s="529"/>
      <c r="BD104" s="529"/>
      <c r="BE104" s="529"/>
      <c r="BF104" s="529"/>
      <c r="BG104" s="529"/>
      <c r="BH104" s="529"/>
      <c r="BI104" s="529"/>
      <c r="BJ104" s="529"/>
      <c r="BK104" s="529"/>
      <c r="BL104" s="529"/>
      <c r="BM104" s="529"/>
      <c r="BN104" s="529"/>
      <c r="BO104" s="529"/>
      <c r="BP104" s="529"/>
      <c r="BQ104" s="529"/>
      <c r="BR104" s="529"/>
      <c r="BS104" s="529"/>
      <c r="BT104" s="529"/>
      <c r="BU104" s="529"/>
      <c r="BV104" s="529"/>
      <c r="BW104" s="529"/>
      <c r="BX104" s="529"/>
      <c r="BY104" s="529"/>
      <c r="BZ104" s="529"/>
      <c r="CA104" s="529"/>
    </row>
    <row r="105" spans="2:79">
      <c r="B105" s="742" t="s">
        <v>702</v>
      </c>
      <c r="C105" s="493">
        <v>303.69237119999997</v>
      </c>
      <c r="D105" s="493">
        <v>303.69237119999997</v>
      </c>
      <c r="E105" s="493">
        <v>0</v>
      </c>
      <c r="F105" s="493">
        <v>0</v>
      </c>
      <c r="G105" s="493">
        <v>0</v>
      </c>
      <c r="H105" s="493">
        <v>0</v>
      </c>
      <c r="I105" s="493">
        <v>0</v>
      </c>
      <c r="J105" s="493">
        <v>0</v>
      </c>
      <c r="K105" s="493">
        <v>0</v>
      </c>
      <c r="L105" s="493">
        <v>0</v>
      </c>
      <c r="M105" s="493">
        <v>0</v>
      </c>
      <c r="N105" s="493">
        <v>0</v>
      </c>
      <c r="O105" s="493">
        <v>0</v>
      </c>
      <c r="P105" s="493">
        <v>0</v>
      </c>
      <c r="Q105" s="493">
        <v>0</v>
      </c>
      <c r="R105" s="493">
        <v>0</v>
      </c>
      <c r="S105" s="493">
        <v>0</v>
      </c>
      <c r="T105" s="493">
        <v>0</v>
      </c>
      <c r="U105" s="493">
        <v>0</v>
      </c>
      <c r="V105" s="493">
        <v>0</v>
      </c>
      <c r="W105" s="493">
        <v>0</v>
      </c>
      <c r="X105" s="493">
        <v>0</v>
      </c>
      <c r="Y105" s="493">
        <v>0</v>
      </c>
      <c r="Z105" s="493">
        <v>0</v>
      </c>
      <c r="AA105" s="493">
        <v>0</v>
      </c>
      <c r="AB105" s="493">
        <v>0</v>
      </c>
      <c r="AC105" s="493">
        <v>0</v>
      </c>
      <c r="AD105" s="493">
        <v>0</v>
      </c>
      <c r="AE105" s="493">
        <v>0</v>
      </c>
      <c r="AF105" s="493">
        <v>0</v>
      </c>
      <c r="AG105" s="493">
        <v>0</v>
      </c>
      <c r="AH105" s="493">
        <v>0</v>
      </c>
      <c r="AI105" s="493">
        <v>0</v>
      </c>
      <c r="AJ105" s="64">
        <v>607.38474239999994</v>
      </c>
      <c r="AK105" s="529"/>
      <c r="AL105" s="529"/>
      <c r="AM105" s="529"/>
      <c r="AN105" s="529"/>
      <c r="AO105" s="529"/>
      <c r="AP105" s="529"/>
      <c r="AQ105" s="529"/>
      <c r="AR105" s="529"/>
      <c r="AS105" s="529"/>
      <c r="AT105" s="529"/>
      <c r="AU105" s="529"/>
      <c r="AV105" s="529"/>
      <c r="AW105" s="529"/>
      <c r="AX105" s="529"/>
      <c r="AY105" s="529"/>
      <c r="AZ105" s="529"/>
      <c r="BA105" s="529"/>
      <c r="BB105" s="529"/>
      <c r="BC105" s="529"/>
      <c r="BD105" s="529"/>
      <c r="BE105" s="529"/>
      <c r="BF105" s="529"/>
      <c r="BG105" s="529"/>
      <c r="BH105" s="529"/>
      <c r="BI105" s="529"/>
      <c r="BJ105" s="529"/>
      <c r="BK105" s="529"/>
      <c r="BL105" s="529"/>
      <c r="BM105" s="529"/>
      <c r="BN105" s="529"/>
      <c r="BO105" s="529"/>
      <c r="BP105" s="529"/>
      <c r="BQ105" s="529"/>
      <c r="BR105" s="529"/>
      <c r="BS105" s="529"/>
      <c r="BT105" s="529"/>
      <c r="BU105" s="529"/>
      <c r="BV105" s="529"/>
      <c r="BW105" s="529"/>
      <c r="BX105" s="529"/>
      <c r="BY105" s="529"/>
      <c r="BZ105" s="529"/>
      <c r="CA105" s="529"/>
    </row>
    <row r="106" spans="2:79">
      <c r="B106" s="742" t="s">
        <v>703</v>
      </c>
      <c r="C106" s="493">
        <v>85.49966714</v>
      </c>
      <c r="D106" s="493">
        <v>170.99933428</v>
      </c>
      <c r="E106" s="493">
        <v>85.49966714</v>
      </c>
      <c r="F106" s="493">
        <v>0</v>
      </c>
      <c r="G106" s="493">
        <v>0</v>
      </c>
      <c r="H106" s="493">
        <v>0</v>
      </c>
      <c r="I106" s="493">
        <v>0</v>
      </c>
      <c r="J106" s="493">
        <v>0</v>
      </c>
      <c r="K106" s="493">
        <v>0</v>
      </c>
      <c r="L106" s="493">
        <v>0</v>
      </c>
      <c r="M106" s="493">
        <v>0</v>
      </c>
      <c r="N106" s="493">
        <v>0</v>
      </c>
      <c r="O106" s="493">
        <v>0</v>
      </c>
      <c r="P106" s="493">
        <v>0</v>
      </c>
      <c r="Q106" s="493">
        <v>0</v>
      </c>
      <c r="R106" s="493">
        <v>0</v>
      </c>
      <c r="S106" s="493">
        <v>0</v>
      </c>
      <c r="T106" s="493">
        <v>0</v>
      </c>
      <c r="U106" s="493">
        <v>0</v>
      </c>
      <c r="V106" s="493">
        <v>0</v>
      </c>
      <c r="W106" s="493">
        <v>0</v>
      </c>
      <c r="X106" s="493">
        <v>0</v>
      </c>
      <c r="Y106" s="493">
        <v>0</v>
      </c>
      <c r="Z106" s="493">
        <v>0</v>
      </c>
      <c r="AA106" s="493">
        <v>0</v>
      </c>
      <c r="AB106" s="493">
        <v>0</v>
      </c>
      <c r="AC106" s="493">
        <v>0</v>
      </c>
      <c r="AD106" s="493">
        <v>0</v>
      </c>
      <c r="AE106" s="493">
        <v>0</v>
      </c>
      <c r="AF106" s="493">
        <v>0</v>
      </c>
      <c r="AG106" s="493">
        <v>0</v>
      </c>
      <c r="AH106" s="493">
        <v>0</v>
      </c>
      <c r="AI106" s="493">
        <v>0</v>
      </c>
      <c r="AJ106" s="64">
        <v>341.99866856</v>
      </c>
      <c r="AK106" s="529"/>
      <c r="AL106" s="529"/>
      <c r="AM106" s="529"/>
      <c r="AN106" s="529"/>
      <c r="AO106" s="529"/>
      <c r="AP106" s="529"/>
      <c r="AQ106" s="529"/>
      <c r="AR106" s="529"/>
      <c r="AS106" s="529"/>
      <c r="AT106" s="529"/>
      <c r="AU106" s="529"/>
      <c r="AV106" s="529"/>
      <c r="AW106" s="529"/>
      <c r="AX106" s="529"/>
      <c r="AY106" s="529"/>
      <c r="AZ106" s="529"/>
      <c r="BA106" s="529"/>
      <c r="BB106" s="529"/>
      <c r="BC106" s="529"/>
      <c r="BD106" s="529"/>
      <c r="BE106" s="529"/>
      <c r="BF106" s="529"/>
      <c r="BG106" s="529"/>
      <c r="BH106" s="529"/>
      <c r="BI106" s="529"/>
      <c r="BJ106" s="529"/>
      <c r="BK106" s="529"/>
      <c r="BL106" s="529"/>
      <c r="BM106" s="529"/>
      <c r="BN106" s="529"/>
      <c r="BO106" s="529"/>
      <c r="BP106" s="529"/>
      <c r="BQ106" s="529"/>
      <c r="BR106" s="529"/>
      <c r="BS106" s="529"/>
      <c r="BT106" s="529"/>
      <c r="BU106" s="529"/>
      <c r="BV106" s="529"/>
      <c r="BW106" s="529"/>
      <c r="BX106" s="529"/>
      <c r="BY106" s="529"/>
      <c r="BZ106" s="529"/>
      <c r="CA106" s="529"/>
    </row>
    <row r="107" spans="2:79">
      <c r="B107" s="742" t="s">
        <v>627</v>
      </c>
      <c r="C107" s="493">
        <v>24.818206221331597</v>
      </c>
      <c r="D107" s="493">
        <v>49.636412442663193</v>
      </c>
      <c r="E107" s="493">
        <v>49.636412442663193</v>
      </c>
      <c r="F107" s="493">
        <v>49.636412442663193</v>
      </c>
      <c r="G107" s="493">
        <v>49.636412442663193</v>
      </c>
      <c r="H107" s="493">
        <v>0</v>
      </c>
      <c r="I107" s="493">
        <v>0</v>
      </c>
      <c r="J107" s="493">
        <v>0</v>
      </c>
      <c r="K107" s="493">
        <v>0</v>
      </c>
      <c r="L107" s="493">
        <v>0</v>
      </c>
      <c r="M107" s="493">
        <v>0</v>
      </c>
      <c r="N107" s="493">
        <v>0</v>
      </c>
      <c r="O107" s="493">
        <v>0</v>
      </c>
      <c r="P107" s="493">
        <v>0</v>
      </c>
      <c r="Q107" s="493">
        <v>0</v>
      </c>
      <c r="R107" s="493">
        <v>0</v>
      </c>
      <c r="S107" s="493">
        <v>0</v>
      </c>
      <c r="T107" s="493">
        <v>0</v>
      </c>
      <c r="U107" s="493">
        <v>0</v>
      </c>
      <c r="V107" s="493">
        <v>0</v>
      </c>
      <c r="W107" s="493">
        <v>0</v>
      </c>
      <c r="X107" s="493">
        <v>0</v>
      </c>
      <c r="Y107" s="493">
        <v>0</v>
      </c>
      <c r="Z107" s="493">
        <v>0</v>
      </c>
      <c r="AA107" s="493">
        <v>0</v>
      </c>
      <c r="AB107" s="493">
        <v>0</v>
      </c>
      <c r="AC107" s="493">
        <v>0</v>
      </c>
      <c r="AD107" s="493">
        <v>0</v>
      </c>
      <c r="AE107" s="493">
        <v>0</v>
      </c>
      <c r="AF107" s="493">
        <v>0</v>
      </c>
      <c r="AG107" s="493">
        <v>0</v>
      </c>
      <c r="AH107" s="493">
        <v>0</v>
      </c>
      <c r="AI107" s="493">
        <v>0</v>
      </c>
      <c r="AJ107" s="64">
        <v>223.36385599198437</v>
      </c>
      <c r="AK107" s="529"/>
      <c r="AL107" s="529"/>
      <c r="AM107" s="529"/>
      <c r="AN107" s="529"/>
      <c r="AO107" s="529"/>
      <c r="AP107" s="529"/>
      <c r="AQ107" s="529"/>
      <c r="AR107" s="529"/>
      <c r="AS107" s="529"/>
      <c r="AT107" s="529"/>
      <c r="AU107" s="529"/>
      <c r="AV107" s="529"/>
      <c r="AW107" s="529"/>
      <c r="AX107" s="529"/>
      <c r="AY107" s="529"/>
      <c r="AZ107" s="529"/>
      <c r="BA107" s="529"/>
      <c r="BB107" s="529"/>
      <c r="BC107" s="529"/>
      <c r="BD107" s="529"/>
      <c r="BE107" s="529"/>
      <c r="BF107" s="529"/>
      <c r="BG107" s="529"/>
      <c r="BH107" s="529"/>
      <c r="BI107" s="529"/>
      <c r="BJ107" s="529"/>
      <c r="BK107" s="529"/>
      <c r="BL107" s="529"/>
      <c r="BM107" s="529"/>
      <c r="BN107" s="529"/>
      <c r="BO107" s="529"/>
      <c r="BP107" s="529"/>
      <c r="BQ107" s="529"/>
      <c r="BR107" s="529"/>
      <c r="BS107" s="529"/>
      <c r="BT107" s="529"/>
      <c r="BU107" s="529"/>
      <c r="BV107" s="529"/>
      <c r="BW107" s="529"/>
      <c r="BX107" s="529"/>
      <c r="BY107" s="529"/>
      <c r="BZ107" s="529"/>
      <c r="CA107" s="529"/>
    </row>
    <row r="108" spans="2:79">
      <c r="B108" s="742" t="s">
        <v>624</v>
      </c>
      <c r="C108" s="493">
        <v>172.28152747792845</v>
      </c>
      <c r="D108" s="493">
        <v>344.5630549558569</v>
      </c>
      <c r="E108" s="493">
        <v>0</v>
      </c>
      <c r="F108" s="493">
        <v>0</v>
      </c>
      <c r="G108" s="493">
        <v>0</v>
      </c>
      <c r="H108" s="493">
        <v>0</v>
      </c>
      <c r="I108" s="493">
        <v>0</v>
      </c>
      <c r="J108" s="493">
        <v>0</v>
      </c>
      <c r="K108" s="493">
        <v>0</v>
      </c>
      <c r="L108" s="493">
        <v>0</v>
      </c>
      <c r="M108" s="493">
        <v>0</v>
      </c>
      <c r="N108" s="493">
        <v>0</v>
      </c>
      <c r="O108" s="493">
        <v>0</v>
      </c>
      <c r="P108" s="493">
        <v>0</v>
      </c>
      <c r="Q108" s="493">
        <v>0</v>
      </c>
      <c r="R108" s="493">
        <v>0</v>
      </c>
      <c r="S108" s="493">
        <v>0</v>
      </c>
      <c r="T108" s="493">
        <v>0</v>
      </c>
      <c r="U108" s="493">
        <v>0</v>
      </c>
      <c r="V108" s="493">
        <v>0</v>
      </c>
      <c r="W108" s="493">
        <v>0</v>
      </c>
      <c r="X108" s="493">
        <v>0</v>
      </c>
      <c r="Y108" s="493">
        <v>0</v>
      </c>
      <c r="Z108" s="493">
        <v>0</v>
      </c>
      <c r="AA108" s="493">
        <v>0</v>
      </c>
      <c r="AB108" s="493">
        <v>0</v>
      </c>
      <c r="AC108" s="493">
        <v>0</v>
      </c>
      <c r="AD108" s="493">
        <v>0</v>
      </c>
      <c r="AE108" s="493">
        <v>0</v>
      </c>
      <c r="AF108" s="493">
        <v>0</v>
      </c>
      <c r="AG108" s="493">
        <v>0</v>
      </c>
      <c r="AH108" s="493">
        <v>0</v>
      </c>
      <c r="AI108" s="493">
        <v>0</v>
      </c>
      <c r="AJ108" s="64">
        <v>516.84458243378538</v>
      </c>
      <c r="AK108" s="529"/>
      <c r="AL108" s="529"/>
      <c r="AM108" s="529"/>
      <c r="AN108" s="529"/>
      <c r="AO108" s="529"/>
      <c r="AP108" s="529"/>
      <c r="AQ108" s="529"/>
      <c r="AR108" s="529"/>
      <c r="AS108" s="529"/>
      <c r="AT108" s="529"/>
      <c r="AU108" s="529"/>
      <c r="AV108" s="529"/>
      <c r="AW108" s="529"/>
      <c r="AX108" s="529"/>
      <c r="AY108" s="529"/>
      <c r="AZ108" s="529"/>
      <c r="BA108" s="529"/>
      <c r="BB108" s="529"/>
      <c r="BC108" s="529"/>
      <c r="BD108" s="529"/>
      <c r="BE108" s="529"/>
      <c r="BF108" s="529"/>
      <c r="BG108" s="529"/>
      <c r="BH108" s="529"/>
      <c r="BI108" s="529"/>
      <c r="BJ108" s="529"/>
      <c r="BK108" s="529"/>
      <c r="BL108" s="529"/>
      <c r="BM108" s="529"/>
      <c r="BN108" s="529"/>
      <c r="BO108" s="529"/>
      <c r="BP108" s="529"/>
      <c r="BQ108" s="529"/>
      <c r="BR108" s="529"/>
      <c r="BS108" s="529"/>
      <c r="BT108" s="529"/>
      <c r="BU108" s="529"/>
      <c r="BV108" s="529"/>
      <c r="BW108" s="529"/>
      <c r="BX108" s="529"/>
      <c r="BY108" s="529"/>
      <c r="BZ108" s="529"/>
      <c r="CA108" s="529"/>
    </row>
    <row r="109" spans="2:79">
      <c r="B109" s="742" t="s">
        <v>625</v>
      </c>
      <c r="C109" s="493">
        <v>112.48503799945391</v>
      </c>
      <c r="D109" s="493">
        <v>112.48503799945391</v>
      </c>
      <c r="E109" s="493">
        <v>0</v>
      </c>
      <c r="F109" s="493">
        <v>0</v>
      </c>
      <c r="G109" s="493">
        <v>0</v>
      </c>
      <c r="H109" s="493">
        <v>0</v>
      </c>
      <c r="I109" s="493">
        <v>0</v>
      </c>
      <c r="J109" s="493">
        <v>0</v>
      </c>
      <c r="K109" s="493">
        <v>0</v>
      </c>
      <c r="L109" s="493">
        <v>0</v>
      </c>
      <c r="M109" s="493">
        <v>0</v>
      </c>
      <c r="N109" s="493">
        <v>0</v>
      </c>
      <c r="O109" s="493">
        <v>0</v>
      </c>
      <c r="P109" s="493">
        <v>0</v>
      </c>
      <c r="Q109" s="493">
        <v>0</v>
      </c>
      <c r="R109" s="493">
        <v>0</v>
      </c>
      <c r="S109" s="493">
        <v>0</v>
      </c>
      <c r="T109" s="493">
        <v>0</v>
      </c>
      <c r="U109" s="493">
        <v>0</v>
      </c>
      <c r="V109" s="493">
        <v>0</v>
      </c>
      <c r="W109" s="493">
        <v>0</v>
      </c>
      <c r="X109" s="493">
        <v>0</v>
      </c>
      <c r="Y109" s="493">
        <v>0</v>
      </c>
      <c r="Z109" s="493">
        <v>0</v>
      </c>
      <c r="AA109" s="493">
        <v>0</v>
      </c>
      <c r="AB109" s="493">
        <v>0</v>
      </c>
      <c r="AC109" s="493">
        <v>0</v>
      </c>
      <c r="AD109" s="493">
        <v>0</v>
      </c>
      <c r="AE109" s="493">
        <v>0</v>
      </c>
      <c r="AF109" s="493">
        <v>0</v>
      </c>
      <c r="AG109" s="493">
        <v>0</v>
      </c>
      <c r="AH109" s="493">
        <v>0</v>
      </c>
      <c r="AI109" s="493">
        <v>0</v>
      </c>
      <c r="AJ109" s="64">
        <v>224.97007599890782</v>
      </c>
      <c r="AK109" s="529"/>
      <c r="AL109" s="529"/>
      <c r="AM109" s="529"/>
      <c r="AN109" s="529"/>
      <c r="AO109" s="529"/>
      <c r="AP109" s="529"/>
      <c r="AQ109" s="529"/>
      <c r="AR109" s="529"/>
      <c r="AS109" s="529"/>
      <c r="AT109" s="529"/>
      <c r="AU109" s="529"/>
      <c r="AV109" s="529"/>
      <c r="AW109" s="529"/>
      <c r="AX109" s="529"/>
      <c r="AY109" s="529"/>
      <c r="AZ109" s="529"/>
      <c r="BA109" s="529"/>
      <c r="BB109" s="529"/>
      <c r="BC109" s="529"/>
      <c r="BD109" s="529"/>
      <c r="BE109" s="529"/>
      <c r="BF109" s="529"/>
      <c r="BG109" s="529"/>
      <c r="BH109" s="529"/>
      <c r="BI109" s="529"/>
      <c r="BJ109" s="529"/>
      <c r="BK109" s="529"/>
      <c r="BL109" s="529"/>
      <c r="BM109" s="529"/>
      <c r="BN109" s="529"/>
      <c r="BO109" s="529"/>
      <c r="BP109" s="529"/>
      <c r="BQ109" s="529"/>
      <c r="BR109" s="529"/>
      <c r="BS109" s="529"/>
      <c r="BT109" s="529"/>
      <c r="BU109" s="529"/>
      <c r="BV109" s="529"/>
      <c r="BW109" s="529"/>
      <c r="BX109" s="529"/>
      <c r="BY109" s="529"/>
      <c r="BZ109" s="529"/>
      <c r="CA109" s="529"/>
    </row>
    <row r="110" spans="2:79">
      <c r="B110" s="742" t="s">
        <v>732</v>
      </c>
      <c r="C110" s="493">
        <v>0</v>
      </c>
      <c r="D110" s="493">
        <v>51.61711423699915</v>
      </c>
      <c r="E110" s="493">
        <v>51.61711423699915</v>
      </c>
      <c r="F110" s="493">
        <v>51.61711423699915</v>
      </c>
      <c r="G110" s="493">
        <v>51.7585309889173</v>
      </c>
      <c r="H110" s="493">
        <v>51.61711423699915</v>
      </c>
      <c r="I110" s="493">
        <v>0</v>
      </c>
      <c r="J110" s="493">
        <v>0</v>
      </c>
      <c r="K110" s="493">
        <v>0</v>
      </c>
      <c r="L110" s="493">
        <v>0</v>
      </c>
      <c r="M110" s="493">
        <v>0</v>
      </c>
      <c r="N110" s="493">
        <v>0</v>
      </c>
      <c r="O110" s="493">
        <v>0</v>
      </c>
      <c r="P110" s="493">
        <v>0</v>
      </c>
      <c r="Q110" s="493">
        <v>0</v>
      </c>
      <c r="R110" s="493">
        <v>0</v>
      </c>
      <c r="S110" s="493">
        <v>0</v>
      </c>
      <c r="T110" s="493">
        <v>0</v>
      </c>
      <c r="U110" s="493">
        <v>0</v>
      </c>
      <c r="V110" s="493">
        <v>0</v>
      </c>
      <c r="W110" s="493">
        <v>0</v>
      </c>
      <c r="X110" s="493">
        <v>0</v>
      </c>
      <c r="Y110" s="493">
        <v>0</v>
      </c>
      <c r="Z110" s="493">
        <v>0</v>
      </c>
      <c r="AA110" s="493">
        <v>0</v>
      </c>
      <c r="AB110" s="493">
        <v>0</v>
      </c>
      <c r="AC110" s="493">
        <v>0</v>
      </c>
      <c r="AD110" s="493">
        <v>0</v>
      </c>
      <c r="AE110" s="493">
        <v>0</v>
      </c>
      <c r="AF110" s="493">
        <v>0</v>
      </c>
      <c r="AG110" s="493">
        <v>0</v>
      </c>
      <c r="AH110" s="493">
        <v>0</v>
      </c>
      <c r="AI110" s="493">
        <v>0</v>
      </c>
      <c r="AJ110" s="64">
        <v>258.22698793691387</v>
      </c>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29"/>
      <c r="BO110" s="529"/>
      <c r="BP110" s="529"/>
      <c r="BQ110" s="529"/>
      <c r="BR110" s="529"/>
      <c r="BS110" s="529"/>
      <c r="BT110" s="529"/>
      <c r="BU110" s="529"/>
      <c r="BV110" s="529"/>
      <c r="BW110" s="529"/>
      <c r="BX110" s="529"/>
      <c r="BY110" s="529"/>
      <c r="BZ110" s="529"/>
      <c r="CA110" s="529"/>
    </row>
    <row r="111" spans="2:79">
      <c r="B111" s="742" t="s">
        <v>733</v>
      </c>
      <c r="C111" s="493">
        <v>0</v>
      </c>
      <c r="D111" s="493">
        <v>66.602728047740825</v>
      </c>
      <c r="E111" s="493">
        <v>66.602728047740825</v>
      </c>
      <c r="F111" s="493">
        <v>66.602728047740825</v>
      </c>
      <c r="G111" s="493">
        <v>66.785201278772391</v>
      </c>
      <c r="H111" s="493">
        <v>66.602728047740825</v>
      </c>
      <c r="I111" s="493">
        <v>66.602728047740825</v>
      </c>
      <c r="J111" s="493">
        <v>66.602728047740825</v>
      </c>
      <c r="K111" s="493">
        <v>66.785201278772391</v>
      </c>
      <c r="L111" s="493">
        <v>66.602728047740825</v>
      </c>
      <c r="M111" s="493">
        <v>66.602728047740825</v>
      </c>
      <c r="N111" s="493">
        <v>0</v>
      </c>
      <c r="O111" s="493">
        <v>0</v>
      </c>
      <c r="P111" s="493">
        <v>0</v>
      </c>
      <c r="Q111" s="493">
        <v>0</v>
      </c>
      <c r="R111" s="493">
        <v>0</v>
      </c>
      <c r="S111" s="493">
        <v>0</v>
      </c>
      <c r="T111" s="493">
        <v>0</v>
      </c>
      <c r="U111" s="493">
        <v>0</v>
      </c>
      <c r="V111" s="493">
        <v>0</v>
      </c>
      <c r="W111" s="493">
        <v>0</v>
      </c>
      <c r="X111" s="493">
        <v>0</v>
      </c>
      <c r="Y111" s="493">
        <v>0</v>
      </c>
      <c r="Z111" s="493">
        <v>0</v>
      </c>
      <c r="AA111" s="493">
        <v>0</v>
      </c>
      <c r="AB111" s="493">
        <v>0</v>
      </c>
      <c r="AC111" s="493">
        <v>0</v>
      </c>
      <c r="AD111" s="493">
        <v>0</v>
      </c>
      <c r="AE111" s="493">
        <v>0</v>
      </c>
      <c r="AF111" s="493">
        <v>0</v>
      </c>
      <c r="AG111" s="493">
        <v>0</v>
      </c>
      <c r="AH111" s="493">
        <v>0</v>
      </c>
      <c r="AI111" s="493">
        <v>0</v>
      </c>
      <c r="AJ111" s="64">
        <v>666.39222693947136</v>
      </c>
      <c r="AK111" s="529"/>
      <c r="AL111" s="529"/>
      <c r="AM111" s="529"/>
      <c r="AN111" s="529"/>
      <c r="AO111" s="529"/>
      <c r="AP111" s="529"/>
      <c r="AQ111" s="529"/>
      <c r="AR111" s="529"/>
      <c r="AS111" s="529"/>
      <c r="AT111" s="529"/>
      <c r="AU111" s="529"/>
      <c r="AV111" s="529"/>
      <c r="AW111" s="529"/>
      <c r="AX111" s="529"/>
      <c r="AY111" s="529"/>
      <c r="AZ111" s="529"/>
      <c r="BA111" s="529"/>
      <c r="BB111" s="529"/>
      <c r="BC111" s="529"/>
      <c r="BD111" s="529"/>
      <c r="BE111" s="529"/>
      <c r="BF111" s="529"/>
      <c r="BG111" s="529"/>
      <c r="BH111" s="529"/>
      <c r="BI111" s="529"/>
      <c r="BJ111" s="529"/>
      <c r="BK111" s="529"/>
      <c r="BL111" s="529"/>
      <c r="BM111" s="529"/>
      <c r="BN111" s="529"/>
      <c r="BO111" s="529"/>
      <c r="BP111" s="529"/>
      <c r="BQ111" s="529"/>
      <c r="BR111" s="529"/>
      <c r="BS111" s="529"/>
      <c r="BT111" s="529"/>
      <c r="BU111" s="529"/>
      <c r="BV111" s="529"/>
      <c r="BW111" s="529"/>
      <c r="BX111" s="529"/>
      <c r="BY111" s="529"/>
      <c r="BZ111" s="529"/>
      <c r="CA111" s="529"/>
    </row>
    <row r="112" spans="2:79">
      <c r="B112" s="742" t="s">
        <v>731</v>
      </c>
      <c r="C112" s="493">
        <v>30.048137382273772</v>
      </c>
      <c r="D112" s="493">
        <v>30.048137382273772</v>
      </c>
      <c r="E112" s="493">
        <v>30.048137382273772</v>
      </c>
      <c r="F112" s="493">
        <v>15.024068691136886</v>
      </c>
      <c r="G112" s="493">
        <v>0</v>
      </c>
      <c r="H112" s="493">
        <v>0</v>
      </c>
      <c r="I112" s="493">
        <v>0</v>
      </c>
      <c r="J112" s="493">
        <v>0</v>
      </c>
      <c r="K112" s="493">
        <v>0</v>
      </c>
      <c r="L112" s="493">
        <v>0</v>
      </c>
      <c r="M112" s="493">
        <v>0</v>
      </c>
      <c r="N112" s="493">
        <v>0</v>
      </c>
      <c r="O112" s="493">
        <v>0</v>
      </c>
      <c r="P112" s="493">
        <v>0</v>
      </c>
      <c r="Q112" s="493">
        <v>0</v>
      </c>
      <c r="R112" s="493">
        <v>0</v>
      </c>
      <c r="S112" s="493">
        <v>0</v>
      </c>
      <c r="T112" s="493">
        <v>0</v>
      </c>
      <c r="U112" s="493">
        <v>0</v>
      </c>
      <c r="V112" s="493">
        <v>0</v>
      </c>
      <c r="W112" s="493">
        <v>0</v>
      </c>
      <c r="X112" s="493">
        <v>0</v>
      </c>
      <c r="Y112" s="493">
        <v>0</v>
      </c>
      <c r="Z112" s="493">
        <v>0</v>
      </c>
      <c r="AA112" s="493">
        <v>0</v>
      </c>
      <c r="AB112" s="493">
        <v>0</v>
      </c>
      <c r="AC112" s="493">
        <v>0</v>
      </c>
      <c r="AD112" s="493">
        <v>0</v>
      </c>
      <c r="AE112" s="493">
        <v>0</v>
      </c>
      <c r="AF112" s="493">
        <v>0</v>
      </c>
      <c r="AG112" s="493">
        <v>0</v>
      </c>
      <c r="AH112" s="493">
        <v>0</v>
      </c>
      <c r="AI112" s="493">
        <v>0</v>
      </c>
      <c r="AJ112" s="64">
        <v>105.1684808379582</v>
      </c>
      <c r="AK112" s="529"/>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529"/>
      <c r="BJ112" s="529"/>
      <c r="BK112" s="529"/>
      <c r="BL112" s="529"/>
      <c r="BM112" s="529"/>
      <c r="BN112" s="529"/>
      <c r="BO112" s="529"/>
      <c r="BP112" s="529"/>
      <c r="BQ112" s="529"/>
      <c r="BR112" s="529"/>
      <c r="BS112" s="529"/>
      <c r="BT112" s="529"/>
      <c r="BU112" s="529"/>
      <c r="BV112" s="529"/>
      <c r="BW112" s="529"/>
      <c r="BX112" s="529"/>
      <c r="BY112" s="529"/>
      <c r="BZ112" s="529"/>
      <c r="CA112" s="529"/>
    </row>
    <row r="113" spans="2:79">
      <c r="B113" s="742" t="s">
        <v>728</v>
      </c>
      <c r="C113" s="493">
        <v>606.54473670701748</v>
      </c>
      <c r="D113" s="493">
        <v>606.54473670701748</v>
      </c>
      <c r="E113" s="493">
        <v>606.54473670701748</v>
      </c>
      <c r="F113" s="493">
        <v>606.54473670701748</v>
      </c>
      <c r="G113" s="493">
        <v>606.54473670701748</v>
      </c>
      <c r="H113" s="493">
        <v>606.54473670701748</v>
      </c>
      <c r="I113" s="493">
        <v>606.54473670701748</v>
      </c>
      <c r="J113" s="493">
        <v>606.54473670701748</v>
      </c>
      <c r="K113" s="493">
        <v>606.54473670701748</v>
      </c>
      <c r="L113" s="493">
        <v>606.54473670701748</v>
      </c>
      <c r="M113" s="493">
        <v>0</v>
      </c>
      <c r="N113" s="493">
        <v>0</v>
      </c>
      <c r="O113" s="493">
        <v>0</v>
      </c>
      <c r="P113" s="493">
        <v>0</v>
      </c>
      <c r="Q113" s="493">
        <v>0</v>
      </c>
      <c r="R113" s="493">
        <v>0</v>
      </c>
      <c r="S113" s="493">
        <v>0</v>
      </c>
      <c r="T113" s="493">
        <v>0</v>
      </c>
      <c r="U113" s="493">
        <v>0</v>
      </c>
      <c r="V113" s="493">
        <v>0</v>
      </c>
      <c r="W113" s="493">
        <v>0</v>
      </c>
      <c r="X113" s="493">
        <v>0</v>
      </c>
      <c r="Y113" s="493">
        <v>0</v>
      </c>
      <c r="Z113" s="493">
        <v>0</v>
      </c>
      <c r="AA113" s="493">
        <v>0</v>
      </c>
      <c r="AB113" s="493">
        <v>0</v>
      </c>
      <c r="AC113" s="493">
        <v>0</v>
      </c>
      <c r="AD113" s="493">
        <v>0</v>
      </c>
      <c r="AE113" s="493">
        <v>0</v>
      </c>
      <c r="AF113" s="493">
        <v>0</v>
      </c>
      <c r="AG113" s="493">
        <v>0</v>
      </c>
      <c r="AH113" s="493">
        <v>0</v>
      </c>
      <c r="AI113" s="493">
        <v>0</v>
      </c>
      <c r="AJ113" s="64">
        <v>6065.4473670701746</v>
      </c>
      <c r="AK113" s="529"/>
      <c r="AL113" s="529"/>
      <c r="AM113" s="529"/>
      <c r="AN113" s="529"/>
      <c r="AO113" s="529"/>
      <c r="AP113" s="529"/>
      <c r="AQ113" s="529"/>
      <c r="AR113" s="529"/>
      <c r="AS113" s="529"/>
      <c r="AT113" s="529"/>
      <c r="AU113" s="529"/>
      <c r="AV113" s="529"/>
      <c r="AW113" s="529"/>
      <c r="AX113" s="529"/>
      <c r="AY113" s="529"/>
      <c r="AZ113" s="529"/>
      <c r="BA113" s="529"/>
      <c r="BB113" s="529"/>
      <c r="BC113" s="529"/>
      <c r="BD113" s="529"/>
      <c r="BE113" s="529"/>
      <c r="BF113" s="529"/>
      <c r="BG113" s="529"/>
      <c r="BH113" s="529"/>
      <c r="BI113" s="529"/>
      <c r="BJ113" s="529"/>
      <c r="BK113" s="529"/>
      <c r="BL113" s="529"/>
      <c r="BM113" s="529"/>
      <c r="BN113" s="529"/>
      <c r="BO113" s="529"/>
      <c r="BP113" s="529"/>
      <c r="BQ113" s="529"/>
      <c r="BR113" s="529"/>
      <c r="BS113" s="529"/>
      <c r="BT113" s="529"/>
      <c r="BU113" s="529"/>
      <c r="BV113" s="529"/>
      <c r="BW113" s="529"/>
      <c r="BX113" s="529"/>
      <c r="BY113" s="529"/>
      <c r="BZ113" s="529"/>
      <c r="CA113" s="529"/>
    </row>
    <row r="114" spans="2:79">
      <c r="B114" s="742" t="s">
        <v>729</v>
      </c>
      <c r="C114" s="493">
        <v>283.75040690686393</v>
      </c>
      <c r="D114" s="493">
        <v>283.75040690686393</v>
      </c>
      <c r="E114" s="493">
        <v>283.75040690686393</v>
      </c>
      <c r="F114" s="493">
        <v>283.75040690686393</v>
      </c>
      <c r="G114" s="493">
        <v>283.75040690686393</v>
      </c>
      <c r="H114" s="493">
        <v>283.75040690686393</v>
      </c>
      <c r="I114" s="493">
        <v>283.75040690686393</v>
      </c>
      <c r="J114" s="493">
        <v>0</v>
      </c>
      <c r="K114" s="493">
        <v>0</v>
      </c>
      <c r="L114" s="493">
        <v>0</v>
      </c>
      <c r="M114" s="493">
        <v>0</v>
      </c>
      <c r="N114" s="493">
        <v>0</v>
      </c>
      <c r="O114" s="493">
        <v>0</v>
      </c>
      <c r="P114" s="493">
        <v>0</v>
      </c>
      <c r="Q114" s="493">
        <v>0</v>
      </c>
      <c r="R114" s="493">
        <v>0</v>
      </c>
      <c r="S114" s="493">
        <v>0</v>
      </c>
      <c r="T114" s="493">
        <v>0</v>
      </c>
      <c r="U114" s="493">
        <v>0</v>
      </c>
      <c r="V114" s="493">
        <v>0</v>
      </c>
      <c r="W114" s="493">
        <v>0</v>
      </c>
      <c r="X114" s="493">
        <v>0</v>
      </c>
      <c r="Y114" s="493">
        <v>0</v>
      </c>
      <c r="Z114" s="493">
        <v>0</v>
      </c>
      <c r="AA114" s="493">
        <v>0</v>
      </c>
      <c r="AB114" s="493">
        <v>0</v>
      </c>
      <c r="AC114" s="493">
        <v>0</v>
      </c>
      <c r="AD114" s="493">
        <v>0</v>
      </c>
      <c r="AE114" s="493">
        <v>0</v>
      </c>
      <c r="AF114" s="493">
        <v>0</v>
      </c>
      <c r="AG114" s="493">
        <v>0</v>
      </c>
      <c r="AH114" s="493">
        <v>0</v>
      </c>
      <c r="AI114" s="493">
        <v>0</v>
      </c>
      <c r="AJ114" s="64">
        <v>1986.2528483480473</v>
      </c>
      <c r="AK114" s="529"/>
      <c r="AL114" s="529"/>
      <c r="AM114" s="529"/>
      <c r="AN114" s="529"/>
      <c r="AO114" s="529"/>
      <c r="AP114" s="529"/>
      <c r="AQ114" s="529"/>
      <c r="AR114" s="529"/>
      <c r="AS114" s="529"/>
      <c r="AT114" s="529"/>
      <c r="AU114" s="529"/>
      <c r="AV114" s="529"/>
      <c r="AW114" s="529"/>
      <c r="AX114" s="529"/>
      <c r="AY114" s="529"/>
      <c r="AZ114" s="529"/>
      <c r="BA114" s="529"/>
      <c r="BB114" s="529"/>
      <c r="BC114" s="529"/>
      <c r="BD114" s="529"/>
      <c r="BE114" s="529"/>
      <c r="BF114" s="529"/>
      <c r="BG114" s="529"/>
      <c r="BH114" s="529"/>
      <c r="BI114" s="529"/>
      <c r="BJ114" s="529"/>
      <c r="BK114" s="529"/>
      <c r="BL114" s="529"/>
      <c r="BM114" s="529"/>
      <c r="BN114" s="529"/>
      <c r="BO114" s="529"/>
      <c r="BP114" s="529"/>
      <c r="BQ114" s="529"/>
      <c r="BR114" s="529"/>
      <c r="BS114" s="529"/>
      <c r="BT114" s="529"/>
      <c r="BU114" s="529"/>
      <c r="BV114" s="529"/>
      <c r="BW114" s="529"/>
      <c r="BX114" s="529"/>
      <c r="BY114" s="529"/>
      <c r="BZ114" s="529"/>
      <c r="CA114" s="529"/>
    </row>
    <row r="115" spans="2:79">
      <c r="B115" s="742" t="s">
        <v>730</v>
      </c>
      <c r="C115" s="493">
        <v>739.51033028384199</v>
      </c>
      <c r="D115" s="493">
        <v>739.51033028384199</v>
      </c>
      <c r="E115" s="493">
        <v>739.51033028384199</v>
      </c>
      <c r="F115" s="493">
        <v>739.51033028384199</v>
      </c>
      <c r="G115" s="493">
        <v>739.51033028384199</v>
      </c>
      <c r="H115" s="493">
        <v>0</v>
      </c>
      <c r="I115" s="493">
        <v>0</v>
      </c>
      <c r="J115" s="493">
        <v>0</v>
      </c>
      <c r="K115" s="493">
        <v>0</v>
      </c>
      <c r="L115" s="493">
        <v>0</v>
      </c>
      <c r="M115" s="493">
        <v>0</v>
      </c>
      <c r="N115" s="493">
        <v>0</v>
      </c>
      <c r="O115" s="493">
        <v>0</v>
      </c>
      <c r="P115" s="493">
        <v>0</v>
      </c>
      <c r="Q115" s="493">
        <v>0</v>
      </c>
      <c r="R115" s="493">
        <v>0</v>
      </c>
      <c r="S115" s="493">
        <v>0</v>
      </c>
      <c r="T115" s="493">
        <v>0</v>
      </c>
      <c r="U115" s="493">
        <v>0</v>
      </c>
      <c r="V115" s="493">
        <v>0</v>
      </c>
      <c r="W115" s="493">
        <v>0</v>
      </c>
      <c r="X115" s="493">
        <v>0</v>
      </c>
      <c r="Y115" s="493">
        <v>0</v>
      </c>
      <c r="Z115" s="493">
        <v>0</v>
      </c>
      <c r="AA115" s="493">
        <v>0</v>
      </c>
      <c r="AB115" s="493">
        <v>0</v>
      </c>
      <c r="AC115" s="493">
        <v>0</v>
      </c>
      <c r="AD115" s="493">
        <v>0</v>
      </c>
      <c r="AE115" s="493">
        <v>0</v>
      </c>
      <c r="AF115" s="493">
        <v>0</v>
      </c>
      <c r="AG115" s="493">
        <v>0</v>
      </c>
      <c r="AH115" s="493">
        <v>0</v>
      </c>
      <c r="AI115" s="493">
        <v>0</v>
      </c>
      <c r="AJ115" s="64">
        <v>3697.55165141921</v>
      </c>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529"/>
      <c r="BL115" s="529"/>
      <c r="BM115" s="529"/>
      <c r="BN115" s="529"/>
      <c r="BO115" s="529"/>
      <c r="BP115" s="529"/>
      <c r="BQ115" s="529"/>
      <c r="BR115" s="529"/>
      <c r="BS115" s="529"/>
      <c r="BT115" s="529"/>
      <c r="BU115" s="529"/>
      <c r="BV115" s="529"/>
      <c r="BW115" s="529"/>
      <c r="BX115" s="529"/>
      <c r="BY115" s="529"/>
      <c r="BZ115" s="529"/>
      <c r="CA115" s="529"/>
    </row>
    <row r="116" spans="2:79">
      <c r="B116" s="742" t="s">
        <v>780</v>
      </c>
      <c r="C116" s="493">
        <v>91.40625</v>
      </c>
      <c r="D116" s="493">
        <v>182.8125</v>
      </c>
      <c r="E116" s="493">
        <v>182.8125</v>
      </c>
      <c r="F116" s="493">
        <v>182.8125</v>
      </c>
      <c r="G116" s="493">
        <v>182.8125</v>
      </c>
      <c r="H116" s="493">
        <v>91.40625</v>
      </c>
      <c r="I116" s="493">
        <v>0</v>
      </c>
      <c r="J116" s="493">
        <v>0</v>
      </c>
      <c r="K116" s="493">
        <v>0</v>
      </c>
      <c r="L116" s="493">
        <v>0</v>
      </c>
      <c r="M116" s="493">
        <v>0</v>
      </c>
      <c r="N116" s="493">
        <v>0</v>
      </c>
      <c r="O116" s="493">
        <v>0</v>
      </c>
      <c r="P116" s="493">
        <v>0</v>
      </c>
      <c r="Q116" s="493">
        <v>0</v>
      </c>
      <c r="R116" s="493">
        <v>0</v>
      </c>
      <c r="S116" s="493">
        <v>0</v>
      </c>
      <c r="T116" s="493">
        <v>0</v>
      </c>
      <c r="U116" s="493">
        <v>0</v>
      </c>
      <c r="V116" s="493">
        <v>0</v>
      </c>
      <c r="W116" s="493">
        <v>0</v>
      </c>
      <c r="X116" s="493">
        <v>0</v>
      </c>
      <c r="Y116" s="493">
        <v>0</v>
      </c>
      <c r="Z116" s="493">
        <v>0</v>
      </c>
      <c r="AA116" s="493">
        <v>0</v>
      </c>
      <c r="AB116" s="493">
        <v>0</v>
      </c>
      <c r="AC116" s="493">
        <v>0</v>
      </c>
      <c r="AD116" s="493">
        <v>0</v>
      </c>
      <c r="AE116" s="493">
        <v>0</v>
      </c>
      <c r="AF116" s="493">
        <v>0</v>
      </c>
      <c r="AG116" s="493">
        <v>0</v>
      </c>
      <c r="AH116" s="493">
        <v>0</v>
      </c>
      <c r="AI116" s="493">
        <v>0</v>
      </c>
      <c r="AJ116" s="64">
        <v>914.0625</v>
      </c>
      <c r="AK116" s="529"/>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c r="BJ116" s="529"/>
      <c r="BK116" s="529"/>
      <c r="BL116" s="529"/>
      <c r="BM116" s="529"/>
      <c r="BN116" s="529"/>
      <c r="BO116" s="529"/>
      <c r="BP116" s="529"/>
      <c r="BQ116" s="529"/>
      <c r="BR116" s="529"/>
      <c r="BS116" s="529"/>
      <c r="BT116" s="529"/>
      <c r="BU116" s="529"/>
      <c r="BV116" s="529"/>
      <c r="BW116" s="529"/>
      <c r="BX116" s="529"/>
      <c r="BY116" s="529"/>
      <c r="BZ116" s="529"/>
      <c r="CA116" s="529"/>
    </row>
    <row r="117" spans="2:79">
      <c r="B117" s="742" t="s">
        <v>781</v>
      </c>
      <c r="C117" s="493">
        <v>128.90625</v>
      </c>
      <c r="D117" s="493">
        <v>257.8125</v>
      </c>
      <c r="E117" s="493">
        <v>257.8125</v>
      </c>
      <c r="F117" s="493">
        <v>257.8125</v>
      </c>
      <c r="G117" s="493">
        <v>257.8125</v>
      </c>
      <c r="H117" s="493">
        <v>257.8125</v>
      </c>
      <c r="I117" s="493">
        <v>257.8125</v>
      </c>
      <c r="J117" s="493">
        <v>257.8125</v>
      </c>
      <c r="K117" s="493">
        <v>257.8125</v>
      </c>
      <c r="L117" s="493">
        <v>257.8125</v>
      </c>
      <c r="M117" s="493">
        <v>128.90625</v>
      </c>
      <c r="N117" s="493">
        <v>0</v>
      </c>
      <c r="O117" s="493">
        <v>0</v>
      </c>
      <c r="P117" s="493">
        <v>0</v>
      </c>
      <c r="Q117" s="493">
        <v>0</v>
      </c>
      <c r="R117" s="493">
        <v>0</v>
      </c>
      <c r="S117" s="493">
        <v>0</v>
      </c>
      <c r="T117" s="493">
        <v>0</v>
      </c>
      <c r="U117" s="493">
        <v>0</v>
      </c>
      <c r="V117" s="493">
        <v>0</v>
      </c>
      <c r="W117" s="493">
        <v>0</v>
      </c>
      <c r="X117" s="493">
        <v>0</v>
      </c>
      <c r="Y117" s="493">
        <v>0</v>
      </c>
      <c r="Z117" s="493">
        <v>0</v>
      </c>
      <c r="AA117" s="493">
        <v>0</v>
      </c>
      <c r="AB117" s="493">
        <v>0</v>
      </c>
      <c r="AC117" s="493">
        <v>0</v>
      </c>
      <c r="AD117" s="493">
        <v>0</v>
      </c>
      <c r="AE117" s="493">
        <v>0</v>
      </c>
      <c r="AF117" s="493">
        <v>0</v>
      </c>
      <c r="AG117" s="493">
        <v>0</v>
      </c>
      <c r="AH117" s="493">
        <v>0</v>
      </c>
      <c r="AI117" s="493">
        <v>0</v>
      </c>
      <c r="AJ117" s="64">
        <v>2578.125</v>
      </c>
      <c r="AK117" s="529"/>
      <c r="AL117" s="529"/>
      <c r="AM117" s="529"/>
      <c r="AN117" s="529"/>
      <c r="AO117" s="529"/>
      <c r="AP117" s="529"/>
      <c r="AQ117" s="529"/>
      <c r="AR117" s="529"/>
      <c r="AS117" s="529"/>
      <c r="AT117" s="529"/>
      <c r="AU117" s="529"/>
      <c r="AV117" s="529"/>
      <c r="AW117" s="529"/>
      <c r="AX117" s="529"/>
      <c r="AY117" s="529"/>
      <c r="AZ117" s="529"/>
      <c r="BA117" s="529"/>
      <c r="BB117" s="529"/>
      <c r="BC117" s="529"/>
      <c r="BD117" s="529"/>
      <c r="BE117" s="529"/>
      <c r="BF117" s="529"/>
      <c r="BG117" s="529"/>
      <c r="BH117" s="529"/>
      <c r="BI117" s="529"/>
      <c r="BJ117" s="529"/>
      <c r="BK117" s="529"/>
      <c r="BL117" s="529"/>
      <c r="BM117" s="529"/>
      <c r="BN117" s="529"/>
      <c r="BO117" s="529"/>
      <c r="BP117" s="529"/>
      <c r="BQ117" s="529"/>
      <c r="BR117" s="529"/>
      <c r="BS117" s="529"/>
      <c r="BT117" s="529"/>
      <c r="BU117" s="529"/>
      <c r="BV117" s="529"/>
      <c r="BW117" s="529"/>
      <c r="BX117" s="529"/>
      <c r="BY117" s="529"/>
      <c r="BZ117" s="529"/>
      <c r="CA117" s="529"/>
    </row>
    <row r="118" spans="2:79">
      <c r="B118" s="742" t="s">
        <v>800</v>
      </c>
      <c r="C118" s="493">
        <v>14.06862168</v>
      </c>
      <c r="D118" s="493">
        <v>14.06862235</v>
      </c>
      <c r="E118" s="493">
        <v>0</v>
      </c>
      <c r="F118" s="493">
        <v>0</v>
      </c>
      <c r="G118" s="493">
        <v>0</v>
      </c>
      <c r="H118" s="493">
        <v>0</v>
      </c>
      <c r="I118" s="493">
        <v>0</v>
      </c>
      <c r="J118" s="493">
        <v>0</v>
      </c>
      <c r="K118" s="493">
        <v>0</v>
      </c>
      <c r="L118" s="493">
        <v>0</v>
      </c>
      <c r="M118" s="493">
        <v>0</v>
      </c>
      <c r="N118" s="493">
        <v>0</v>
      </c>
      <c r="O118" s="493">
        <v>0</v>
      </c>
      <c r="P118" s="493">
        <v>0</v>
      </c>
      <c r="Q118" s="493">
        <v>0</v>
      </c>
      <c r="R118" s="493">
        <v>0</v>
      </c>
      <c r="S118" s="493">
        <v>0</v>
      </c>
      <c r="T118" s="493">
        <v>0</v>
      </c>
      <c r="U118" s="493">
        <v>0</v>
      </c>
      <c r="V118" s="493">
        <v>0</v>
      </c>
      <c r="W118" s="493">
        <v>0</v>
      </c>
      <c r="X118" s="493">
        <v>0</v>
      </c>
      <c r="Y118" s="493">
        <v>0</v>
      </c>
      <c r="Z118" s="493">
        <v>0</v>
      </c>
      <c r="AA118" s="493">
        <v>0</v>
      </c>
      <c r="AB118" s="493">
        <v>0</v>
      </c>
      <c r="AC118" s="493">
        <v>0</v>
      </c>
      <c r="AD118" s="493">
        <v>0</v>
      </c>
      <c r="AE118" s="493">
        <v>0</v>
      </c>
      <c r="AF118" s="493">
        <v>0</v>
      </c>
      <c r="AG118" s="493">
        <v>0</v>
      </c>
      <c r="AH118" s="493">
        <v>0</v>
      </c>
      <c r="AI118" s="493">
        <v>0</v>
      </c>
      <c r="AJ118" s="64">
        <v>28.137244029999998</v>
      </c>
      <c r="AK118" s="529"/>
      <c r="AL118" s="529"/>
      <c r="AM118" s="529"/>
      <c r="AN118" s="529"/>
      <c r="AO118" s="529"/>
      <c r="AP118" s="529"/>
      <c r="AQ118" s="529"/>
      <c r="AR118" s="529"/>
      <c r="AS118" s="529"/>
      <c r="AT118" s="529"/>
      <c r="AU118" s="529"/>
      <c r="AV118" s="529"/>
      <c r="AW118" s="529"/>
      <c r="AX118" s="529"/>
      <c r="AY118" s="529"/>
      <c r="AZ118" s="529"/>
      <c r="BA118" s="529"/>
      <c r="BB118" s="529"/>
      <c r="BC118" s="529"/>
      <c r="BD118" s="529"/>
      <c r="BE118" s="529"/>
      <c r="BF118" s="529"/>
      <c r="BG118" s="529"/>
      <c r="BH118" s="529"/>
      <c r="BI118" s="529"/>
      <c r="BJ118" s="529"/>
      <c r="BK118" s="529"/>
      <c r="BL118" s="529"/>
      <c r="BM118" s="529"/>
      <c r="BN118" s="529"/>
      <c r="BO118" s="529"/>
      <c r="BP118" s="529"/>
      <c r="BQ118" s="529"/>
      <c r="BR118" s="529"/>
      <c r="BS118" s="529"/>
      <c r="BT118" s="529"/>
      <c r="BU118" s="529"/>
      <c r="BV118" s="529"/>
      <c r="BW118" s="529"/>
      <c r="BX118" s="529"/>
      <c r="BY118" s="529"/>
      <c r="BZ118" s="529"/>
      <c r="CA118" s="529"/>
    </row>
    <row r="119" spans="2:79">
      <c r="B119" s="742" t="s">
        <v>801</v>
      </c>
      <c r="C119" s="493">
        <v>5</v>
      </c>
      <c r="D119" s="493">
        <v>0</v>
      </c>
      <c r="E119" s="493">
        <v>0</v>
      </c>
      <c r="F119" s="493">
        <v>0</v>
      </c>
      <c r="G119" s="493">
        <v>0</v>
      </c>
      <c r="H119" s="493">
        <v>0</v>
      </c>
      <c r="I119" s="493">
        <v>0</v>
      </c>
      <c r="J119" s="493">
        <v>0</v>
      </c>
      <c r="K119" s="493">
        <v>0</v>
      </c>
      <c r="L119" s="493">
        <v>0</v>
      </c>
      <c r="M119" s="493">
        <v>0</v>
      </c>
      <c r="N119" s="493">
        <v>0</v>
      </c>
      <c r="O119" s="493">
        <v>0</v>
      </c>
      <c r="P119" s="493">
        <v>0</v>
      </c>
      <c r="Q119" s="493">
        <v>0</v>
      </c>
      <c r="R119" s="493">
        <v>0</v>
      </c>
      <c r="S119" s="493">
        <v>0</v>
      </c>
      <c r="T119" s="493">
        <v>0</v>
      </c>
      <c r="U119" s="493">
        <v>0</v>
      </c>
      <c r="V119" s="493">
        <v>0</v>
      </c>
      <c r="W119" s="493">
        <v>0</v>
      </c>
      <c r="X119" s="493">
        <v>0</v>
      </c>
      <c r="Y119" s="493">
        <v>0</v>
      </c>
      <c r="Z119" s="493">
        <v>0</v>
      </c>
      <c r="AA119" s="493">
        <v>0</v>
      </c>
      <c r="AB119" s="493">
        <v>0</v>
      </c>
      <c r="AC119" s="493">
        <v>0</v>
      </c>
      <c r="AD119" s="493">
        <v>0</v>
      </c>
      <c r="AE119" s="493">
        <v>0</v>
      </c>
      <c r="AF119" s="493">
        <v>0</v>
      </c>
      <c r="AG119" s="493">
        <v>0</v>
      </c>
      <c r="AH119" s="493">
        <v>0</v>
      </c>
      <c r="AI119" s="493">
        <v>0</v>
      </c>
      <c r="AJ119" s="64">
        <v>5</v>
      </c>
      <c r="AK119" s="529"/>
      <c r="AL119" s="529"/>
      <c r="AM119" s="529"/>
      <c r="AN119" s="529"/>
      <c r="AO119" s="529"/>
      <c r="AP119" s="529"/>
      <c r="AQ119" s="529"/>
      <c r="AR119" s="529"/>
      <c r="AS119" s="529"/>
      <c r="AT119" s="529"/>
      <c r="AU119" s="529"/>
      <c r="AV119" s="529"/>
      <c r="AW119" s="529"/>
      <c r="AX119" s="529"/>
      <c r="AY119" s="529"/>
      <c r="AZ119" s="529"/>
      <c r="BA119" s="529"/>
      <c r="BB119" s="529"/>
      <c r="BC119" s="529"/>
      <c r="BD119" s="529"/>
      <c r="BE119" s="529"/>
      <c r="BF119" s="529"/>
      <c r="BG119" s="529"/>
      <c r="BH119" s="529"/>
      <c r="BI119" s="529"/>
      <c r="BJ119" s="529"/>
      <c r="BK119" s="529"/>
      <c r="BL119" s="529"/>
      <c r="BM119" s="529"/>
      <c r="BN119" s="529"/>
      <c r="BO119" s="529"/>
      <c r="BP119" s="529"/>
      <c r="BQ119" s="529"/>
      <c r="BR119" s="529"/>
      <c r="BS119" s="529"/>
      <c r="BT119" s="529"/>
      <c r="BU119" s="529"/>
      <c r="BV119" s="529"/>
      <c r="BW119" s="529"/>
      <c r="BX119" s="529"/>
      <c r="BY119" s="529"/>
      <c r="BZ119" s="529"/>
      <c r="CA119" s="529"/>
    </row>
    <row r="120" spans="2:79">
      <c r="B120" s="742" t="s">
        <v>802</v>
      </c>
      <c r="C120" s="493">
        <v>8.8367245000000008</v>
      </c>
      <c r="D120" s="493">
        <v>5.1547559600000001</v>
      </c>
      <c r="E120" s="493">
        <v>0</v>
      </c>
      <c r="F120" s="493">
        <v>0</v>
      </c>
      <c r="G120" s="493">
        <v>0</v>
      </c>
      <c r="H120" s="493">
        <v>0</v>
      </c>
      <c r="I120" s="493">
        <v>0</v>
      </c>
      <c r="J120" s="493">
        <v>0</v>
      </c>
      <c r="K120" s="493">
        <v>0</v>
      </c>
      <c r="L120" s="493">
        <v>0</v>
      </c>
      <c r="M120" s="493">
        <v>0</v>
      </c>
      <c r="N120" s="493">
        <v>0</v>
      </c>
      <c r="O120" s="493">
        <v>0</v>
      </c>
      <c r="P120" s="493">
        <v>0</v>
      </c>
      <c r="Q120" s="493">
        <v>0</v>
      </c>
      <c r="R120" s="493">
        <v>0</v>
      </c>
      <c r="S120" s="493">
        <v>0</v>
      </c>
      <c r="T120" s="493">
        <v>0</v>
      </c>
      <c r="U120" s="493">
        <v>0</v>
      </c>
      <c r="V120" s="493">
        <v>0</v>
      </c>
      <c r="W120" s="493">
        <v>0</v>
      </c>
      <c r="X120" s="493">
        <v>0</v>
      </c>
      <c r="Y120" s="493">
        <v>0</v>
      </c>
      <c r="Z120" s="493">
        <v>0</v>
      </c>
      <c r="AA120" s="493">
        <v>0</v>
      </c>
      <c r="AB120" s="493">
        <v>0</v>
      </c>
      <c r="AC120" s="493">
        <v>0</v>
      </c>
      <c r="AD120" s="493">
        <v>0</v>
      </c>
      <c r="AE120" s="493">
        <v>0</v>
      </c>
      <c r="AF120" s="493">
        <v>0</v>
      </c>
      <c r="AG120" s="493">
        <v>0</v>
      </c>
      <c r="AH120" s="493">
        <v>0</v>
      </c>
      <c r="AI120" s="493">
        <v>0</v>
      </c>
      <c r="AJ120" s="64">
        <v>13.991480460000002</v>
      </c>
      <c r="AK120" s="529"/>
      <c r="AL120" s="529"/>
      <c r="AM120" s="529"/>
      <c r="AN120" s="529"/>
      <c r="AO120" s="529"/>
      <c r="AP120" s="529"/>
      <c r="AQ120" s="529"/>
      <c r="AR120" s="529"/>
      <c r="AS120" s="529"/>
      <c r="AT120" s="529"/>
      <c r="AU120" s="529"/>
      <c r="AV120" s="529"/>
      <c r="AW120" s="529"/>
      <c r="AX120" s="529"/>
      <c r="AY120" s="529"/>
      <c r="AZ120" s="529"/>
      <c r="BA120" s="529"/>
      <c r="BB120" s="529"/>
      <c r="BC120" s="529"/>
      <c r="BD120" s="529"/>
      <c r="BE120" s="529"/>
      <c r="BF120" s="529"/>
      <c r="BG120" s="529"/>
      <c r="BH120" s="529"/>
      <c r="BI120" s="529"/>
      <c r="BJ120" s="529"/>
      <c r="BK120" s="529"/>
      <c r="BL120" s="529"/>
      <c r="BM120" s="529"/>
      <c r="BN120" s="529"/>
      <c r="BO120" s="529"/>
      <c r="BP120" s="529"/>
      <c r="BQ120" s="529"/>
      <c r="BR120" s="529"/>
      <c r="BS120" s="529"/>
      <c r="BT120" s="529"/>
      <c r="BU120" s="529"/>
      <c r="BV120" s="529"/>
      <c r="BW120" s="529"/>
      <c r="BX120" s="529"/>
      <c r="BY120" s="529"/>
      <c r="BZ120" s="529"/>
      <c r="CA120" s="529"/>
    </row>
    <row r="121" spans="2:79">
      <c r="B121" s="742" t="s">
        <v>803</v>
      </c>
      <c r="C121" s="493">
        <v>5.625</v>
      </c>
      <c r="D121" s="493">
        <v>0</v>
      </c>
      <c r="E121" s="493">
        <v>0</v>
      </c>
      <c r="F121" s="493">
        <v>0</v>
      </c>
      <c r="G121" s="493">
        <v>0</v>
      </c>
      <c r="H121" s="493">
        <v>0</v>
      </c>
      <c r="I121" s="493">
        <v>0</v>
      </c>
      <c r="J121" s="493">
        <v>0</v>
      </c>
      <c r="K121" s="493">
        <v>0</v>
      </c>
      <c r="L121" s="493">
        <v>0</v>
      </c>
      <c r="M121" s="493">
        <v>0</v>
      </c>
      <c r="N121" s="493">
        <v>0</v>
      </c>
      <c r="O121" s="493">
        <v>0</v>
      </c>
      <c r="P121" s="493">
        <v>0</v>
      </c>
      <c r="Q121" s="493">
        <v>0</v>
      </c>
      <c r="R121" s="493">
        <v>0</v>
      </c>
      <c r="S121" s="493">
        <v>0</v>
      </c>
      <c r="T121" s="493">
        <v>0</v>
      </c>
      <c r="U121" s="493">
        <v>0</v>
      </c>
      <c r="V121" s="493">
        <v>0</v>
      </c>
      <c r="W121" s="493">
        <v>0</v>
      </c>
      <c r="X121" s="493">
        <v>0</v>
      </c>
      <c r="Y121" s="493">
        <v>0</v>
      </c>
      <c r="Z121" s="493">
        <v>0</v>
      </c>
      <c r="AA121" s="493">
        <v>0</v>
      </c>
      <c r="AB121" s="493">
        <v>0</v>
      </c>
      <c r="AC121" s="493">
        <v>0</v>
      </c>
      <c r="AD121" s="493">
        <v>0</v>
      </c>
      <c r="AE121" s="493">
        <v>0</v>
      </c>
      <c r="AF121" s="493">
        <v>0</v>
      </c>
      <c r="AG121" s="493">
        <v>0</v>
      </c>
      <c r="AH121" s="493">
        <v>0</v>
      </c>
      <c r="AI121" s="493">
        <v>0</v>
      </c>
      <c r="AJ121" s="64">
        <v>5.625</v>
      </c>
      <c r="AK121" s="529"/>
      <c r="AL121" s="529"/>
      <c r="AM121" s="529"/>
      <c r="AN121" s="529"/>
      <c r="AO121" s="529"/>
      <c r="AP121" s="529"/>
      <c r="AQ121" s="529"/>
      <c r="AR121" s="529"/>
      <c r="AS121" s="529"/>
      <c r="AT121" s="529"/>
      <c r="AU121" s="529"/>
      <c r="AV121" s="529"/>
      <c r="AW121" s="529"/>
      <c r="AX121" s="529"/>
      <c r="AY121" s="529"/>
      <c r="AZ121" s="529"/>
      <c r="BA121" s="529"/>
      <c r="BB121" s="529"/>
      <c r="BC121" s="529"/>
      <c r="BD121" s="529"/>
      <c r="BE121" s="529"/>
      <c r="BF121" s="529"/>
      <c r="BG121" s="529"/>
      <c r="BH121" s="529"/>
      <c r="BI121" s="529"/>
      <c r="BJ121" s="529"/>
      <c r="BK121" s="529"/>
      <c r="BL121" s="529"/>
      <c r="BM121" s="529"/>
      <c r="BN121" s="529"/>
      <c r="BO121" s="529"/>
      <c r="BP121" s="529"/>
      <c r="BQ121" s="529"/>
      <c r="BR121" s="529"/>
      <c r="BS121" s="529"/>
      <c r="BT121" s="529"/>
      <c r="BU121" s="529"/>
      <c r="BV121" s="529"/>
      <c r="BW121" s="529"/>
      <c r="BX121" s="529"/>
      <c r="BY121" s="529"/>
      <c r="BZ121" s="529"/>
      <c r="CA121" s="529"/>
    </row>
    <row r="122" spans="2:79">
      <c r="B122" s="742" t="s">
        <v>773</v>
      </c>
      <c r="C122" s="493">
        <v>742.70407358631633</v>
      </c>
      <c r="D122" s="493">
        <v>942.9349154026188</v>
      </c>
      <c r="E122" s="493">
        <v>297.0816294341364</v>
      </c>
      <c r="F122" s="493">
        <v>0</v>
      </c>
      <c r="G122" s="493">
        <v>0</v>
      </c>
      <c r="H122" s="493">
        <v>0</v>
      </c>
      <c r="I122" s="493">
        <v>0</v>
      </c>
      <c r="J122" s="493">
        <v>0</v>
      </c>
      <c r="K122" s="493">
        <v>0</v>
      </c>
      <c r="L122" s="493">
        <v>0</v>
      </c>
      <c r="M122" s="493">
        <v>0</v>
      </c>
      <c r="N122" s="493">
        <v>0</v>
      </c>
      <c r="O122" s="493">
        <v>0</v>
      </c>
      <c r="P122" s="493">
        <v>0</v>
      </c>
      <c r="Q122" s="493">
        <v>0</v>
      </c>
      <c r="R122" s="493">
        <v>0</v>
      </c>
      <c r="S122" s="493">
        <v>0</v>
      </c>
      <c r="T122" s="493">
        <v>0</v>
      </c>
      <c r="U122" s="493">
        <v>0</v>
      </c>
      <c r="V122" s="493">
        <v>0</v>
      </c>
      <c r="W122" s="493">
        <v>0</v>
      </c>
      <c r="X122" s="493">
        <v>0</v>
      </c>
      <c r="Y122" s="493">
        <v>0</v>
      </c>
      <c r="Z122" s="493">
        <v>0</v>
      </c>
      <c r="AA122" s="493">
        <v>0</v>
      </c>
      <c r="AB122" s="493">
        <v>0</v>
      </c>
      <c r="AC122" s="493">
        <v>0</v>
      </c>
      <c r="AD122" s="493">
        <v>0</v>
      </c>
      <c r="AE122" s="493">
        <v>0</v>
      </c>
      <c r="AF122" s="493">
        <v>0</v>
      </c>
      <c r="AG122" s="493">
        <v>0</v>
      </c>
      <c r="AH122" s="493">
        <v>0</v>
      </c>
      <c r="AI122" s="493">
        <v>0</v>
      </c>
      <c r="AJ122" s="64">
        <v>1982.7206184230715</v>
      </c>
      <c r="AK122" s="529"/>
      <c r="AL122" s="529"/>
      <c r="AM122" s="529"/>
      <c r="AN122" s="529"/>
      <c r="AO122" s="529"/>
      <c r="AP122" s="529"/>
      <c r="AQ122" s="529"/>
      <c r="AR122" s="529"/>
      <c r="AS122" s="529"/>
      <c r="AT122" s="529"/>
      <c r="AU122" s="529"/>
      <c r="AV122" s="529"/>
      <c r="AW122" s="529"/>
      <c r="AX122" s="529"/>
      <c r="AY122" s="529"/>
      <c r="AZ122" s="529"/>
      <c r="BA122" s="529"/>
      <c r="BB122" s="529"/>
      <c r="BC122" s="529"/>
      <c r="BD122" s="529"/>
      <c r="BE122" s="529"/>
      <c r="BF122" s="529"/>
      <c r="BG122" s="529"/>
      <c r="BH122" s="529"/>
      <c r="BI122" s="529"/>
      <c r="BJ122" s="529"/>
      <c r="BK122" s="529"/>
      <c r="BL122" s="529"/>
      <c r="BM122" s="529"/>
      <c r="BN122" s="529"/>
      <c r="BO122" s="529"/>
      <c r="BP122" s="529"/>
      <c r="BQ122" s="529"/>
      <c r="BR122" s="529"/>
      <c r="BS122" s="529"/>
      <c r="BT122" s="529"/>
      <c r="BU122" s="529"/>
      <c r="BV122" s="529"/>
      <c r="BW122" s="529"/>
      <c r="BX122" s="529"/>
      <c r="BY122" s="529"/>
      <c r="BZ122" s="529"/>
      <c r="CA122" s="529"/>
    </row>
    <row r="123" spans="2:79">
      <c r="B123" s="491" t="s">
        <v>30</v>
      </c>
      <c r="C123" s="493">
        <v>42.253021079999996</v>
      </c>
      <c r="D123" s="493">
        <v>0</v>
      </c>
      <c r="E123" s="493">
        <v>0</v>
      </c>
      <c r="F123" s="493">
        <v>0</v>
      </c>
      <c r="G123" s="493">
        <v>0</v>
      </c>
      <c r="H123" s="493">
        <v>0</v>
      </c>
      <c r="I123" s="493">
        <v>0</v>
      </c>
      <c r="J123" s="493">
        <v>0</v>
      </c>
      <c r="K123" s="493">
        <v>0</v>
      </c>
      <c r="L123" s="493">
        <v>0</v>
      </c>
      <c r="M123" s="493">
        <v>0</v>
      </c>
      <c r="N123" s="493">
        <v>0</v>
      </c>
      <c r="O123" s="493">
        <v>0</v>
      </c>
      <c r="P123" s="493">
        <v>0</v>
      </c>
      <c r="Q123" s="493">
        <v>0</v>
      </c>
      <c r="R123" s="493">
        <v>0</v>
      </c>
      <c r="S123" s="493">
        <v>0</v>
      </c>
      <c r="T123" s="493">
        <v>0</v>
      </c>
      <c r="U123" s="493">
        <v>0</v>
      </c>
      <c r="V123" s="493">
        <v>0</v>
      </c>
      <c r="W123" s="493">
        <v>0</v>
      </c>
      <c r="X123" s="493">
        <v>0</v>
      </c>
      <c r="Y123" s="493">
        <v>0</v>
      </c>
      <c r="Z123" s="493">
        <v>0</v>
      </c>
      <c r="AA123" s="493">
        <v>0</v>
      </c>
      <c r="AB123" s="493">
        <v>0</v>
      </c>
      <c r="AC123" s="493">
        <v>0</v>
      </c>
      <c r="AD123" s="493">
        <v>0</v>
      </c>
      <c r="AE123" s="493">
        <v>0</v>
      </c>
      <c r="AF123" s="493">
        <v>0</v>
      </c>
      <c r="AG123" s="493">
        <v>0</v>
      </c>
      <c r="AH123" s="493">
        <v>0</v>
      </c>
      <c r="AI123" s="493">
        <v>0</v>
      </c>
      <c r="AJ123" s="64">
        <v>42.253021079999996</v>
      </c>
      <c r="AK123" s="529"/>
      <c r="AL123" s="529"/>
      <c r="AM123" s="529"/>
      <c r="AN123" s="529"/>
      <c r="AO123" s="529"/>
      <c r="AP123" s="529"/>
      <c r="AQ123" s="529"/>
      <c r="AR123" s="529"/>
      <c r="AS123" s="529"/>
      <c r="AT123" s="529"/>
      <c r="AU123" s="529"/>
      <c r="AV123" s="529"/>
      <c r="AW123" s="529"/>
      <c r="AX123" s="529"/>
      <c r="AY123" s="529"/>
      <c r="AZ123" s="529"/>
      <c r="BA123" s="529"/>
      <c r="BB123" s="529"/>
      <c r="BC123" s="529"/>
      <c r="BD123" s="529"/>
      <c r="BE123" s="529"/>
      <c r="BF123" s="529"/>
      <c r="BG123" s="529"/>
      <c r="BH123" s="529"/>
      <c r="BI123" s="529"/>
      <c r="BJ123" s="529"/>
      <c r="BK123" s="529"/>
      <c r="BL123" s="529"/>
      <c r="BM123" s="529"/>
      <c r="BN123" s="529"/>
      <c r="BO123" s="529"/>
      <c r="BP123" s="529"/>
      <c r="BQ123" s="529"/>
      <c r="BR123" s="529"/>
      <c r="BS123" s="529"/>
      <c r="BT123" s="529"/>
      <c r="BU123" s="529"/>
      <c r="BV123" s="529"/>
      <c r="BW123" s="529"/>
      <c r="BX123" s="529"/>
      <c r="BY123" s="529"/>
      <c r="BZ123" s="529"/>
      <c r="CA123" s="529"/>
    </row>
    <row r="124" spans="2:79">
      <c r="B124" s="490" t="s">
        <v>29</v>
      </c>
      <c r="C124" s="493">
        <v>343.91609992943518</v>
      </c>
      <c r="D124" s="493">
        <v>343.91609992943518</v>
      </c>
      <c r="E124" s="493">
        <v>343.91609992943518</v>
      </c>
      <c r="F124" s="493">
        <v>343.91609992943518</v>
      </c>
      <c r="G124" s="493">
        <v>343.91609992943518</v>
      </c>
      <c r="H124" s="493">
        <v>343.91609992943518</v>
      </c>
      <c r="I124" s="493">
        <v>343.91609992943518</v>
      </c>
      <c r="J124" s="493">
        <v>343.91609992943518</v>
      </c>
      <c r="K124" s="493">
        <v>343.91609992943518</v>
      </c>
      <c r="L124" s="493">
        <v>343.91609992943518</v>
      </c>
      <c r="M124" s="493">
        <v>343.91609992943518</v>
      </c>
      <c r="N124" s="493">
        <v>343.91609992943518</v>
      </c>
      <c r="O124" s="493">
        <v>343.91609992943518</v>
      </c>
      <c r="P124" s="493">
        <v>343.91609992943518</v>
      </c>
      <c r="Q124" s="493">
        <v>343.91609992943518</v>
      </c>
      <c r="R124" s="493">
        <v>343.91609992943518</v>
      </c>
      <c r="S124" s="493">
        <v>343.91609992943518</v>
      </c>
      <c r="T124" s="493">
        <v>343.91609992943518</v>
      </c>
      <c r="U124" s="493">
        <v>343.91609992943518</v>
      </c>
      <c r="V124" s="493">
        <v>335.31819742980383</v>
      </c>
      <c r="W124" s="493">
        <v>300.92658743593</v>
      </c>
      <c r="X124" s="493">
        <v>266.53497744205617</v>
      </c>
      <c r="Y124" s="493">
        <v>232.14336744818235</v>
      </c>
      <c r="Z124" s="493">
        <v>197.75175745430852</v>
      </c>
      <c r="AA124" s="493">
        <v>163.36014746508621</v>
      </c>
      <c r="AB124" s="493">
        <v>128.96853747121241</v>
      </c>
      <c r="AC124" s="493">
        <v>94.576927477338572</v>
      </c>
      <c r="AD124" s="493">
        <v>60.185317488116326</v>
      </c>
      <c r="AE124" s="493">
        <v>25.793707494242483</v>
      </c>
      <c r="AF124" s="493">
        <v>0</v>
      </c>
      <c r="AG124" s="493">
        <v>0</v>
      </c>
      <c r="AH124" s="493">
        <v>0</v>
      </c>
      <c r="AI124" s="493">
        <v>0</v>
      </c>
      <c r="AJ124" s="64">
        <v>8339.9654232655466</v>
      </c>
      <c r="AK124" s="529"/>
      <c r="AL124" s="529"/>
      <c r="AM124" s="529"/>
      <c r="AN124" s="529"/>
      <c r="AO124" s="529"/>
      <c r="AP124" s="529"/>
      <c r="AQ124" s="529"/>
      <c r="AR124" s="529"/>
      <c r="AS124" s="529"/>
      <c r="AT124" s="529"/>
      <c r="AU124" s="529"/>
      <c r="AV124" s="529"/>
      <c r="AW124" s="529"/>
      <c r="AX124" s="529"/>
      <c r="AY124" s="529"/>
      <c r="AZ124" s="529"/>
      <c r="BA124" s="529"/>
      <c r="BB124" s="529"/>
      <c r="BC124" s="529"/>
      <c r="BD124" s="529"/>
      <c r="BE124" s="529"/>
      <c r="BF124" s="529"/>
      <c r="BG124" s="529"/>
      <c r="BH124" s="529"/>
      <c r="BI124" s="529"/>
      <c r="BJ124" s="529"/>
      <c r="BK124" s="529"/>
      <c r="BL124" s="529"/>
      <c r="BM124" s="529"/>
      <c r="BN124" s="529"/>
      <c r="BO124" s="529"/>
      <c r="BP124" s="529"/>
      <c r="BQ124" s="529"/>
      <c r="BR124" s="529"/>
      <c r="BS124" s="529"/>
      <c r="BT124" s="529"/>
      <c r="BU124" s="529"/>
      <c r="BV124" s="529"/>
      <c r="BW124" s="529"/>
      <c r="BX124" s="529"/>
      <c r="BY124" s="529"/>
      <c r="BZ124" s="529"/>
      <c r="CA124" s="529"/>
    </row>
    <row r="125" spans="2:79">
      <c r="B125" s="490" t="s">
        <v>92</v>
      </c>
      <c r="C125" s="480">
        <v>62.33339625</v>
      </c>
      <c r="D125" s="480">
        <v>86.601945759999992</v>
      </c>
      <c r="E125" s="480">
        <v>86.601945759999992</v>
      </c>
      <c r="F125" s="480">
        <v>86.839211370000015</v>
      </c>
      <c r="G125" s="480">
        <v>78.699997240000002</v>
      </c>
      <c r="H125" s="480">
        <v>62.265244750000008</v>
      </c>
      <c r="I125" s="480">
        <v>48.58588872</v>
      </c>
      <c r="J125" s="480">
        <v>33.195364499999997</v>
      </c>
      <c r="K125" s="480">
        <v>10.92951403</v>
      </c>
      <c r="L125" s="480">
        <v>0.37368945000000003</v>
      </c>
      <c r="M125" s="480">
        <v>0</v>
      </c>
      <c r="N125" s="480">
        <v>0</v>
      </c>
      <c r="O125" s="480">
        <v>0</v>
      </c>
      <c r="P125" s="480">
        <v>0</v>
      </c>
      <c r="Q125" s="480">
        <v>0</v>
      </c>
      <c r="R125" s="480">
        <v>0</v>
      </c>
      <c r="S125" s="480">
        <v>0</v>
      </c>
      <c r="T125" s="480">
        <v>0</v>
      </c>
      <c r="U125" s="480">
        <v>0</v>
      </c>
      <c r="V125" s="480">
        <v>0</v>
      </c>
      <c r="W125" s="480">
        <v>0</v>
      </c>
      <c r="X125" s="480">
        <v>0</v>
      </c>
      <c r="Y125" s="480">
        <v>0</v>
      </c>
      <c r="Z125" s="480">
        <v>0</v>
      </c>
      <c r="AA125" s="480">
        <v>0</v>
      </c>
      <c r="AB125" s="480">
        <v>0</v>
      </c>
      <c r="AC125" s="480">
        <v>0</v>
      </c>
      <c r="AD125" s="480">
        <v>0</v>
      </c>
      <c r="AE125" s="480">
        <v>0</v>
      </c>
      <c r="AF125" s="480">
        <v>0</v>
      </c>
      <c r="AG125" s="493">
        <v>0</v>
      </c>
      <c r="AH125" s="493">
        <v>0</v>
      </c>
      <c r="AI125" s="493">
        <v>0</v>
      </c>
      <c r="AJ125" s="64">
        <v>556.42619782999998</v>
      </c>
      <c r="AK125" s="529"/>
      <c r="AL125" s="529"/>
      <c r="AM125" s="529"/>
      <c r="AN125" s="529"/>
      <c r="AO125" s="529"/>
      <c r="AP125" s="529"/>
      <c r="AQ125" s="529"/>
      <c r="AR125" s="529"/>
      <c r="AS125" s="529"/>
      <c r="AT125" s="529"/>
      <c r="AU125" s="529"/>
      <c r="AV125" s="529"/>
      <c r="AW125" s="529"/>
      <c r="AX125" s="529"/>
      <c r="AY125" s="529"/>
      <c r="AZ125" s="529"/>
      <c r="BA125" s="529"/>
      <c r="BB125" s="529"/>
      <c r="BC125" s="529"/>
      <c r="BD125" s="529"/>
      <c r="BE125" s="529"/>
      <c r="BF125" s="529"/>
      <c r="BG125" s="529"/>
      <c r="BH125" s="529"/>
      <c r="BI125" s="529"/>
      <c r="BJ125" s="529"/>
      <c r="BK125" s="529"/>
      <c r="BL125" s="529"/>
      <c r="BM125" s="529"/>
      <c r="BN125" s="529"/>
      <c r="BO125" s="529"/>
      <c r="BP125" s="529"/>
      <c r="BQ125" s="529"/>
      <c r="BR125" s="529"/>
      <c r="BS125" s="529"/>
      <c r="BT125" s="529"/>
      <c r="BU125" s="529"/>
      <c r="BV125" s="529"/>
      <c r="BW125" s="529"/>
      <c r="BX125" s="529"/>
      <c r="BY125" s="529"/>
      <c r="BZ125" s="529"/>
      <c r="CA125" s="529"/>
    </row>
    <row r="126" spans="2:79">
      <c r="B126" s="491" t="s">
        <v>272</v>
      </c>
      <c r="C126" s="56">
        <v>1472.4792588810758</v>
      </c>
      <c r="D126" s="56">
        <v>147.66115354249828</v>
      </c>
      <c r="E126" s="56">
        <v>0</v>
      </c>
      <c r="F126" s="56">
        <v>0</v>
      </c>
      <c r="G126" s="56">
        <v>0</v>
      </c>
      <c r="H126" s="56">
        <v>0</v>
      </c>
      <c r="I126" s="56">
        <v>0</v>
      </c>
      <c r="J126" s="56">
        <v>0</v>
      </c>
      <c r="K126" s="56">
        <v>0</v>
      </c>
      <c r="L126" s="56">
        <v>0</v>
      </c>
      <c r="M126" s="56">
        <v>0</v>
      </c>
      <c r="N126" s="56">
        <v>0</v>
      </c>
      <c r="O126" s="56">
        <v>0</v>
      </c>
      <c r="P126" s="56">
        <v>0</v>
      </c>
      <c r="Q126" s="56">
        <v>0</v>
      </c>
      <c r="R126" s="56">
        <v>0</v>
      </c>
      <c r="S126" s="56">
        <v>0</v>
      </c>
      <c r="T126" s="56">
        <v>0</v>
      </c>
      <c r="U126" s="56">
        <v>0</v>
      </c>
      <c r="V126" s="56">
        <v>0</v>
      </c>
      <c r="W126" s="56">
        <v>0</v>
      </c>
      <c r="X126" s="56">
        <v>0</v>
      </c>
      <c r="Y126" s="56">
        <v>0</v>
      </c>
      <c r="Z126" s="56">
        <v>0</v>
      </c>
      <c r="AA126" s="56">
        <v>0</v>
      </c>
      <c r="AB126" s="56">
        <v>0</v>
      </c>
      <c r="AC126" s="56">
        <v>0</v>
      </c>
      <c r="AD126" s="56">
        <v>0</v>
      </c>
      <c r="AE126" s="56">
        <v>0</v>
      </c>
      <c r="AF126" s="56">
        <v>0</v>
      </c>
      <c r="AG126" s="56">
        <v>0</v>
      </c>
      <c r="AH126" s="56">
        <v>0</v>
      </c>
      <c r="AI126" s="56">
        <v>0</v>
      </c>
      <c r="AJ126" s="64">
        <v>1620.1404124235742</v>
      </c>
      <c r="AK126" s="529"/>
      <c r="AL126" s="529"/>
      <c r="AM126" s="529"/>
      <c r="AN126" s="529"/>
      <c r="AO126" s="529"/>
      <c r="AP126" s="529"/>
      <c r="AQ126" s="529"/>
      <c r="AR126" s="529"/>
      <c r="AS126" s="529"/>
      <c r="AT126" s="529"/>
      <c r="AU126" s="529"/>
      <c r="AV126" s="529"/>
      <c r="AW126" s="529"/>
      <c r="AX126" s="529"/>
      <c r="AY126" s="529"/>
      <c r="AZ126" s="529"/>
      <c r="BA126" s="529"/>
      <c r="BB126" s="529"/>
      <c r="BC126" s="529"/>
      <c r="BD126" s="529"/>
      <c r="BE126" s="529"/>
      <c r="BF126" s="529"/>
      <c r="BG126" s="529"/>
      <c r="BH126" s="529"/>
      <c r="BI126" s="529"/>
      <c r="BJ126" s="529"/>
      <c r="BK126" s="529"/>
      <c r="BL126" s="529"/>
      <c r="BM126" s="529"/>
      <c r="BN126" s="529"/>
      <c r="BO126" s="529"/>
      <c r="BP126" s="529"/>
      <c r="BQ126" s="529"/>
      <c r="BR126" s="529"/>
      <c r="BS126" s="529"/>
      <c r="BT126" s="529"/>
      <c r="BU126" s="529"/>
      <c r="BV126" s="529"/>
      <c r="BW126" s="529"/>
      <c r="BX126" s="529"/>
      <c r="BY126" s="529"/>
      <c r="BZ126" s="529"/>
      <c r="CA126" s="529"/>
    </row>
    <row r="127" spans="2:79">
      <c r="B127" s="483" t="s">
        <v>82</v>
      </c>
      <c r="C127" s="208">
        <v>1442.3502400310758</v>
      </c>
      <c r="D127" s="208">
        <v>147.66115354249828</v>
      </c>
      <c r="E127" s="208">
        <v>0</v>
      </c>
      <c r="F127" s="208">
        <v>0</v>
      </c>
      <c r="G127" s="208">
        <v>0</v>
      </c>
      <c r="H127" s="208">
        <v>0</v>
      </c>
      <c r="I127" s="208">
        <v>0</v>
      </c>
      <c r="J127" s="208">
        <v>0</v>
      </c>
      <c r="K127" s="208">
        <v>0</v>
      </c>
      <c r="L127" s="208">
        <v>0</v>
      </c>
      <c r="M127" s="208">
        <v>0</v>
      </c>
      <c r="N127" s="208">
        <v>0</v>
      </c>
      <c r="O127" s="208">
        <v>0</v>
      </c>
      <c r="P127" s="208">
        <v>0</v>
      </c>
      <c r="Q127" s="208">
        <v>0</v>
      </c>
      <c r="R127" s="208">
        <v>0</v>
      </c>
      <c r="S127" s="208">
        <v>0</v>
      </c>
      <c r="T127" s="208">
        <v>0</v>
      </c>
      <c r="U127" s="208">
        <v>0</v>
      </c>
      <c r="V127" s="208">
        <v>0</v>
      </c>
      <c r="W127" s="208">
        <v>0</v>
      </c>
      <c r="X127" s="208">
        <v>0</v>
      </c>
      <c r="Y127" s="208">
        <v>0</v>
      </c>
      <c r="Z127" s="208">
        <v>0</v>
      </c>
      <c r="AA127" s="208">
        <v>0</v>
      </c>
      <c r="AB127" s="208">
        <v>0</v>
      </c>
      <c r="AC127" s="208">
        <v>0</v>
      </c>
      <c r="AD127" s="208">
        <v>0</v>
      </c>
      <c r="AE127" s="208">
        <v>0</v>
      </c>
      <c r="AF127" s="208">
        <v>0</v>
      </c>
      <c r="AG127" s="208">
        <v>0</v>
      </c>
      <c r="AH127" s="208">
        <v>0</v>
      </c>
      <c r="AI127" s="208">
        <v>0</v>
      </c>
      <c r="AJ127" s="208">
        <v>1590.0113935735742</v>
      </c>
      <c r="AK127" s="529"/>
      <c r="AL127" s="529"/>
      <c r="AM127" s="529"/>
      <c r="AN127" s="529"/>
      <c r="AO127" s="529"/>
      <c r="AP127" s="529"/>
      <c r="AQ127" s="529"/>
      <c r="AR127" s="529"/>
      <c r="AS127" s="529"/>
      <c r="AT127" s="529"/>
      <c r="AU127" s="529"/>
      <c r="AV127" s="529"/>
      <c r="AW127" s="529"/>
      <c r="AX127" s="529"/>
      <c r="AY127" s="529"/>
      <c r="AZ127" s="529"/>
      <c r="BA127" s="529"/>
      <c r="BB127" s="529"/>
      <c r="BC127" s="529"/>
      <c r="BD127" s="529"/>
      <c r="BE127" s="529"/>
      <c r="BF127" s="529"/>
      <c r="BG127" s="529"/>
      <c r="BH127" s="529"/>
      <c r="BI127" s="529"/>
      <c r="BJ127" s="529"/>
      <c r="BK127" s="529"/>
      <c r="BL127" s="529"/>
      <c r="BM127" s="529"/>
      <c r="BN127" s="529"/>
      <c r="BO127" s="529"/>
      <c r="BP127" s="529"/>
      <c r="BQ127" s="529"/>
      <c r="BR127" s="529"/>
      <c r="BS127" s="529"/>
      <c r="BT127" s="529"/>
      <c r="BU127" s="529"/>
      <c r="BV127" s="529"/>
      <c r="BW127" s="529"/>
      <c r="BX127" s="529"/>
      <c r="BY127" s="529"/>
      <c r="BZ127" s="529"/>
      <c r="CA127" s="529"/>
    </row>
    <row r="128" spans="2:79">
      <c r="B128" s="485" t="s">
        <v>80</v>
      </c>
      <c r="C128" s="114">
        <v>30.129018850000005</v>
      </c>
      <c r="D128" s="114">
        <v>0</v>
      </c>
      <c r="E128" s="114">
        <v>0</v>
      </c>
      <c r="F128" s="114">
        <v>0</v>
      </c>
      <c r="G128" s="114">
        <v>0</v>
      </c>
      <c r="H128" s="114">
        <v>0</v>
      </c>
      <c r="I128" s="114">
        <v>0</v>
      </c>
      <c r="J128" s="114">
        <v>0</v>
      </c>
      <c r="K128" s="114">
        <v>0</v>
      </c>
      <c r="L128" s="114">
        <v>0</v>
      </c>
      <c r="M128" s="114">
        <v>0</v>
      </c>
      <c r="N128" s="114">
        <v>0</v>
      </c>
      <c r="O128" s="114">
        <v>0</v>
      </c>
      <c r="P128" s="114">
        <v>0</v>
      </c>
      <c r="Q128" s="114">
        <v>0</v>
      </c>
      <c r="R128" s="114">
        <v>0</v>
      </c>
      <c r="S128" s="114">
        <v>0</v>
      </c>
      <c r="T128" s="114">
        <v>0</v>
      </c>
      <c r="U128" s="114">
        <v>0</v>
      </c>
      <c r="V128" s="114">
        <v>0</v>
      </c>
      <c r="W128" s="114">
        <v>0</v>
      </c>
      <c r="X128" s="114">
        <v>0</v>
      </c>
      <c r="Y128" s="114">
        <v>0</v>
      </c>
      <c r="Z128" s="114">
        <v>0</v>
      </c>
      <c r="AA128" s="114">
        <v>0</v>
      </c>
      <c r="AB128" s="114">
        <v>0</v>
      </c>
      <c r="AC128" s="114">
        <v>0</v>
      </c>
      <c r="AD128" s="114">
        <v>0</v>
      </c>
      <c r="AE128" s="114">
        <v>0</v>
      </c>
      <c r="AF128" s="114">
        <v>0</v>
      </c>
      <c r="AG128" s="114">
        <v>0</v>
      </c>
      <c r="AH128" s="114">
        <v>0</v>
      </c>
      <c r="AI128" s="114">
        <v>0</v>
      </c>
      <c r="AJ128" s="114">
        <v>30.129018850000005</v>
      </c>
      <c r="AK128" s="529"/>
      <c r="AL128" s="529"/>
      <c r="AM128" s="529"/>
      <c r="AN128" s="529"/>
      <c r="AO128" s="529"/>
      <c r="AP128" s="529"/>
      <c r="AQ128" s="529"/>
      <c r="AR128" s="529"/>
      <c r="AS128" s="529"/>
      <c r="AT128" s="529"/>
      <c r="AU128" s="529"/>
      <c r="AV128" s="529"/>
      <c r="AW128" s="529"/>
      <c r="AX128" s="529"/>
      <c r="AY128" s="529"/>
      <c r="AZ128" s="529"/>
      <c r="BA128" s="529"/>
      <c r="BB128" s="529"/>
      <c r="BC128" s="529"/>
      <c r="BD128" s="529"/>
      <c r="BE128" s="529"/>
      <c r="BF128" s="529"/>
      <c r="BG128" s="529"/>
      <c r="BH128" s="529"/>
      <c r="BI128" s="529"/>
      <c r="BJ128" s="529"/>
      <c r="BK128" s="529"/>
      <c r="BL128" s="529"/>
      <c r="BM128" s="529"/>
      <c r="BN128" s="529"/>
      <c r="BO128" s="529"/>
      <c r="BP128" s="529"/>
      <c r="BQ128" s="529"/>
      <c r="BR128" s="529"/>
      <c r="BS128" s="529"/>
      <c r="BT128" s="529"/>
      <c r="BU128" s="529"/>
      <c r="BV128" s="529"/>
      <c r="BW128" s="529"/>
      <c r="BX128" s="529"/>
      <c r="BY128" s="529"/>
      <c r="BZ128" s="529"/>
      <c r="CA128" s="529"/>
    </row>
    <row r="129" spans="2:79">
      <c r="B129" s="491" t="s">
        <v>426</v>
      </c>
      <c r="C129" s="56">
        <v>52.62409499444091</v>
      </c>
      <c r="D129" s="56">
        <v>69.043504896286905</v>
      </c>
      <c r="E129" s="56">
        <v>66.79266195386603</v>
      </c>
      <c r="F129" s="56">
        <v>53.832213371113724</v>
      </c>
      <c r="G129" s="56">
        <v>35.321205634585539</v>
      </c>
      <c r="H129" s="56">
        <v>16.947309923958088</v>
      </c>
      <c r="I129" s="56">
        <v>1.292527429901521</v>
      </c>
      <c r="J129" s="56">
        <v>0.12936670356317365</v>
      </c>
      <c r="K129" s="56">
        <v>5.2260000000000001E-2</v>
      </c>
      <c r="L129" s="56">
        <v>5.2260000000000001E-2</v>
      </c>
      <c r="M129" s="56">
        <v>5.2260000000000001E-2</v>
      </c>
      <c r="N129" s="56">
        <v>0</v>
      </c>
      <c r="O129" s="56">
        <v>0</v>
      </c>
      <c r="P129" s="56">
        <v>0</v>
      </c>
      <c r="Q129" s="56">
        <v>0</v>
      </c>
      <c r="R129" s="56">
        <v>0</v>
      </c>
      <c r="S129" s="56">
        <v>0</v>
      </c>
      <c r="T129" s="56">
        <v>0</v>
      </c>
      <c r="U129" s="56">
        <v>0</v>
      </c>
      <c r="V129" s="56">
        <v>0</v>
      </c>
      <c r="W129" s="56">
        <v>0</v>
      </c>
      <c r="X129" s="56">
        <v>0</v>
      </c>
      <c r="Y129" s="56">
        <v>0</v>
      </c>
      <c r="Z129" s="56">
        <v>0</v>
      </c>
      <c r="AA129" s="56">
        <v>0</v>
      </c>
      <c r="AB129" s="56">
        <v>0</v>
      </c>
      <c r="AC129" s="56">
        <v>0</v>
      </c>
      <c r="AD129" s="56">
        <v>0</v>
      </c>
      <c r="AE129" s="56">
        <v>0</v>
      </c>
      <c r="AF129" s="56">
        <v>0</v>
      </c>
      <c r="AG129" s="56">
        <v>0</v>
      </c>
      <c r="AH129" s="56">
        <v>0</v>
      </c>
      <c r="AI129" s="56">
        <v>0</v>
      </c>
      <c r="AJ129" s="64">
        <v>296.13966490771583</v>
      </c>
      <c r="AK129" s="529"/>
      <c r="AL129" s="529"/>
      <c r="AM129" s="529"/>
      <c r="AN129" s="529"/>
      <c r="AO129" s="529"/>
      <c r="AP129" s="529"/>
      <c r="AQ129" s="529"/>
      <c r="AR129" s="529"/>
      <c r="AS129" s="529"/>
      <c r="AT129" s="529"/>
      <c r="AU129" s="529"/>
      <c r="AV129" s="529"/>
      <c r="AW129" s="529"/>
      <c r="AX129" s="529"/>
      <c r="AY129" s="529"/>
      <c r="AZ129" s="529"/>
      <c r="BA129" s="529"/>
      <c r="BB129" s="529"/>
      <c r="BC129" s="529"/>
      <c r="BD129" s="529"/>
      <c r="BE129" s="529"/>
      <c r="BF129" s="529"/>
      <c r="BG129" s="529"/>
      <c r="BH129" s="529"/>
      <c r="BI129" s="529"/>
      <c r="BJ129" s="529"/>
      <c r="BK129" s="529"/>
      <c r="BL129" s="529"/>
      <c r="BM129" s="529"/>
      <c r="BN129" s="529"/>
      <c r="BO129" s="529"/>
      <c r="BP129" s="529"/>
      <c r="BQ129" s="529"/>
      <c r="BR129" s="529"/>
      <c r="BS129" s="529"/>
      <c r="BT129" s="529"/>
      <c r="BU129" s="529"/>
      <c r="BV129" s="529"/>
      <c r="BW129" s="529"/>
      <c r="BX129" s="529"/>
      <c r="BY129" s="529"/>
      <c r="BZ129" s="529"/>
      <c r="CA129" s="529"/>
    </row>
    <row r="130" spans="2:79">
      <c r="B130" s="483" t="s">
        <v>93</v>
      </c>
      <c r="C130" s="207">
        <v>52.597964994440908</v>
      </c>
      <c r="D130" s="207">
        <v>68.991244896286901</v>
      </c>
      <c r="E130" s="207">
        <v>66.740401953866026</v>
      </c>
      <c r="F130" s="207">
        <v>53.779953371113727</v>
      </c>
      <c r="G130" s="207">
        <v>35.268945634585542</v>
      </c>
      <c r="H130" s="207">
        <v>16.895049923958087</v>
      </c>
      <c r="I130" s="207">
        <v>1.2402674299015211</v>
      </c>
      <c r="J130" s="207">
        <v>7.7106703563173631E-2</v>
      </c>
      <c r="K130" s="207">
        <v>0</v>
      </c>
      <c r="L130" s="207">
        <v>0</v>
      </c>
      <c r="M130" s="207">
        <v>0</v>
      </c>
      <c r="N130" s="207">
        <v>0</v>
      </c>
      <c r="O130" s="207">
        <v>0</v>
      </c>
      <c r="P130" s="207">
        <v>0</v>
      </c>
      <c r="Q130" s="207">
        <v>0</v>
      </c>
      <c r="R130" s="207">
        <v>0</v>
      </c>
      <c r="S130" s="207">
        <v>0</v>
      </c>
      <c r="T130" s="207">
        <v>0</v>
      </c>
      <c r="U130" s="207">
        <v>0</v>
      </c>
      <c r="V130" s="207">
        <v>0</v>
      </c>
      <c r="W130" s="207">
        <v>0</v>
      </c>
      <c r="X130" s="207">
        <v>0</v>
      </c>
      <c r="Y130" s="207">
        <v>0</v>
      </c>
      <c r="Z130" s="207">
        <v>0</v>
      </c>
      <c r="AA130" s="207">
        <v>0</v>
      </c>
      <c r="AB130" s="207">
        <v>0</v>
      </c>
      <c r="AC130" s="207">
        <v>0</v>
      </c>
      <c r="AD130" s="207">
        <v>0</v>
      </c>
      <c r="AE130" s="207">
        <v>0</v>
      </c>
      <c r="AF130" s="207">
        <v>0</v>
      </c>
      <c r="AG130" s="207">
        <v>0</v>
      </c>
      <c r="AH130" s="207">
        <v>0</v>
      </c>
      <c r="AI130" s="207">
        <v>0</v>
      </c>
      <c r="AJ130" s="121">
        <v>295.59093490771585</v>
      </c>
      <c r="AK130" s="529"/>
      <c r="AL130" s="529"/>
      <c r="AM130" s="529"/>
      <c r="AN130" s="529"/>
      <c r="AO130" s="529"/>
      <c r="AP130" s="529"/>
      <c r="AQ130" s="529"/>
      <c r="AR130" s="529"/>
      <c r="AS130" s="529"/>
      <c r="AT130" s="529"/>
      <c r="AU130" s="529"/>
      <c r="AV130" s="529"/>
      <c r="AW130" s="529"/>
      <c r="AX130" s="529"/>
      <c r="AY130" s="529"/>
      <c r="AZ130" s="529"/>
      <c r="BA130" s="529"/>
      <c r="BB130" s="529"/>
      <c r="BC130" s="529"/>
      <c r="BD130" s="529"/>
      <c r="BE130" s="529"/>
      <c r="BF130" s="529"/>
      <c r="BG130" s="529"/>
      <c r="BH130" s="529"/>
      <c r="BI130" s="529"/>
      <c r="BJ130" s="529"/>
      <c r="BK130" s="529"/>
      <c r="BL130" s="529"/>
      <c r="BM130" s="529"/>
      <c r="BN130" s="529"/>
      <c r="BO130" s="529"/>
      <c r="BP130" s="529"/>
      <c r="BQ130" s="529"/>
      <c r="BR130" s="529"/>
      <c r="BS130" s="529"/>
      <c r="BT130" s="529"/>
      <c r="BU130" s="529"/>
      <c r="BV130" s="529"/>
      <c r="BW130" s="529"/>
      <c r="BX130" s="529"/>
      <c r="BY130" s="529"/>
      <c r="BZ130" s="529"/>
      <c r="CA130" s="529"/>
    </row>
    <row r="131" spans="2:79">
      <c r="B131" s="409" t="s">
        <v>95</v>
      </c>
      <c r="C131" s="211">
        <v>7.4996719039053454</v>
      </c>
      <c r="D131" s="211">
        <v>8.6949922294988777</v>
      </c>
      <c r="E131" s="211">
        <v>7.2040472658581249</v>
      </c>
      <c r="F131" s="211">
        <v>5.7131023068689739</v>
      </c>
      <c r="G131" s="211">
        <v>4.2221573432282211</v>
      </c>
      <c r="H131" s="211">
        <v>2.7312123795874683</v>
      </c>
      <c r="I131" s="211">
        <v>1.2402674299015211</v>
      </c>
      <c r="J131" s="211">
        <v>7.7106703563173631E-2</v>
      </c>
      <c r="K131" s="211">
        <v>0</v>
      </c>
      <c r="L131" s="211">
        <v>0</v>
      </c>
      <c r="M131" s="211">
        <v>0</v>
      </c>
      <c r="N131" s="211">
        <v>0</v>
      </c>
      <c r="O131" s="211">
        <v>0</v>
      </c>
      <c r="P131" s="211">
        <v>0</v>
      </c>
      <c r="Q131" s="211">
        <v>0</v>
      </c>
      <c r="R131" s="211">
        <v>0</v>
      </c>
      <c r="S131" s="211">
        <v>0</v>
      </c>
      <c r="T131" s="211">
        <v>0</v>
      </c>
      <c r="U131" s="211">
        <v>0</v>
      </c>
      <c r="V131" s="211">
        <v>0</v>
      </c>
      <c r="W131" s="211">
        <v>0</v>
      </c>
      <c r="X131" s="211">
        <v>0</v>
      </c>
      <c r="Y131" s="211">
        <v>0</v>
      </c>
      <c r="Z131" s="211">
        <v>0</v>
      </c>
      <c r="AA131" s="211">
        <v>0</v>
      </c>
      <c r="AB131" s="211">
        <v>0</v>
      </c>
      <c r="AC131" s="211">
        <v>0</v>
      </c>
      <c r="AD131" s="211">
        <v>0</v>
      </c>
      <c r="AE131" s="211">
        <v>0</v>
      </c>
      <c r="AF131" s="211">
        <v>0</v>
      </c>
      <c r="AG131" s="211">
        <v>0</v>
      </c>
      <c r="AH131" s="211">
        <v>0</v>
      </c>
      <c r="AI131" s="211">
        <v>0</v>
      </c>
      <c r="AJ131" s="211">
        <v>37.382557562411705</v>
      </c>
      <c r="AK131" s="529"/>
      <c r="AL131" s="529"/>
      <c r="AM131" s="529"/>
      <c r="AN131" s="529"/>
      <c r="AO131" s="529"/>
      <c r="AP131" s="529"/>
      <c r="AQ131" s="529"/>
      <c r="AR131" s="529"/>
      <c r="AS131" s="529"/>
      <c r="AT131" s="529"/>
      <c r="AU131" s="529"/>
      <c r="AV131" s="529"/>
      <c r="AW131" s="529"/>
      <c r="AX131" s="529"/>
      <c r="AY131" s="529"/>
      <c r="AZ131" s="529"/>
      <c r="BA131" s="529"/>
      <c r="BB131" s="529"/>
      <c r="BC131" s="529"/>
      <c r="BD131" s="529"/>
      <c r="BE131" s="529"/>
      <c r="BF131" s="529"/>
      <c r="BG131" s="529"/>
      <c r="BH131" s="529"/>
      <c r="BI131" s="529"/>
      <c r="BJ131" s="529"/>
      <c r="BK131" s="529"/>
      <c r="BL131" s="529"/>
      <c r="BM131" s="529"/>
      <c r="BN131" s="529"/>
      <c r="BO131" s="529"/>
      <c r="BP131" s="529"/>
      <c r="BQ131" s="529"/>
      <c r="BR131" s="529"/>
      <c r="BS131" s="529"/>
      <c r="BT131" s="529"/>
      <c r="BU131" s="529"/>
      <c r="BV131" s="529"/>
      <c r="BW131" s="529"/>
      <c r="BX131" s="529"/>
      <c r="BY131" s="529"/>
      <c r="BZ131" s="529"/>
      <c r="CA131" s="529"/>
    </row>
    <row r="132" spans="2:79">
      <c r="B132" s="409" t="s">
        <v>177</v>
      </c>
      <c r="C132" s="47">
        <v>7.4996719039053454</v>
      </c>
      <c r="D132" s="47">
        <v>8.6949922294988777</v>
      </c>
      <c r="E132" s="47">
        <v>7.2040472658581249</v>
      </c>
      <c r="F132" s="47">
        <v>5.7131023068689739</v>
      </c>
      <c r="G132" s="47">
        <v>4.2221573432282211</v>
      </c>
      <c r="H132" s="47">
        <v>2.7312123795874683</v>
      </c>
      <c r="I132" s="47">
        <v>1.2402674299015211</v>
      </c>
      <c r="J132" s="47">
        <v>7.7106703563173631E-2</v>
      </c>
      <c r="K132" s="47">
        <v>0</v>
      </c>
      <c r="L132" s="47">
        <v>0</v>
      </c>
      <c r="M132" s="47">
        <v>0</v>
      </c>
      <c r="N132" s="47">
        <v>0</v>
      </c>
      <c r="O132" s="47">
        <v>0</v>
      </c>
      <c r="P132" s="47">
        <v>0</v>
      </c>
      <c r="Q132" s="47">
        <v>0</v>
      </c>
      <c r="R132" s="47">
        <v>0</v>
      </c>
      <c r="S132" s="47">
        <v>0</v>
      </c>
      <c r="T132" s="47">
        <v>0</v>
      </c>
      <c r="U132" s="47">
        <v>0</v>
      </c>
      <c r="V132" s="47">
        <v>0</v>
      </c>
      <c r="W132" s="47">
        <v>0</v>
      </c>
      <c r="X132" s="47">
        <v>0</v>
      </c>
      <c r="Y132" s="47">
        <v>0</v>
      </c>
      <c r="Z132" s="47">
        <v>0</v>
      </c>
      <c r="AA132" s="47">
        <v>0</v>
      </c>
      <c r="AB132" s="47">
        <v>0</v>
      </c>
      <c r="AC132" s="47">
        <v>0</v>
      </c>
      <c r="AD132" s="47">
        <v>0</v>
      </c>
      <c r="AE132" s="47">
        <v>0</v>
      </c>
      <c r="AF132" s="47">
        <v>0</v>
      </c>
      <c r="AG132" s="47">
        <v>0</v>
      </c>
      <c r="AH132" s="47">
        <v>0</v>
      </c>
      <c r="AI132" s="47">
        <v>0</v>
      </c>
      <c r="AJ132" s="47">
        <v>37.382557562411705</v>
      </c>
      <c r="AK132" s="529"/>
      <c r="AL132" s="529"/>
      <c r="AM132" s="529"/>
      <c r="AN132" s="529"/>
      <c r="AO132" s="529"/>
      <c r="AP132" s="529"/>
      <c r="AQ132" s="529"/>
      <c r="AR132" s="529"/>
      <c r="AS132" s="529"/>
      <c r="AT132" s="529"/>
      <c r="AU132" s="529"/>
      <c r="AV132" s="529"/>
      <c r="AW132" s="529"/>
      <c r="AX132" s="529"/>
      <c r="AY132" s="529"/>
      <c r="AZ132" s="529"/>
      <c r="BA132" s="529"/>
      <c r="BB132" s="529"/>
      <c r="BC132" s="529"/>
      <c r="BD132" s="529"/>
      <c r="BE132" s="529"/>
      <c r="BF132" s="529"/>
      <c r="BG132" s="529"/>
      <c r="BH132" s="529"/>
      <c r="BI132" s="529"/>
      <c r="BJ132" s="529"/>
      <c r="BK132" s="529"/>
      <c r="BL132" s="529"/>
      <c r="BM132" s="529"/>
      <c r="BN132" s="529"/>
      <c r="BO132" s="529"/>
      <c r="BP132" s="529"/>
      <c r="BQ132" s="529"/>
      <c r="BR132" s="529"/>
      <c r="BS132" s="529"/>
      <c r="BT132" s="529"/>
      <c r="BU132" s="529"/>
      <c r="BV132" s="529"/>
      <c r="BW132" s="529"/>
      <c r="BX132" s="529"/>
      <c r="BY132" s="529"/>
      <c r="BZ132" s="529"/>
      <c r="CA132" s="529"/>
    </row>
    <row r="133" spans="2:79">
      <c r="B133" s="409" t="s">
        <v>98</v>
      </c>
      <c r="C133" s="47">
        <v>0</v>
      </c>
      <c r="D133" s="47">
        <v>0</v>
      </c>
      <c r="E133" s="47">
        <v>0</v>
      </c>
      <c r="F133" s="47">
        <v>0</v>
      </c>
      <c r="G133" s="47">
        <v>0</v>
      </c>
      <c r="H133" s="47">
        <v>0</v>
      </c>
      <c r="I133" s="47">
        <v>0</v>
      </c>
      <c r="J133" s="47">
        <v>0</v>
      </c>
      <c r="K133" s="47">
        <v>0</v>
      </c>
      <c r="L133" s="47">
        <v>0</v>
      </c>
      <c r="M133" s="47">
        <v>0</v>
      </c>
      <c r="N133" s="47">
        <v>0</v>
      </c>
      <c r="O133" s="47">
        <v>0</v>
      </c>
      <c r="P133" s="47">
        <v>0</v>
      </c>
      <c r="Q133" s="47">
        <v>0</v>
      </c>
      <c r="R133" s="47">
        <v>0</v>
      </c>
      <c r="S133" s="47">
        <v>0</v>
      </c>
      <c r="T133" s="47">
        <v>0</v>
      </c>
      <c r="U133" s="47">
        <v>0</v>
      </c>
      <c r="V133" s="47">
        <v>0</v>
      </c>
      <c r="W133" s="47">
        <v>0</v>
      </c>
      <c r="X133" s="47">
        <v>0</v>
      </c>
      <c r="Y133" s="47">
        <v>0</v>
      </c>
      <c r="Z133" s="47">
        <v>0</v>
      </c>
      <c r="AA133" s="47">
        <v>0</v>
      </c>
      <c r="AB133" s="47">
        <v>0</v>
      </c>
      <c r="AC133" s="47">
        <v>0</v>
      </c>
      <c r="AD133" s="47">
        <v>0</v>
      </c>
      <c r="AE133" s="47">
        <v>0</v>
      </c>
      <c r="AF133" s="47">
        <v>0</v>
      </c>
      <c r="AG133" s="47">
        <v>0</v>
      </c>
      <c r="AH133" s="47">
        <v>0</v>
      </c>
      <c r="AI133" s="47">
        <v>0</v>
      </c>
      <c r="AJ133" s="47">
        <v>0</v>
      </c>
      <c r="AK133" s="529"/>
      <c r="AL133" s="529"/>
      <c r="AM133" s="529"/>
      <c r="AN133" s="529"/>
      <c r="AO133" s="529"/>
      <c r="AP133" s="529"/>
      <c r="AQ133" s="529"/>
      <c r="AR133" s="529"/>
      <c r="AS133" s="529"/>
      <c r="AT133" s="529"/>
      <c r="AU133" s="529"/>
      <c r="AV133" s="529"/>
      <c r="AW133" s="529"/>
      <c r="AX133" s="529"/>
      <c r="AY133" s="529"/>
      <c r="AZ133" s="529"/>
      <c r="BA133" s="529"/>
      <c r="BB133" s="529"/>
      <c r="BC133" s="529"/>
      <c r="BD133" s="529"/>
      <c r="BE133" s="529"/>
      <c r="BF133" s="529"/>
      <c r="BG133" s="529"/>
      <c r="BH133" s="529"/>
      <c r="BI133" s="529"/>
      <c r="BJ133" s="529"/>
      <c r="BK133" s="529"/>
      <c r="BL133" s="529"/>
      <c r="BM133" s="529"/>
      <c r="BN133" s="529"/>
      <c r="BO133" s="529"/>
      <c r="BP133" s="529"/>
      <c r="BQ133" s="529"/>
      <c r="BR133" s="529"/>
      <c r="BS133" s="529"/>
      <c r="BT133" s="529"/>
      <c r="BU133" s="529"/>
      <c r="BV133" s="529"/>
      <c r="BW133" s="529"/>
      <c r="BX133" s="529"/>
      <c r="BY133" s="529"/>
      <c r="BZ133" s="529"/>
      <c r="CA133" s="529"/>
    </row>
    <row r="134" spans="2:79">
      <c r="B134" s="500" t="s">
        <v>99</v>
      </c>
      <c r="C134" s="47">
        <v>45.098293090535563</v>
      </c>
      <c r="D134" s="47">
        <v>60.296252666788021</v>
      </c>
      <c r="E134" s="47">
        <v>59.536354688007904</v>
      </c>
      <c r="F134" s="47">
        <v>48.066851064244752</v>
      </c>
      <c r="G134" s="47">
        <v>31.04678829135732</v>
      </c>
      <c r="H134" s="47">
        <v>14.163837544370619</v>
      </c>
      <c r="I134" s="47">
        <v>0</v>
      </c>
      <c r="J134" s="47">
        <v>0</v>
      </c>
      <c r="K134" s="47">
        <v>0</v>
      </c>
      <c r="L134" s="47">
        <v>0</v>
      </c>
      <c r="M134" s="47">
        <v>0</v>
      </c>
      <c r="N134" s="47">
        <v>0</v>
      </c>
      <c r="O134" s="47">
        <v>0</v>
      </c>
      <c r="P134" s="47">
        <v>0</v>
      </c>
      <c r="Q134" s="47">
        <v>0</v>
      </c>
      <c r="R134" s="47">
        <v>0</v>
      </c>
      <c r="S134" s="47">
        <v>0</v>
      </c>
      <c r="T134" s="47">
        <v>0</v>
      </c>
      <c r="U134" s="47">
        <v>0</v>
      </c>
      <c r="V134" s="47">
        <v>0</v>
      </c>
      <c r="W134" s="47">
        <v>0</v>
      </c>
      <c r="X134" s="47">
        <v>0</v>
      </c>
      <c r="Y134" s="47">
        <v>0</v>
      </c>
      <c r="Z134" s="47">
        <v>0</v>
      </c>
      <c r="AA134" s="47">
        <v>0</v>
      </c>
      <c r="AB134" s="47">
        <v>0</v>
      </c>
      <c r="AC134" s="47">
        <v>0</v>
      </c>
      <c r="AD134" s="47">
        <v>0</v>
      </c>
      <c r="AE134" s="47">
        <v>0</v>
      </c>
      <c r="AF134" s="47">
        <v>0</v>
      </c>
      <c r="AG134" s="47">
        <v>0</v>
      </c>
      <c r="AH134" s="47">
        <v>0</v>
      </c>
      <c r="AI134" s="47">
        <v>0</v>
      </c>
      <c r="AJ134" s="47">
        <v>258.2083773453042</v>
      </c>
      <c r="AK134" s="529"/>
      <c r="AL134" s="529"/>
      <c r="AM134" s="529"/>
      <c r="AN134" s="529"/>
      <c r="AO134" s="529"/>
      <c r="AP134" s="529"/>
      <c r="AQ134" s="529"/>
      <c r="AR134" s="529"/>
      <c r="AS134" s="529"/>
      <c r="AT134" s="529"/>
      <c r="AU134" s="529"/>
      <c r="AV134" s="529"/>
      <c r="AW134" s="529"/>
      <c r="AX134" s="529"/>
      <c r="AY134" s="529"/>
      <c r="AZ134" s="529"/>
      <c r="BA134" s="529"/>
      <c r="BB134" s="529"/>
      <c r="BC134" s="529"/>
      <c r="BD134" s="529"/>
      <c r="BE134" s="529"/>
      <c r="BF134" s="529"/>
      <c r="BG134" s="529"/>
      <c r="BH134" s="529"/>
      <c r="BI134" s="529"/>
      <c r="BJ134" s="529"/>
      <c r="BK134" s="529"/>
      <c r="BL134" s="529"/>
      <c r="BM134" s="529"/>
      <c r="BN134" s="529"/>
      <c r="BO134" s="529"/>
      <c r="BP134" s="529"/>
      <c r="BQ134" s="529"/>
      <c r="BR134" s="529"/>
      <c r="BS134" s="529"/>
      <c r="BT134" s="529"/>
      <c r="BU134" s="529"/>
      <c r="BV134" s="529"/>
      <c r="BW134" s="529"/>
      <c r="BX134" s="529"/>
      <c r="BY134" s="529"/>
      <c r="BZ134" s="529"/>
      <c r="CA134" s="529"/>
    </row>
    <row r="135" spans="2:79">
      <c r="B135" s="409" t="s">
        <v>177</v>
      </c>
      <c r="C135" s="47">
        <v>45.098293090535563</v>
      </c>
      <c r="D135" s="47">
        <v>60.296252666788021</v>
      </c>
      <c r="E135" s="47">
        <v>59.536354688007904</v>
      </c>
      <c r="F135" s="47">
        <v>48.066851064244752</v>
      </c>
      <c r="G135" s="47">
        <v>31.04678829135732</v>
      </c>
      <c r="H135" s="47">
        <v>14.163837544370619</v>
      </c>
      <c r="I135" s="47">
        <v>0</v>
      </c>
      <c r="J135" s="47">
        <v>0</v>
      </c>
      <c r="K135" s="47">
        <v>0</v>
      </c>
      <c r="L135" s="47">
        <v>0</v>
      </c>
      <c r="M135" s="47">
        <v>0</v>
      </c>
      <c r="N135" s="47">
        <v>0</v>
      </c>
      <c r="O135" s="47">
        <v>0</v>
      </c>
      <c r="P135" s="47">
        <v>0</v>
      </c>
      <c r="Q135" s="47">
        <v>0</v>
      </c>
      <c r="R135" s="47">
        <v>0</v>
      </c>
      <c r="S135" s="47">
        <v>0</v>
      </c>
      <c r="T135" s="47">
        <v>0</v>
      </c>
      <c r="U135" s="47">
        <v>0</v>
      </c>
      <c r="V135" s="47">
        <v>0</v>
      </c>
      <c r="W135" s="47">
        <v>0</v>
      </c>
      <c r="X135" s="47">
        <v>0</v>
      </c>
      <c r="Y135" s="47">
        <v>0</v>
      </c>
      <c r="Z135" s="47">
        <v>0</v>
      </c>
      <c r="AA135" s="47">
        <v>0</v>
      </c>
      <c r="AB135" s="47">
        <v>0</v>
      </c>
      <c r="AC135" s="47">
        <v>0</v>
      </c>
      <c r="AD135" s="47">
        <v>0</v>
      </c>
      <c r="AE135" s="47">
        <v>0</v>
      </c>
      <c r="AF135" s="47">
        <v>0</v>
      </c>
      <c r="AG135" s="47">
        <v>0</v>
      </c>
      <c r="AH135" s="47">
        <v>0</v>
      </c>
      <c r="AI135" s="47">
        <v>0</v>
      </c>
      <c r="AJ135" s="47">
        <v>258.2083773453042</v>
      </c>
      <c r="AK135" s="529"/>
      <c r="AL135" s="529"/>
      <c r="AM135" s="529"/>
      <c r="AN135" s="529"/>
      <c r="AO135" s="529"/>
      <c r="AP135" s="529"/>
      <c r="AQ135" s="529"/>
      <c r="AR135" s="529"/>
      <c r="AS135" s="529"/>
      <c r="AT135" s="529"/>
      <c r="AU135" s="529"/>
      <c r="AV135" s="529"/>
      <c r="AW135" s="529"/>
      <c r="AX135" s="529"/>
      <c r="AY135" s="529"/>
      <c r="AZ135" s="529"/>
      <c r="BA135" s="529"/>
      <c r="BB135" s="529"/>
      <c r="BC135" s="529"/>
      <c r="BD135" s="529"/>
      <c r="BE135" s="529"/>
      <c r="BF135" s="529"/>
      <c r="BG135" s="529"/>
      <c r="BH135" s="529"/>
      <c r="BI135" s="529"/>
      <c r="BJ135" s="529"/>
      <c r="BK135" s="529"/>
      <c r="BL135" s="529"/>
      <c r="BM135" s="529"/>
      <c r="BN135" s="529"/>
      <c r="BO135" s="529"/>
      <c r="BP135" s="529"/>
      <c r="BQ135" s="529"/>
      <c r="BR135" s="529"/>
      <c r="BS135" s="529"/>
      <c r="BT135" s="529"/>
      <c r="BU135" s="529"/>
      <c r="BV135" s="529"/>
      <c r="BW135" s="529"/>
      <c r="BX135" s="529"/>
      <c r="BY135" s="529"/>
      <c r="BZ135" s="529"/>
      <c r="CA135" s="529"/>
    </row>
    <row r="136" spans="2:79">
      <c r="B136" s="498" t="s">
        <v>98</v>
      </c>
      <c r="C136" s="207">
        <v>0</v>
      </c>
      <c r="D136" s="207">
        <v>0</v>
      </c>
      <c r="E136" s="207">
        <v>0</v>
      </c>
      <c r="F136" s="207">
        <v>0</v>
      </c>
      <c r="G136" s="207">
        <v>0</v>
      </c>
      <c r="H136" s="207">
        <v>0</v>
      </c>
      <c r="I136" s="207">
        <v>0</v>
      </c>
      <c r="J136" s="207">
        <v>0</v>
      </c>
      <c r="K136" s="207">
        <v>0</v>
      </c>
      <c r="L136" s="207">
        <v>0</v>
      </c>
      <c r="M136" s="207">
        <v>0</v>
      </c>
      <c r="N136" s="207">
        <v>0</v>
      </c>
      <c r="O136" s="207">
        <v>0</v>
      </c>
      <c r="P136" s="207">
        <v>0</v>
      </c>
      <c r="Q136" s="207">
        <v>0</v>
      </c>
      <c r="R136" s="207">
        <v>0</v>
      </c>
      <c r="S136" s="207">
        <v>0</v>
      </c>
      <c r="T136" s="207">
        <v>0</v>
      </c>
      <c r="U136" s="207">
        <v>0</v>
      </c>
      <c r="V136" s="207">
        <v>0</v>
      </c>
      <c r="W136" s="207">
        <v>0</v>
      </c>
      <c r="X136" s="207">
        <v>0</v>
      </c>
      <c r="Y136" s="207">
        <v>0</v>
      </c>
      <c r="Z136" s="207">
        <v>0</v>
      </c>
      <c r="AA136" s="207">
        <v>0</v>
      </c>
      <c r="AB136" s="207">
        <v>0</v>
      </c>
      <c r="AC136" s="207">
        <v>0</v>
      </c>
      <c r="AD136" s="207">
        <v>0</v>
      </c>
      <c r="AE136" s="207">
        <v>0</v>
      </c>
      <c r="AF136" s="207">
        <v>0</v>
      </c>
      <c r="AG136" s="207">
        <v>0</v>
      </c>
      <c r="AH136" s="207">
        <v>0</v>
      </c>
      <c r="AI136" s="207">
        <v>0</v>
      </c>
      <c r="AJ136" s="207">
        <v>0</v>
      </c>
      <c r="AK136" s="529"/>
      <c r="AL136" s="529"/>
      <c r="AM136" s="529"/>
      <c r="AN136" s="529"/>
      <c r="AO136" s="529"/>
      <c r="AP136" s="529"/>
      <c r="AQ136" s="529"/>
      <c r="AR136" s="529"/>
      <c r="AS136" s="529"/>
      <c r="AT136" s="529"/>
      <c r="AU136" s="529"/>
      <c r="AV136" s="529"/>
      <c r="AW136" s="529"/>
      <c r="AX136" s="529"/>
      <c r="AY136" s="529"/>
      <c r="AZ136" s="529"/>
      <c r="BA136" s="529"/>
      <c r="BB136" s="529"/>
      <c r="BC136" s="529"/>
      <c r="BD136" s="529"/>
      <c r="BE136" s="529"/>
      <c r="BF136" s="529"/>
      <c r="BG136" s="529"/>
      <c r="BH136" s="529"/>
      <c r="BI136" s="529"/>
      <c r="BJ136" s="529"/>
      <c r="BK136" s="529"/>
      <c r="BL136" s="529"/>
      <c r="BM136" s="529"/>
      <c r="BN136" s="529"/>
      <c r="BO136" s="529"/>
      <c r="BP136" s="529"/>
      <c r="BQ136" s="529"/>
      <c r="BR136" s="529"/>
      <c r="BS136" s="529"/>
      <c r="BT136" s="529"/>
      <c r="BU136" s="529"/>
      <c r="BV136" s="529"/>
      <c r="BW136" s="529"/>
      <c r="BX136" s="529"/>
      <c r="BY136" s="529"/>
      <c r="BZ136" s="529"/>
      <c r="CA136" s="529"/>
    </row>
    <row r="137" spans="2:79">
      <c r="B137" s="484" t="s">
        <v>123</v>
      </c>
      <c r="C137" s="210">
        <v>2.613E-2</v>
      </c>
      <c r="D137" s="210">
        <v>5.2260000000000001E-2</v>
      </c>
      <c r="E137" s="210">
        <v>5.2260000000000001E-2</v>
      </c>
      <c r="F137" s="210">
        <v>5.2260000000000001E-2</v>
      </c>
      <c r="G137" s="210">
        <v>5.2260000000000001E-2</v>
      </c>
      <c r="H137" s="210">
        <v>5.2260000000000001E-2</v>
      </c>
      <c r="I137" s="210">
        <v>5.2260000000000001E-2</v>
      </c>
      <c r="J137" s="210">
        <v>5.2260000000000001E-2</v>
      </c>
      <c r="K137" s="210">
        <v>5.2260000000000001E-2</v>
      </c>
      <c r="L137" s="210">
        <v>5.2260000000000001E-2</v>
      </c>
      <c r="M137" s="210">
        <v>5.2260000000000001E-2</v>
      </c>
      <c r="N137" s="210">
        <v>0</v>
      </c>
      <c r="O137" s="210">
        <v>0</v>
      </c>
      <c r="P137" s="210">
        <v>0</v>
      </c>
      <c r="Q137" s="210">
        <v>0</v>
      </c>
      <c r="R137" s="210">
        <v>0</v>
      </c>
      <c r="S137" s="210">
        <v>0</v>
      </c>
      <c r="T137" s="210">
        <v>0</v>
      </c>
      <c r="U137" s="210">
        <v>0</v>
      </c>
      <c r="V137" s="210">
        <v>0</v>
      </c>
      <c r="W137" s="210">
        <v>0</v>
      </c>
      <c r="X137" s="210">
        <v>0</v>
      </c>
      <c r="Y137" s="210">
        <v>0</v>
      </c>
      <c r="Z137" s="210">
        <v>0</v>
      </c>
      <c r="AA137" s="210">
        <v>0</v>
      </c>
      <c r="AB137" s="210">
        <v>0</v>
      </c>
      <c r="AC137" s="210">
        <v>0</v>
      </c>
      <c r="AD137" s="210">
        <v>0</v>
      </c>
      <c r="AE137" s="210">
        <v>0</v>
      </c>
      <c r="AF137" s="210">
        <v>0</v>
      </c>
      <c r="AG137" s="210">
        <v>0</v>
      </c>
      <c r="AH137" s="210">
        <v>0</v>
      </c>
      <c r="AI137" s="210">
        <v>0</v>
      </c>
      <c r="AJ137" s="210">
        <v>0.54872999999999983</v>
      </c>
      <c r="AK137" s="529"/>
      <c r="AL137" s="529"/>
      <c r="AM137" s="529"/>
      <c r="AN137" s="529"/>
      <c r="AO137" s="529"/>
      <c r="AP137" s="529"/>
      <c r="AQ137" s="529"/>
      <c r="AR137" s="529"/>
      <c r="AS137" s="529"/>
      <c r="AT137" s="529"/>
      <c r="AU137" s="529"/>
      <c r="AV137" s="529"/>
      <c r="AW137" s="529"/>
      <c r="AX137" s="529"/>
      <c r="AY137" s="529"/>
      <c r="AZ137" s="529"/>
      <c r="BA137" s="529"/>
      <c r="BB137" s="529"/>
      <c r="BC137" s="529"/>
      <c r="BD137" s="529"/>
      <c r="BE137" s="529"/>
      <c r="BF137" s="529"/>
      <c r="BG137" s="529"/>
      <c r="BH137" s="529"/>
      <c r="BI137" s="529"/>
      <c r="BJ137" s="529"/>
      <c r="BK137" s="529"/>
      <c r="BL137" s="529"/>
      <c r="BM137" s="529"/>
      <c r="BN137" s="529"/>
      <c r="BO137" s="529"/>
      <c r="BP137" s="529"/>
      <c r="BQ137" s="529"/>
      <c r="BR137" s="529"/>
      <c r="BS137" s="529"/>
      <c r="BT137" s="529"/>
      <c r="BU137" s="529"/>
      <c r="BV137" s="529"/>
      <c r="BW137" s="529"/>
      <c r="BX137" s="529"/>
      <c r="BY137" s="529"/>
      <c r="BZ137" s="529"/>
      <c r="CA137" s="529"/>
    </row>
    <row r="138" spans="2:79">
      <c r="B138" s="409" t="s">
        <v>177</v>
      </c>
      <c r="C138" s="207">
        <v>0</v>
      </c>
      <c r="D138" s="207">
        <v>0</v>
      </c>
      <c r="E138" s="207">
        <v>0</v>
      </c>
      <c r="F138" s="207">
        <v>0</v>
      </c>
      <c r="G138" s="207">
        <v>0</v>
      </c>
      <c r="H138" s="207">
        <v>0</v>
      </c>
      <c r="I138" s="207">
        <v>0</v>
      </c>
      <c r="J138" s="207">
        <v>0</v>
      </c>
      <c r="K138" s="207">
        <v>0</v>
      </c>
      <c r="L138" s="207">
        <v>0</v>
      </c>
      <c r="M138" s="207">
        <v>0</v>
      </c>
      <c r="N138" s="207">
        <v>0</v>
      </c>
      <c r="O138" s="207">
        <v>0</v>
      </c>
      <c r="P138" s="207">
        <v>0</v>
      </c>
      <c r="Q138" s="207">
        <v>0</v>
      </c>
      <c r="R138" s="207">
        <v>0</v>
      </c>
      <c r="S138" s="207">
        <v>0</v>
      </c>
      <c r="T138" s="207">
        <v>0</v>
      </c>
      <c r="U138" s="207">
        <v>0</v>
      </c>
      <c r="V138" s="207">
        <v>0</v>
      </c>
      <c r="W138" s="207">
        <v>0</v>
      </c>
      <c r="X138" s="207">
        <v>0</v>
      </c>
      <c r="Y138" s="207">
        <v>0</v>
      </c>
      <c r="Z138" s="207">
        <v>0</v>
      </c>
      <c r="AA138" s="207">
        <v>0</v>
      </c>
      <c r="AB138" s="207">
        <v>0</v>
      </c>
      <c r="AC138" s="207">
        <v>0</v>
      </c>
      <c r="AD138" s="207">
        <v>0</v>
      </c>
      <c r="AE138" s="207">
        <v>0</v>
      </c>
      <c r="AF138" s="207">
        <v>0</v>
      </c>
      <c r="AG138" s="207">
        <v>0</v>
      </c>
      <c r="AH138" s="207">
        <v>0</v>
      </c>
      <c r="AI138" s="207">
        <v>0</v>
      </c>
      <c r="AJ138" s="47">
        <v>0</v>
      </c>
      <c r="AK138" s="529"/>
      <c r="AL138" s="529"/>
      <c r="AM138" s="529"/>
      <c r="AN138" s="529"/>
      <c r="AO138" s="529"/>
      <c r="AP138" s="529"/>
      <c r="AQ138" s="529"/>
      <c r="AR138" s="529"/>
      <c r="AS138" s="529"/>
      <c r="AT138" s="529"/>
      <c r="AU138" s="529"/>
      <c r="AV138" s="529"/>
      <c r="AW138" s="529"/>
      <c r="AX138" s="529"/>
      <c r="AY138" s="529"/>
      <c r="AZ138" s="529"/>
      <c r="BA138" s="529"/>
      <c r="BB138" s="529"/>
      <c r="BC138" s="529"/>
      <c r="BD138" s="529"/>
      <c r="BE138" s="529"/>
      <c r="BF138" s="529"/>
      <c r="BG138" s="529"/>
      <c r="BH138" s="529"/>
      <c r="BI138" s="529"/>
      <c r="BJ138" s="529"/>
      <c r="BK138" s="529"/>
      <c r="BL138" s="529"/>
      <c r="BM138" s="529"/>
      <c r="BN138" s="529"/>
      <c r="BO138" s="529"/>
      <c r="BP138" s="529"/>
      <c r="BQ138" s="529"/>
      <c r="BR138" s="529"/>
      <c r="BS138" s="529"/>
      <c r="BT138" s="529"/>
      <c r="BU138" s="529"/>
      <c r="BV138" s="529"/>
      <c r="BW138" s="529"/>
      <c r="BX138" s="529"/>
      <c r="BY138" s="529"/>
      <c r="BZ138" s="529"/>
      <c r="CA138" s="529"/>
    </row>
    <row r="139" spans="2:79">
      <c r="B139" s="409" t="s">
        <v>98</v>
      </c>
      <c r="C139" s="207">
        <v>2.613E-2</v>
      </c>
      <c r="D139" s="207">
        <v>5.2260000000000001E-2</v>
      </c>
      <c r="E139" s="207">
        <v>5.2260000000000001E-2</v>
      </c>
      <c r="F139" s="207">
        <v>5.2260000000000001E-2</v>
      </c>
      <c r="G139" s="207">
        <v>5.2260000000000001E-2</v>
      </c>
      <c r="H139" s="207">
        <v>5.2260000000000001E-2</v>
      </c>
      <c r="I139" s="207">
        <v>5.2260000000000001E-2</v>
      </c>
      <c r="J139" s="207">
        <v>5.2260000000000001E-2</v>
      </c>
      <c r="K139" s="207">
        <v>5.2260000000000001E-2</v>
      </c>
      <c r="L139" s="207">
        <v>5.2260000000000001E-2</v>
      </c>
      <c r="M139" s="207">
        <v>5.2260000000000001E-2</v>
      </c>
      <c r="N139" s="207">
        <v>0</v>
      </c>
      <c r="O139" s="207">
        <v>0</v>
      </c>
      <c r="P139" s="207">
        <v>0</v>
      </c>
      <c r="Q139" s="207">
        <v>0</v>
      </c>
      <c r="R139" s="207">
        <v>0</v>
      </c>
      <c r="S139" s="207">
        <v>0</v>
      </c>
      <c r="T139" s="207">
        <v>0</v>
      </c>
      <c r="U139" s="207">
        <v>0</v>
      </c>
      <c r="V139" s="207">
        <v>0</v>
      </c>
      <c r="W139" s="207">
        <v>0</v>
      </c>
      <c r="X139" s="207">
        <v>0</v>
      </c>
      <c r="Y139" s="207">
        <v>0</v>
      </c>
      <c r="Z139" s="207">
        <v>0</v>
      </c>
      <c r="AA139" s="207">
        <v>0</v>
      </c>
      <c r="AB139" s="207">
        <v>0</v>
      </c>
      <c r="AC139" s="207">
        <v>0</v>
      </c>
      <c r="AD139" s="207">
        <v>0</v>
      </c>
      <c r="AE139" s="207">
        <v>0</v>
      </c>
      <c r="AF139" s="207">
        <v>0</v>
      </c>
      <c r="AG139" s="207">
        <v>0</v>
      </c>
      <c r="AH139" s="207">
        <v>0</v>
      </c>
      <c r="AI139" s="207">
        <v>0</v>
      </c>
      <c r="AJ139" s="47">
        <v>0.54872999999999983</v>
      </c>
      <c r="AK139" s="529"/>
      <c r="AL139" s="529"/>
      <c r="AM139" s="529"/>
      <c r="AN139" s="529"/>
      <c r="AO139" s="529"/>
      <c r="AP139" s="529"/>
      <c r="AQ139" s="529"/>
      <c r="AR139" s="529"/>
      <c r="AS139" s="529"/>
      <c r="AT139" s="529"/>
      <c r="AU139" s="529"/>
      <c r="AV139" s="529"/>
      <c r="AW139" s="529"/>
      <c r="AX139" s="529"/>
      <c r="AY139" s="529"/>
      <c r="AZ139" s="529"/>
      <c r="BA139" s="529"/>
      <c r="BB139" s="529"/>
      <c r="BC139" s="529"/>
      <c r="BD139" s="529"/>
      <c r="BE139" s="529"/>
      <c r="BF139" s="529"/>
      <c r="BG139" s="529"/>
      <c r="BH139" s="529"/>
      <c r="BI139" s="529"/>
      <c r="BJ139" s="529"/>
      <c r="BK139" s="529"/>
      <c r="BL139" s="529"/>
      <c r="BM139" s="529"/>
      <c r="BN139" s="529"/>
      <c r="BO139" s="529"/>
      <c r="BP139" s="529"/>
      <c r="BQ139" s="529"/>
      <c r="BR139" s="529"/>
      <c r="BS139" s="529"/>
      <c r="BT139" s="529"/>
      <c r="BU139" s="529"/>
      <c r="BV139" s="529"/>
      <c r="BW139" s="529"/>
      <c r="BX139" s="529"/>
      <c r="BY139" s="529"/>
      <c r="BZ139" s="529"/>
      <c r="CA139" s="529"/>
    </row>
    <row r="140" spans="2:79">
      <c r="B140" s="133"/>
      <c r="C140" s="1098"/>
      <c r="D140" s="1098"/>
      <c r="E140" s="1098"/>
      <c r="F140" s="1098"/>
      <c r="G140" s="1098"/>
      <c r="H140" s="1098"/>
      <c r="I140" s="1098"/>
      <c r="J140" s="1098"/>
      <c r="K140" s="1098"/>
      <c r="L140" s="1098"/>
      <c r="M140" s="1098"/>
      <c r="N140" s="1098"/>
      <c r="O140" s="1098"/>
      <c r="P140" s="1098"/>
      <c r="Q140" s="1098"/>
      <c r="R140" s="1098"/>
      <c r="S140" s="1098"/>
      <c r="T140" s="1098"/>
      <c r="U140" s="1098"/>
      <c r="V140" s="1098"/>
      <c r="W140" s="1098"/>
      <c r="X140" s="1098"/>
      <c r="Y140" s="1098"/>
      <c r="Z140" s="1098"/>
      <c r="AA140" s="1098"/>
      <c r="AB140" s="1098"/>
      <c r="AC140" s="1098"/>
      <c r="AD140" s="1098"/>
      <c r="AE140" s="1098"/>
      <c r="AF140" s="1098"/>
      <c r="AG140" s="1098"/>
      <c r="AH140" s="1098"/>
      <c r="AI140" s="1098"/>
      <c r="AJ140" s="1098"/>
      <c r="AK140" s="529"/>
      <c r="AL140" s="529"/>
      <c r="AM140" s="529"/>
      <c r="AN140" s="529"/>
      <c r="AO140" s="529"/>
      <c r="AP140" s="529"/>
      <c r="AQ140" s="529"/>
      <c r="AR140" s="529"/>
      <c r="AS140" s="529"/>
      <c r="AT140" s="529"/>
      <c r="AU140" s="529"/>
      <c r="AV140" s="529"/>
      <c r="AW140" s="529"/>
      <c r="AX140" s="529"/>
      <c r="AY140" s="529"/>
      <c r="AZ140" s="529"/>
      <c r="BA140" s="529"/>
      <c r="BB140" s="529"/>
      <c r="BC140" s="529"/>
      <c r="BD140" s="529"/>
      <c r="BE140" s="529"/>
      <c r="BF140" s="529"/>
      <c r="BG140" s="529"/>
      <c r="BH140" s="529"/>
      <c r="BI140" s="529"/>
      <c r="BJ140" s="529"/>
      <c r="BK140" s="529"/>
      <c r="BL140" s="529"/>
      <c r="BM140" s="529"/>
      <c r="BN140" s="529"/>
      <c r="BO140" s="529"/>
      <c r="BP140" s="529"/>
      <c r="BQ140" s="529"/>
      <c r="BR140" s="529"/>
      <c r="BS140" s="529"/>
      <c r="BT140" s="529"/>
      <c r="BU140" s="529"/>
      <c r="BV140" s="529"/>
      <c r="BW140" s="529"/>
      <c r="BX140" s="529"/>
      <c r="BY140" s="529"/>
      <c r="BZ140" s="529"/>
      <c r="CA140" s="529"/>
    </row>
    <row r="141" spans="2:79">
      <c r="B141" s="530" t="s">
        <v>124</v>
      </c>
      <c r="C141" s="122">
        <v>6496.3509913341577</v>
      </c>
      <c r="D141" s="122">
        <v>5642.6477741271974</v>
      </c>
      <c r="E141" s="122">
        <v>3699.2628661927365</v>
      </c>
      <c r="F141" s="122">
        <v>2986.5805752384613</v>
      </c>
      <c r="G141" s="122">
        <v>2380.5970196847911</v>
      </c>
      <c r="H141" s="122">
        <v>1573.0763812476584</v>
      </c>
      <c r="I141" s="122">
        <v>1557.4215987536018</v>
      </c>
      <c r="J141" s="122">
        <v>1266.3401436733525</v>
      </c>
      <c r="K141" s="122">
        <v>1241.113443426771</v>
      </c>
      <c r="L141" s="122">
        <v>1216.0594586319276</v>
      </c>
      <c r="M141" s="122">
        <v>582.10911151146161</v>
      </c>
      <c r="N141" s="122">
        <v>550.09585859502135</v>
      </c>
      <c r="O141" s="122">
        <v>529.861401006699</v>
      </c>
      <c r="P141" s="122">
        <v>506.08429835933293</v>
      </c>
      <c r="Q141" s="122">
        <v>458.54888867646571</v>
      </c>
      <c r="R141" s="122">
        <v>412.65469853665252</v>
      </c>
      <c r="S141" s="122">
        <v>384.16704131134242</v>
      </c>
      <c r="T141" s="122">
        <v>361.94288026729964</v>
      </c>
      <c r="U141" s="122">
        <v>358.50920782287812</v>
      </c>
      <c r="V141" s="122">
        <v>346.47763287882526</v>
      </c>
      <c r="W141" s="122">
        <v>308.65235044052991</v>
      </c>
      <c r="X141" s="122">
        <v>271.25627705313576</v>
      </c>
      <c r="Y141" s="122">
        <v>232.14336744818235</v>
      </c>
      <c r="Z141" s="122">
        <v>197.75175745430852</v>
      </c>
      <c r="AA141" s="122">
        <v>163.36014746508621</v>
      </c>
      <c r="AB141" s="122">
        <v>128.96853747121241</v>
      </c>
      <c r="AC141" s="122">
        <v>94.576927477338572</v>
      </c>
      <c r="AD141" s="122">
        <v>60.185317488116326</v>
      </c>
      <c r="AE141" s="122">
        <v>25.793707494242483</v>
      </c>
      <c r="AF141" s="122">
        <v>0</v>
      </c>
      <c r="AG141" s="122">
        <v>0</v>
      </c>
      <c r="AH141" s="122">
        <v>0</v>
      </c>
      <c r="AI141" s="122">
        <v>0</v>
      </c>
      <c r="AJ141" s="122">
        <v>34032.589661068785</v>
      </c>
      <c r="AK141" s="529"/>
      <c r="AL141" s="529"/>
      <c r="AM141" s="529"/>
      <c r="AN141" s="529"/>
      <c r="AO141" s="529"/>
      <c r="AP141" s="529"/>
      <c r="AQ141" s="529"/>
      <c r="AR141" s="529"/>
      <c r="AS141" s="529"/>
      <c r="AT141" s="529"/>
      <c r="AU141" s="529"/>
      <c r="AV141" s="529"/>
      <c r="AW141" s="529"/>
      <c r="AX141" s="529"/>
      <c r="AY141" s="529"/>
      <c r="AZ141" s="529"/>
      <c r="BA141" s="529"/>
      <c r="BB141" s="529"/>
      <c r="BC141" s="529"/>
      <c r="BD141" s="529"/>
      <c r="BE141" s="529"/>
      <c r="BF141" s="529"/>
      <c r="BG141" s="529"/>
      <c r="BH141" s="529"/>
      <c r="BI141" s="529"/>
      <c r="BJ141" s="529"/>
      <c r="BK141" s="529"/>
      <c r="BL141" s="529"/>
      <c r="BM141" s="529"/>
      <c r="BN141" s="529"/>
      <c r="BO141" s="529"/>
      <c r="BP141" s="529"/>
    </row>
    <row r="142" spans="2:79">
      <c r="B142" s="479" t="s">
        <v>125</v>
      </c>
      <c r="C142" s="56">
        <v>719.19716315075402</v>
      </c>
      <c r="D142" s="56">
        <v>752.98416687715303</v>
      </c>
      <c r="E142" s="56">
        <v>750.11204790033833</v>
      </c>
      <c r="F142" s="56">
        <v>736.56410632259963</v>
      </c>
      <c r="G142" s="56">
        <v>719.74475749571036</v>
      </c>
      <c r="H142" s="56">
        <v>668.61740008940649</v>
      </c>
      <c r="I142" s="56">
        <v>667.12645513972041</v>
      </c>
      <c r="J142" s="56">
        <v>659.79540696633501</v>
      </c>
      <c r="K142" s="56">
        <v>634.56870671975344</v>
      </c>
      <c r="L142" s="56">
        <v>609.51472192490996</v>
      </c>
      <c r="M142" s="56">
        <v>582.10911151146161</v>
      </c>
      <c r="N142" s="56">
        <v>550.09585859502135</v>
      </c>
      <c r="O142" s="56">
        <v>529.861401006699</v>
      </c>
      <c r="P142" s="56">
        <v>506.08429835933293</v>
      </c>
      <c r="Q142" s="56">
        <v>458.54888867646571</v>
      </c>
      <c r="R142" s="56">
        <v>412.65469853665252</v>
      </c>
      <c r="S142" s="56">
        <v>384.16704131134242</v>
      </c>
      <c r="T142" s="56">
        <v>361.94288026729964</v>
      </c>
      <c r="U142" s="56">
        <v>358.50920782287812</v>
      </c>
      <c r="V142" s="56">
        <v>346.47763287882526</v>
      </c>
      <c r="W142" s="56">
        <v>308.65235044052991</v>
      </c>
      <c r="X142" s="56">
        <v>271.25627705313576</v>
      </c>
      <c r="Y142" s="56">
        <v>232.14336744818235</v>
      </c>
      <c r="Z142" s="56">
        <v>197.75175745430852</v>
      </c>
      <c r="AA142" s="56">
        <v>163.36014746508621</v>
      </c>
      <c r="AB142" s="56">
        <v>128.96853747121241</v>
      </c>
      <c r="AC142" s="56">
        <v>94.576927477338572</v>
      </c>
      <c r="AD142" s="56">
        <v>60.185317488116326</v>
      </c>
      <c r="AE142" s="56">
        <v>25.793707494242483</v>
      </c>
      <c r="AF142" s="56">
        <v>0</v>
      </c>
      <c r="AG142" s="56">
        <v>0</v>
      </c>
      <c r="AH142" s="56">
        <v>0</v>
      </c>
      <c r="AI142" s="56">
        <v>0</v>
      </c>
      <c r="AJ142" s="56">
        <v>12891.36434134481</v>
      </c>
      <c r="AK142" s="529"/>
      <c r="AL142" s="529"/>
      <c r="AM142" s="529"/>
      <c r="AN142" s="529"/>
      <c r="AO142" s="529"/>
      <c r="AP142" s="529"/>
      <c r="AQ142" s="529"/>
      <c r="AR142" s="529"/>
      <c r="AS142" s="529"/>
      <c r="AT142" s="529"/>
      <c r="AU142" s="529"/>
      <c r="AV142" s="529"/>
      <c r="AW142" s="529"/>
      <c r="AX142" s="529"/>
      <c r="AY142" s="529"/>
      <c r="AZ142" s="529"/>
      <c r="BA142" s="529"/>
      <c r="BB142" s="529"/>
      <c r="BC142" s="529"/>
      <c r="BD142" s="529"/>
      <c r="BE142" s="529"/>
      <c r="BF142" s="529"/>
      <c r="BG142" s="529"/>
      <c r="BH142" s="529"/>
      <c r="BI142" s="529"/>
      <c r="BJ142" s="529"/>
      <c r="BK142" s="529"/>
      <c r="BL142" s="529"/>
      <c r="BM142" s="529"/>
      <c r="BN142" s="529"/>
      <c r="BO142" s="529"/>
      <c r="BP142" s="529"/>
    </row>
    <row r="143" spans="2:79">
      <c r="B143" s="530" t="s">
        <v>126</v>
      </c>
      <c r="C143" s="122">
        <v>6726.1797446626242</v>
      </c>
      <c r="D143" s="122">
        <v>7211.1515341976165</v>
      </c>
      <c r="E143" s="122">
        <v>6682.2162566374573</v>
      </c>
      <c r="F143" s="122">
        <v>6220.5407053358822</v>
      </c>
      <c r="G143" s="122">
        <v>5643.9937883732428</v>
      </c>
      <c r="H143" s="122">
        <v>5207.2107028883174</v>
      </c>
      <c r="I143" s="122">
        <v>4541.5019129263355</v>
      </c>
      <c r="J143" s="122">
        <v>4329.1355885860385</v>
      </c>
      <c r="K143" s="122">
        <v>4057.5731427248288</v>
      </c>
      <c r="L143" s="122">
        <v>3256.3728541424507</v>
      </c>
      <c r="M143" s="122">
        <v>2695.0206743926879</v>
      </c>
      <c r="N143" s="122">
        <v>1943.6783164665339</v>
      </c>
      <c r="O143" s="122">
        <v>1788.9578617822872</v>
      </c>
      <c r="P143" s="122">
        <v>1654.7297238457627</v>
      </c>
      <c r="Q143" s="122">
        <v>1411.0232411398877</v>
      </c>
      <c r="R143" s="122">
        <v>1169.8977889394366</v>
      </c>
      <c r="S143" s="122">
        <v>933.43747277966145</v>
      </c>
      <c r="T143" s="122">
        <v>737.85514507775338</v>
      </c>
      <c r="U143" s="122">
        <v>658.24289045916441</v>
      </c>
      <c r="V143" s="122">
        <v>580.04690658060304</v>
      </c>
      <c r="W143" s="122">
        <v>378.44000000556287</v>
      </c>
      <c r="X143" s="122">
        <v>312.30781452140144</v>
      </c>
      <c r="Y143" s="122">
        <v>215.55767680221982</v>
      </c>
      <c r="Z143" s="122">
        <v>214.25502476688069</v>
      </c>
      <c r="AA143" s="122">
        <v>213.46223953860846</v>
      </c>
      <c r="AB143" s="122">
        <v>212.78590413434475</v>
      </c>
      <c r="AC143" s="122">
        <v>212.12708054354223</v>
      </c>
      <c r="AD143" s="122">
        <v>211.47548923218901</v>
      </c>
      <c r="AE143" s="122">
        <v>210.81387277747004</v>
      </c>
      <c r="AF143" s="122">
        <v>105.42701938221755</v>
      </c>
      <c r="AG143" s="122">
        <v>0.19479756776562498</v>
      </c>
      <c r="AH143" s="122">
        <v>3.6940229999999998E-2</v>
      </c>
      <c r="AI143" s="122">
        <v>1.148924E-2</v>
      </c>
      <c r="AJ143" s="122">
        <v>69735.661600680789</v>
      </c>
      <c r="AK143" s="529"/>
      <c r="AL143" s="529"/>
      <c r="AM143" s="529"/>
      <c r="AN143" s="529"/>
      <c r="AO143" s="529"/>
      <c r="AP143" s="529"/>
      <c r="AQ143" s="529"/>
      <c r="AR143" s="529"/>
      <c r="AS143" s="529"/>
      <c r="AT143" s="529"/>
      <c r="AU143" s="529"/>
      <c r="AV143" s="529"/>
      <c r="AW143" s="529"/>
      <c r="AX143" s="529"/>
      <c r="AY143" s="529"/>
      <c r="AZ143" s="529"/>
      <c r="BA143" s="529"/>
      <c r="BB143" s="529"/>
      <c r="BC143" s="529"/>
      <c r="BD143" s="529"/>
      <c r="BE143" s="529"/>
      <c r="BF143" s="529"/>
      <c r="BG143" s="529"/>
      <c r="BH143" s="529"/>
      <c r="BI143" s="529"/>
      <c r="BJ143" s="529"/>
      <c r="BK143" s="529"/>
      <c r="BL143" s="529"/>
      <c r="BM143" s="529"/>
      <c r="BN143" s="529"/>
      <c r="BO143" s="529"/>
      <c r="BP143" s="529"/>
    </row>
    <row r="144" spans="2:79">
      <c r="B144" s="465"/>
      <c r="C144" s="133"/>
      <c r="D144" s="133"/>
      <c r="E144" s="133"/>
      <c r="F144" s="133"/>
      <c r="G144" s="133"/>
      <c r="H144" s="465"/>
      <c r="I144" s="465"/>
      <c r="J144" s="465"/>
      <c r="K144" s="465"/>
      <c r="L144" s="737"/>
      <c r="M144" s="738"/>
      <c r="N144" s="738"/>
      <c r="O144" s="738"/>
      <c r="P144" s="738"/>
      <c r="Q144" s="738"/>
      <c r="R144" s="738"/>
      <c r="S144" s="738"/>
      <c r="T144" s="738"/>
      <c r="U144" s="738"/>
      <c r="V144" s="738"/>
      <c r="W144" s="738"/>
      <c r="X144" s="738"/>
      <c r="Y144" s="738"/>
      <c r="Z144" s="738"/>
      <c r="AA144" s="738"/>
      <c r="AB144" s="738"/>
      <c r="AC144" s="738"/>
      <c r="AD144" s="738"/>
      <c r="AE144" s="738"/>
      <c r="AF144" s="738"/>
      <c r="AG144" s="738"/>
      <c r="AH144" s="738"/>
      <c r="AK144" s="529"/>
      <c r="AL144" s="529"/>
      <c r="AM144" s="529"/>
      <c r="AN144" s="529"/>
      <c r="AO144" s="529"/>
      <c r="AP144" s="529"/>
      <c r="AQ144" s="529"/>
      <c r="AR144" s="529"/>
      <c r="AS144" s="529"/>
      <c r="AT144" s="529"/>
      <c r="AU144" s="529"/>
      <c r="AV144" s="529"/>
      <c r="AW144" s="529"/>
      <c r="AX144" s="529"/>
      <c r="AY144" s="529"/>
      <c r="AZ144" s="529"/>
      <c r="BA144" s="529"/>
      <c r="BB144" s="529"/>
      <c r="BC144" s="529"/>
      <c r="BD144" s="529"/>
      <c r="BE144" s="529"/>
      <c r="BF144" s="529"/>
      <c r="BG144" s="529"/>
      <c r="BH144" s="529"/>
      <c r="BI144" s="529"/>
      <c r="BJ144" s="529"/>
      <c r="BK144" s="529"/>
      <c r="BL144" s="529"/>
      <c r="BM144" s="529"/>
      <c r="BN144" s="529"/>
      <c r="BO144" s="529"/>
      <c r="BP144" s="529"/>
    </row>
    <row r="145" spans="2:68">
      <c r="B145" s="70" t="s">
        <v>427</v>
      </c>
      <c r="C145" s="465"/>
      <c r="D145" s="465"/>
      <c r="E145" s="465"/>
      <c r="F145" s="465"/>
      <c r="AJ145" s="529"/>
      <c r="AK145" s="529"/>
      <c r="AL145" s="529"/>
      <c r="AM145" s="529"/>
      <c r="AN145" s="529"/>
      <c r="AO145" s="529"/>
      <c r="AP145" s="529"/>
      <c r="AQ145" s="529"/>
      <c r="AR145" s="529"/>
      <c r="AS145" s="529"/>
      <c r="AT145" s="529"/>
      <c r="AU145" s="529"/>
      <c r="AV145" s="529"/>
      <c r="AW145" s="529"/>
      <c r="AX145" s="529"/>
      <c r="AY145" s="529"/>
      <c r="AZ145" s="529"/>
      <c r="BA145" s="529"/>
      <c r="BB145" s="529"/>
      <c r="BC145" s="529"/>
      <c r="BD145" s="529"/>
      <c r="BE145" s="529"/>
      <c r="BF145" s="529"/>
      <c r="BG145" s="529"/>
      <c r="BH145" s="529"/>
      <c r="BI145" s="529"/>
      <c r="BJ145" s="529"/>
      <c r="BK145" s="529"/>
      <c r="BL145" s="529"/>
      <c r="BM145" s="529"/>
      <c r="BN145" s="529"/>
      <c r="BO145" s="529"/>
      <c r="BP145" s="529"/>
    </row>
    <row r="146" spans="2:68">
      <c r="B146" s="136" t="s">
        <v>740</v>
      </c>
      <c r="C146" s="465"/>
      <c r="D146" s="465"/>
      <c r="E146" s="465"/>
      <c r="F146" s="465"/>
      <c r="AK146" s="529"/>
      <c r="AL146" s="529"/>
      <c r="AM146" s="529"/>
      <c r="AN146" s="529"/>
      <c r="AO146" s="529"/>
      <c r="AP146" s="529"/>
      <c r="AQ146" s="529"/>
      <c r="AR146" s="529"/>
      <c r="AS146" s="529"/>
      <c r="AT146" s="529"/>
      <c r="AU146" s="529"/>
      <c r="AV146" s="529"/>
      <c r="AW146" s="529"/>
      <c r="AX146" s="529"/>
      <c r="AY146" s="529"/>
      <c r="AZ146" s="529"/>
      <c r="BA146" s="529"/>
      <c r="BB146" s="529"/>
      <c r="BC146" s="529"/>
      <c r="BD146" s="529"/>
      <c r="BE146" s="529"/>
      <c r="BF146" s="529"/>
      <c r="BG146" s="529"/>
      <c r="BH146" s="529"/>
      <c r="BI146" s="529"/>
      <c r="BJ146" s="529"/>
      <c r="BK146" s="529"/>
      <c r="BL146" s="529"/>
      <c r="BM146" s="529"/>
      <c r="BN146" s="529"/>
      <c r="BO146" s="529"/>
      <c r="BP146" s="529"/>
    </row>
    <row r="147" spans="2:68">
      <c r="B147" s="1381"/>
      <c r="C147" s="1381"/>
      <c r="D147" s="1381"/>
      <c r="E147" s="1381"/>
      <c r="F147" s="1381"/>
      <c r="AK147" s="529"/>
      <c r="AL147" s="529"/>
      <c r="AM147" s="529"/>
      <c r="AN147" s="529"/>
      <c r="AO147" s="529"/>
      <c r="AP147" s="529"/>
      <c r="AQ147" s="529"/>
      <c r="AR147" s="529"/>
      <c r="AS147" s="529"/>
      <c r="AT147" s="529"/>
      <c r="AU147" s="529"/>
      <c r="AV147" s="529"/>
      <c r="AW147" s="529"/>
      <c r="AX147" s="529"/>
      <c r="AY147" s="529"/>
      <c r="AZ147" s="529"/>
      <c r="BA147" s="529"/>
      <c r="BB147" s="529"/>
      <c r="BC147" s="529"/>
      <c r="BD147" s="529"/>
      <c r="BE147" s="529"/>
      <c r="BF147" s="529"/>
      <c r="BG147" s="529"/>
      <c r="BH147" s="529"/>
      <c r="BI147" s="529"/>
      <c r="BJ147" s="529"/>
      <c r="BK147" s="529"/>
      <c r="BL147" s="529"/>
      <c r="BM147" s="529"/>
      <c r="BN147" s="529"/>
      <c r="BO147" s="529"/>
      <c r="BP147" s="529"/>
    </row>
    <row r="148" spans="2:68">
      <c r="AK148" s="529"/>
      <c r="AL148" s="529"/>
      <c r="AM148" s="529"/>
      <c r="AN148" s="529"/>
      <c r="AO148" s="529"/>
      <c r="AP148" s="529"/>
      <c r="AQ148" s="529"/>
      <c r="AR148" s="529"/>
      <c r="AS148" s="529"/>
      <c r="AT148" s="529"/>
      <c r="AU148" s="529"/>
      <c r="AV148" s="529"/>
      <c r="AW148" s="529"/>
      <c r="AX148" s="529"/>
      <c r="AY148" s="529"/>
      <c r="AZ148" s="529"/>
      <c r="BA148" s="529"/>
      <c r="BB148" s="529"/>
      <c r="BC148" s="529"/>
      <c r="BD148" s="529"/>
      <c r="BE148" s="529"/>
      <c r="BF148" s="529"/>
      <c r="BG148" s="529"/>
      <c r="BH148" s="529"/>
      <c r="BI148" s="529"/>
      <c r="BJ148" s="529"/>
      <c r="BK148" s="529"/>
      <c r="BL148" s="529"/>
      <c r="BM148" s="529"/>
      <c r="BN148" s="529"/>
      <c r="BO148" s="529"/>
      <c r="BP148" s="529"/>
    </row>
    <row r="149" spans="2:68">
      <c r="AK149" s="529"/>
      <c r="AL149" s="529"/>
      <c r="AM149" s="529"/>
      <c r="AN149" s="529"/>
      <c r="AO149" s="529"/>
      <c r="AP149" s="529"/>
      <c r="AQ149" s="529"/>
      <c r="AR149" s="529"/>
      <c r="AS149" s="529"/>
      <c r="AT149" s="529"/>
      <c r="AU149" s="529"/>
      <c r="AV149" s="529"/>
      <c r="AW149" s="529"/>
      <c r="AX149" s="529"/>
      <c r="AY149" s="529"/>
      <c r="AZ149" s="529"/>
      <c r="BA149" s="529"/>
      <c r="BB149" s="529"/>
      <c r="BC149" s="529"/>
      <c r="BD149" s="529"/>
      <c r="BE149" s="529"/>
      <c r="BF149" s="529"/>
      <c r="BG149" s="529"/>
      <c r="BH149" s="529"/>
      <c r="BI149" s="529"/>
      <c r="BJ149" s="529"/>
      <c r="BK149" s="529"/>
      <c r="BL149" s="529"/>
      <c r="BM149" s="529"/>
      <c r="BN149" s="529"/>
      <c r="BO149" s="529"/>
      <c r="BP149" s="529"/>
    </row>
    <row r="150" spans="2:68">
      <c r="AK150" s="529"/>
      <c r="AL150" s="529"/>
      <c r="AM150" s="529"/>
      <c r="AN150" s="529"/>
      <c r="AO150" s="529"/>
      <c r="AP150" s="529"/>
      <c r="AQ150" s="529"/>
      <c r="AR150" s="529"/>
      <c r="AS150" s="529"/>
      <c r="AT150" s="529"/>
      <c r="AU150" s="529"/>
      <c r="AV150" s="529"/>
      <c r="AW150" s="529"/>
      <c r="AX150" s="529"/>
      <c r="AY150" s="529"/>
      <c r="AZ150" s="529"/>
      <c r="BA150" s="529"/>
      <c r="BB150" s="529"/>
      <c r="BC150" s="529"/>
      <c r="BD150" s="529"/>
      <c r="BE150" s="529"/>
      <c r="BF150" s="529"/>
      <c r="BG150" s="529"/>
      <c r="BH150" s="529"/>
      <c r="BI150" s="529"/>
      <c r="BJ150" s="529"/>
      <c r="BK150" s="529"/>
      <c r="BL150" s="529"/>
      <c r="BM150" s="529"/>
      <c r="BN150" s="529"/>
      <c r="BO150" s="529"/>
      <c r="BP150" s="529"/>
    </row>
    <row r="151" spans="2:68">
      <c r="AK151" s="529"/>
      <c r="AL151" s="529"/>
      <c r="AM151" s="529"/>
      <c r="AN151" s="529"/>
      <c r="AO151" s="529"/>
      <c r="AP151" s="529"/>
      <c r="AQ151" s="529"/>
      <c r="AR151" s="529"/>
      <c r="AS151" s="529"/>
      <c r="AT151" s="529"/>
      <c r="AU151" s="529"/>
      <c r="AV151" s="529"/>
      <c r="AW151" s="529"/>
      <c r="AX151" s="529"/>
      <c r="AY151" s="529"/>
      <c r="AZ151" s="529"/>
      <c r="BA151" s="529"/>
      <c r="BB151" s="529"/>
      <c r="BC151" s="529"/>
      <c r="BD151" s="529"/>
      <c r="BE151" s="529"/>
      <c r="BF151" s="529"/>
      <c r="BG151" s="529"/>
      <c r="BH151" s="529"/>
      <c r="BI151" s="529"/>
      <c r="BJ151" s="529"/>
      <c r="BK151" s="529"/>
      <c r="BL151" s="529"/>
      <c r="BM151" s="529"/>
      <c r="BN151" s="529"/>
      <c r="BO151" s="529"/>
      <c r="BP151" s="529"/>
    </row>
    <row r="152" spans="2:68">
      <c r="AK152" s="529"/>
      <c r="AL152" s="529"/>
      <c r="AM152" s="529"/>
      <c r="AN152" s="529"/>
      <c r="AO152" s="529"/>
      <c r="AP152" s="529"/>
      <c r="AQ152" s="529"/>
      <c r="AR152" s="529"/>
      <c r="AS152" s="529"/>
      <c r="AT152" s="529"/>
      <c r="AU152" s="529"/>
      <c r="AV152" s="529"/>
      <c r="AW152" s="529"/>
      <c r="AX152" s="529"/>
      <c r="AY152" s="529"/>
      <c r="AZ152" s="529"/>
      <c r="BA152" s="529"/>
      <c r="BB152" s="529"/>
      <c r="BC152" s="529"/>
      <c r="BD152" s="529"/>
      <c r="BE152" s="529"/>
      <c r="BF152" s="529"/>
      <c r="BG152" s="529"/>
      <c r="BH152" s="529"/>
      <c r="BI152" s="529"/>
      <c r="BJ152" s="529"/>
      <c r="BK152" s="529"/>
      <c r="BL152" s="529"/>
      <c r="BM152" s="529"/>
      <c r="BN152" s="529"/>
      <c r="BO152" s="529"/>
      <c r="BP152" s="529"/>
    </row>
    <row r="153" spans="2:68">
      <c r="AK153" s="529"/>
      <c r="AL153" s="529"/>
      <c r="AM153" s="529"/>
      <c r="AN153" s="529"/>
      <c r="AO153" s="529"/>
      <c r="AP153" s="529"/>
      <c r="AQ153" s="529"/>
      <c r="AR153" s="529"/>
      <c r="AS153" s="529"/>
      <c r="AT153" s="529"/>
      <c r="AU153" s="529"/>
      <c r="AV153" s="529"/>
      <c r="AW153" s="529"/>
      <c r="AX153" s="529"/>
      <c r="AY153" s="529"/>
      <c r="AZ153" s="529"/>
      <c r="BA153" s="529"/>
      <c r="BB153" s="529"/>
      <c r="BC153" s="529"/>
      <c r="BD153" s="529"/>
      <c r="BE153" s="529"/>
      <c r="BF153" s="529"/>
      <c r="BG153" s="529"/>
      <c r="BH153" s="529"/>
      <c r="BI153" s="529"/>
      <c r="BJ153" s="529"/>
      <c r="BK153" s="529"/>
      <c r="BL153" s="529"/>
      <c r="BM153" s="529"/>
      <c r="BN153" s="529"/>
      <c r="BO153" s="529"/>
      <c r="BP153" s="529"/>
    </row>
    <row r="154" spans="2:68">
      <c r="AK154" s="529"/>
      <c r="AL154" s="529"/>
      <c r="AM154" s="529"/>
      <c r="AN154" s="529"/>
      <c r="AO154" s="529"/>
      <c r="AP154" s="529"/>
      <c r="AQ154" s="529"/>
      <c r="AR154" s="529"/>
      <c r="AS154" s="529"/>
      <c r="AT154" s="529"/>
      <c r="AU154" s="529"/>
      <c r="AV154" s="529"/>
      <c r="AW154" s="529"/>
      <c r="AX154" s="529"/>
      <c r="AY154" s="529"/>
      <c r="AZ154" s="529"/>
      <c r="BA154" s="529"/>
      <c r="BB154" s="529"/>
      <c r="BC154" s="529"/>
      <c r="BD154" s="529"/>
      <c r="BE154" s="529"/>
      <c r="BF154" s="529"/>
      <c r="BG154" s="529"/>
      <c r="BH154" s="529"/>
      <c r="BI154" s="529"/>
      <c r="BJ154" s="529"/>
      <c r="BK154" s="529"/>
      <c r="BL154" s="529"/>
      <c r="BM154" s="529"/>
      <c r="BN154" s="529"/>
      <c r="BO154" s="529"/>
      <c r="BP154" s="529"/>
    </row>
    <row r="155" spans="2:68">
      <c r="AK155" s="529"/>
      <c r="AL155" s="529"/>
      <c r="AM155" s="529"/>
      <c r="AN155" s="529"/>
      <c r="AO155" s="529"/>
      <c r="AP155" s="529"/>
      <c r="AQ155" s="529"/>
      <c r="AR155" s="529"/>
      <c r="AS155" s="529"/>
      <c r="AT155" s="529"/>
      <c r="AU155" s="529"/>
      <c r="AV155" s="529"/>
      <c r="AW155" s="529"/>
      <c r="AX155" s="529"/>
      <c r="AY155" s="529"/>
      <c r="AZ155" s="529"/>
      <c r="BA155" s="529"/>
      <c r="BB155" s="529"/>
      <c r="BC155" s="529"/>
      <c r="BD155" s="529"/>
      <c r="BE155" s="529"/>
      <c r="BF155" s="529"/>
      <c r="BG155" s="529"/>
      <c r="BH155" s="529"/>
      <c r="BI155" s="529"/>
      <c r="BJ155" s="529"/>
      <c r="BK155" s="529"/>
      <c r="BL155" s="529"/>
      <c r="BM155" s="529"/>
      <c r="BN155" s="529"/>
      <c r="BO155" s="529"/>
      <c r="BP155" s="529"/>
    </row>
  </sheetData>
  <mergeCells count="3">
    <mergeCell ref="B6:AJ6"/>
    <mergeCell ref="B11:AJ11"/>
    <mergeCell ref="B147:F147"/>
  </mergeCells>
  <hyperlinks>
    <hyperlink ref="A1" location="INDICE!A1" display="Indice"/>
  </hyperlinks>
  <printOptions horizontalCentered="1"/>
  <pageMargins left="0" right="0.39370078740157483" top="0.19685039370078741" bottom="0.19685039370078741" header="0.15748031496062992" footer="0"/>
  <pageSetup scale="30" orientation="landscape" r:id="rId1"/>
  <headerFooter scaleWithDoc="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J30"/>
  <sheetViews>
    <sheetView showGridLines="0" view="pageBreakPreview" zoomScale="70" zoomScaleNormal="75" zoomScaleSheetLayoutView="70" workbookViewId="0"/>
  </sheetViews>
  <sheetFormatPr baseColWidth="10" defaultColWidth="11.42578125" defaultRowHeight="12.75"/>
  <cols>
    <col min="1" max="1" width="5.85546875" style="323" bestFit="1" customWidth="1"/>
    <col min="2" max="2" width="39.7109375" style="323" customWidth="1"/>
    <col min="3" max="3" width="20.7109375" style="323" customWidth="1"/>
    <col min="4" max="4" width="20.85546875" style="323" customWidth="1"/>
    <col min="5" max="5" width="24.42578125" style="323" customWidth="1"/>
    <col min="6" max="6" width="22.85546875" style="323" customWidth="1"/>
    <col min="7" max="16384" width="11.42578125" style="323"/>
  </cols>
  <sheetData>
    <row r="1" spans="1:10">
      <c r="A1" s="517" t="s">
        <v>271</v>
      </c>
    </row>
    <row r="2" spans="1:10" ht="14.25">
      <c r="B2" s="327" t="s">
        <v>724</v>
      </c>
      <c r="C2" s="131"/>
      <c r="D2" s="131"/>
      <c r="E2" s="131"/>
      <c r="F2" s="518"/>
    </row>
    <row r="3" spans="1:10" ht="14.25">
      <c r="B3" s="131" t="s">
        <v>178</v>
      </c>
      <c r="C3" s="131"/>
      <c r="D3" s="131"/>
      <c r="E3" s="131"/>
      <c r="F3" s="518"/>
    </row>
    <row r="4" spans="1:10">
      <c r="B4" s="518"/>
      <c r="C4" s="518"/>
      <c r="D4" s="518"/>
      <c r="E4" s="518"/>
      <c r="F4" s="518"/>
    </row>
    <row r="5" spans="1:10">
      <c r="B5" s="518"/>
      <c r="C5" s="518"/>
      <c r="D5" s="518"/>
      <c r="E5" s="518"/>
      <c r="F5" s="518"/>
    </row>
    <row r="6" spans="1:10" ht="15.75" customHeight="1">
      <c r="B6" s="1247" t="s">
        <v>130</v>
      </c>
      <c r="C6" s="1247"/>
      <c r="D6" s="1247"/>
      <c r="E6" s="1247"/>
      <c r="F6" s="1247"/>
    </row>
    <row r="7" spans="1:10">
      <c r="B7" s="1247"/>
      <c r="C7" s="1247"/>
      <c r="D7" s="1247"/>
      <c r="E7" s="1247"/>
      <c r="F7" s="1247"/>
    </row>
    <row r="8" spans="1:10" ht="15.75" thickBot="1">
      <c r="A8" s="704"/>
      <c r="C8" s="139"/>
      <c r="D8" s="139"/>
      <c r="E8" s="139"/>
      <c r="F8" s="727"/>
    </row>
    <row r="9" spans="1:10" ht="17.25" thickTop="1" thickBot="1">
      <c r="A9" s="704"/>
      <c r="B9" s="139" t="s">
        <v>750</v>
      </c>
      <c r="C9" s="1384" t="s">
        <v>530</v>
      </c>
      <c r="D9" s="1385"/>
      <c r="E9" s="728"/>
      <c r="F9" s="728"/>
    </row>
    <row r="10" spans="1:10" ht="17.25" thickTop="1" thickBot="1">
      <c r="B10" s="1386" t="s">
        <v>531</v>
      </c>
      <c r="C10" s="1386" t="s">
        <v>532</v>
      </c>
      <c r="D10" s="1388" t="s">
        <v>533</v>
      </c>
      <c r="E10" s="1384" t="s">
        <v>534</v>
      </c>
      <c r="F10" s="1385"/>
    </row>
    <row r="11" spans="1:10" ht="46.5" customHeight="1" thickTop="1" thickBot="1">
      <c r="B11" s="1387"/>
      <c r="C11" s="1387"/>
      <c r="D11" s="1389"/>
      <c r="E11" s="3" t="s">
        <v>535</v>
      </c>
      <c r="F11" s="3" t="s">
        <v>536</v>
      </c>
    </row>
    <row r="12" spans="1:10" ht="16.5" thickTop="1">
      <c r="B12" s="729"/>
      <c r="C12" s="730"/>
      <c r="D12" s="730"/>
      <c r="E12" s="730"/>
      <c r="F12" s="730"/>
    </row>
    <row r="13" spans="1:10" ht="15">
      <c r="B13" s="301" t="s">
        <v>32</v>
      </c>
      <c r="C13" s="324">
        <v>17219527.489999998</v>
      </c>
      <c r="D13" s="325">
        <v>29.960260000000002</v>
      </c>
      <c r="E13" s="324">
        <v>5159015.2067754744</v>
      </c>
      <c r="F13" s="324">
        <v>5159015.2067754697</v>
      </c>
      <c r="G13" s="326"/>
      <c r="H13" s="326"/>
      <c r="I13" s="326"/>
      <c r="J13" s="326"/>
    </row>
    <row r="14" spans="1:10" ht="15">
      <c r="B14" s="301" t="s">
        <v>315</v>
      </c>
      <c r="C14" s="324">
        <v>3104794.4040000001</v>
      </c>
      <c r="D14" s="325">
        <v>29.960260000000002</v>
      </c>
      <c r="E14" s="324">
        <v>930204.4759038504</v>
      </c>
      <c r="F14" s="324">
        <v>930204.4759038504</v>
      </c>
      <c r="G14" s="326"/>
      <c r="H14" s="326"/>
      <c r="I14" s="326"/>
      <c r="J14" s="326"/>
    </row>
    <row r="15" spans="1:10" ht="15">
      <c r="B15" s="301" t="s">
        <v>316</v>
      </c>
      <c r="C15" s="324">
        <v>38524078.620999999</v>
      </c>
      <c r="D15" s="325">
        <v>24.593589999999995</v>
      </c>
      <c r="E15" s="324">
        <v>9474453.9473263919</v>
      </c>
      <c r="F15" s="324">
        <v>615952.22583354299</v>
      </c>
      <c r="G15" s="326"/>
      <c r="H15" s="326"/>
      <c r="I15" s="326"/>
      <c r="J15" s="326"/>
    </row>
    <row r="16" spans="1:10" ht="15">
      <c r="B16" s="301" t="s">
        <v>317</v>
      </c>
      <c r="C16" s="324">
        <v>18947454.208999999</v>
      </c>
      <c r="D16" s="325">
        <v>31.005080000000007</v>
      </c>
      <c r="E16" s="324">
        <v>5874673.3354638182</v>
      </c>
      <c r="F16" s="324">
        <v>6260308.3284993805</v>
      </c>
      <c r="G16" s="326"/>
      <c r="H16" s="326"/>
      <c r="I16" s="326"/>
      <c r="J16" s="326"/>
    </row>
    <row r="17" spans="2:10" ht="15">
      <c r="B17" s="301" t="s">
        <v>279</v>
      </c>
      <c r="C17" s="324">
        <v>46303523</v>
      </c>
      <c r="D17" s="325">
        <v>32.850110000000001</v>
      </c>
      <c r="E17" s="324">
        <v>15210758.239375299</v>
      </c>
      <c r="F17" s="324">
        <v>136627.66764910895</v>
      </c>
      <c r="G17" s="326"/>
      <c r="H17" s="326"/>
      <c r="I17" s="326"/>
      <c r="J17" s="326"/>
    </row>
    <row r="18" spans="2:10" ht="15.75" thickBot="1">
      <c r="B18" s="731"/>
      <c r="C18" s="732"/>
      <c r="D18" s="732"/>
      <c r="E18" s="732"/>
      <c r="F18" s="732"/>
    </row>
    <row r="19" spans="2:10" ht="13.5" thickTop="1">
      <c r="B19" s="128"/>
      <c r="C19" s="128"/>
      <c r="D19" s="128"/>
      <c r="E19" s="128"/>
      <c r="F19" s="128"/>
    </row>
    <row r="20" spans="2:10">
      <c r="B20" s="1382" t="s">
        <v>537</v>
      </c>
      <c r="C20" s="1382"/>
      <c r="D20" s="1382"/>
      <c r="E20" s="1382"/>
      <c r="F20" s="1382"/>
    </row>
    <row r="21" spans="2:10">
      <c r="B21" s="1382" t="s">
        <v>538</v>
      </c>
      <c r="C21" s="1382"/>
      <c r="D21" s="1382"/>
      <c r="E21" s="1382"/>
      <c r="F21" s="1382"/>
    </row>
    <row r="22" spans="2:10">
      <c r="B22" s="1382" t="s">
        <v>539</v>
      </c>
      <c r="C22" s="1382"/>
      <c r="D22" s="1382"/>
      <c r="E22" s="1382"/>
      <c r="F22" s="1382"/>
    </row>
    <row r="23" spans="2:10">
      <c r="B23" s="1382" t="s">
        <v>540</v>
      </c>
      <c r="C23" s="1382"/>
      <c r="D23" s="1382"/>
      <c r="E23" s="1382"/>
      <c r="F23" s="1382"/>
    </row>
    <row r="24" spans="2:10">
      <c r="B24" s="328"/>
      <c r="C24" s="328"/>
      <c r="D24" s="328"/>
      <c r="E24" s="328"/>
      <c r="F24" s="328"/>
    </row>
    <row r="25" spans="2:10">
      <c r="B25" s="1382" t="s">
        <v>541</v>
      </c>
      <c r="C25" s="1382"/>
      <c r="D25" s="1382"/>
      <c r="E25" s="1382"/>
      <c r="F25" s="1382"/>
    </row>
    <row r="26" spans="2:10">
      <c r="B26" s="328"/>
      <c r="C26" s="328"/>
      <c r="D26" s="328"/>
      <c r="E26" s="328"/>
      <c r="F26" s="328"/>
    </row>
    <row r="27" spans="2:10" ht="54.75" customHeight="1">
      <c r="B27" s="1383" t="s">
        <v>910</v>
      </c>
      <c r="C27" s="1383"/>
      <c r="D27" s="1383"/>
      <c r="E27" s="1383"/>
      <c r="F27" s="1383"/>
    </row>
    <row r="28" spans="2:10">
      <c r="B28" s="328"/>
      <c r="C28" s="328"/>
      <c r="D28" s="328"/>
      <c r="E28" s="328"/>
      <c r="F28" s="328"/>
    </row>
    <row r="29" spans="2:10" ht="28.5" customHeight="1">
      <c r="B29" s="1383" t="s">
        <v>542</v>
      </c>
      <c r="C29" s="1383"/>
      <c r="D29" s="1383"/>
      <c r="E29" s="1383"/>
      <c r="F29" s="1383"/>
    </row>
    <row r="30" spans="2:10">
      <c r="B30" s="1383"/>
      <c r="C30" s="1383"/>
      <c r="D30" s="1383"/>
      <c r="E30" s="1383"/>
      <c r="F30" s="1383"/>
    </row>
  </sheetData>
  <mergeCells count="14">
    <mergeCell ref="B30:F30"/>
    <mergeCell ref="C9:D9"/>
    <mergeCell ref="B10:B11"/>
    <mergeCell ref="C10:C11"/>
    <mergeCell ref="D10:D11"/>
    <mergeCell ref="E10:F10"/>
    <mergeCell ref="B25:F25"/>
    <mergeCell ref="B27:F27"/>
    <mergeCell ref="B29:F29"/>
    <mergeCell ref="B6:F7"/>
    <mergeCell ref="B20:F20"/>
    <mergeCell ref="B21:F21"/>
    <mergeCell ref="B22:F22"/>
    <mergeCell ref="B23:F23"/>
  </mergeCells>
  <phoneticPr fontId="42"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5" orientation="portrait" r:id="rId1"/>
  <headerFooter scaleWithDoc="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IL65"/>
  <sheetViews>
    <sheetView showGridLines="0" view="pageBreakPreview" zoomScale="70" zoomScaleSheetLayoutView="70" workbookViewId="0"/>
  </sheetViews>
  <sheetFormatPr baseColWidth="10" defaultColWidth="11.42578125" defaultRowHeight="12.75"/>
  <cols>
    <col min="1" max="1" width="5.85546875" style="323" bestFit="1" customWidth="1"/>
    <col min="2" max="2" width="73.28515625" style="323" customWidth="1"/>
    <col min="3" max="5" width="13.28515625" style="323" customWidth="1"/>
    <col min="6" max="16384" width="11.42578125" style="323"/>
  </cols>
  <sheetData>
    <row r="1" spans="1:5">
      <c r="A1" s="517" t="s">
        <v>271</v>
      </c>
      <c r="B1" s="329"/>
    </row>
    <row r="2" spans="1:5" ht="14.25">
      <c r="B2" s="327" t="s">
        <v>724</v>
      </c>
      <c r="C2" s="330"/>
      <c r="D2" s="133"/>
      <c r="E2" s="331"/>
    </row>
    <row r="3" spans="1:5" ht="14.25">
      <c r="B3" s="131" t="s">
        <v>178</v>
      </c>
      <c r="C3" s="330"/>
      <c r="D3" s="133"/>
      <c r="E3" s="133"/>
    </row>
    <row r="4" spans="1:5">
      <c r="B4" s="332"/>
      <c r="C4" s="330"/>
      <c r="D4" s="133"/>
      <c r="E4" s="133"/>
    </row>
    <row r="5" spans="1:5">
      <c r="B5" s="332"/>
      <c r="C5" s="330"/>
      <c r="D5" s="133"/>
      <c r="E5" s="133"/>
    </row>
    <row r="6" spans="1:5" ht="16.5">
      <c r="B6" s="1247" t="s">
        <v>518</v>
      </c>
      <c r="C6" s="1247"/>
      <c r="D6" s="1247"/>
      <c r="E6" s="1247"/>
    </row>
    <row r="7" spans="1:5" ht="15.75">
      <c r="B7" s="1248" t="s">
        <v>344</v>
      </c>
      <c r="C7" s="1248"/>
      <c r="D7" s="1248"/>
      <c r="E7" s="1248"/>
    </row>
    <row r="8" spans="1:5" ht="14.25">
      <c r="B8" s="1390" t="s">
        <v>816</v>
      </c>
      <c r="C8" s="1390"/>
      <c r="D8" s="1390"/>
      <c r="E8" s="1390"/>
    </row>
    <row r="9" spans="1:5">
      <c r="B9" s="333"/>
      <c r="C9" s="333"/>
      <c r="D9" s="333"/>
      <c r="E9" s="133"/>
    </row>
    <row r="10" spans="1:5" ht="13.5" thickBot="1">
      <c r="B10" s="133"/>
      <c r="C10" s="133"/>
      <c r="D10" s="133"/>
      <c r="E10" s="334" t="s">
        <v>345</v>
      </c>
    </row>
    <row r="11" spans="1:5" ht="13.5" thickTop="1">
      <c r="A11" s="704"/>
      <c r="B11" s="335"/>
      <c r="C11" s="336"/>
      <c r="D11" s="337"/>
      <c r="E11" s="335"/>
    </row>
    <row r="12" spans="1:5" ht="15.75">
      <c r="B12" s="338" t="s">
        <v>346</v>
      </c>
      <c r="C12" s="339" t="s">
        <v>347</v>
      </c>
      <c r="D12" s="340" t="s">
        <v>348</v>
      </c>
      <c r="E12" s="338" t="s">
        <v>349</v>
      </c>
    </row>
    <row r="13" spans="1:5" ht="15.75" thickBot="1">
      <c r="B13" s="341"/>
      <c r="C13" s="342"/>
      <c r="D13" s="343"/>
      <c r="E13" s="344"/>
    </row>
    <row r="14" spans="1:5" ht="13.5" thickTop="1">
      <c r="B14" s="345"/>
      <c r="C14" s="346"/>
      <c r="D14" s="347"/>
      <c r="E14" s="348"/>
    </row>
    <row r="15" spans="1:5" ht="15.75">
      <c r="B15" s="349" t="s">
        <v>379</v>
      </c>
      <c r="C15" s="350">
        <v>126781.8955825437</v>
      </c>
      <c r="D15" s="351">
        <v>0</v>
      </c>
      <c r="E15" s="145">
        <v>126781.8955825437</v>
      </c>
    </row>
    <row r="16" spans="1:5">
      <c r="B16" s="146"/>
      <c r="C16" s="352"/>
      <c r="D16" s="353"/>
      <c r="E16" s="154"/>
    </row>
    <row r="17" spans="2:5" ht="15">
      <c r="B17" s="354" t="s">
        <v>911</v>
      </c>
      <c r="C17" s="355">
        <v>14529.125253191953</v>
      </c>
      <c r="D17" s="356">
        <v>0</v>
      </c>
      <c r="E17" s="357">
        <v>14529.125253191953</v>
      </c>
    </row>
    <row r="18" spans="2:5">
      <c r="B18" s="146"/>
      <c r="C18" s="358"/>
      <c r="D18" s="359"/>
      <c r="E18" s="154"/>
    </row>
    <row r="19" spans="2:5" ht="15">
      <c r="B19" s="146" t="s">
        <v>522</v>
      </c>
      <c r="C19" s="355">
        <v>14529.125253191953</v>
      </c>
      <c r="D19" s="356">
        <v>0</v>
      </c>
      <c r="E19" s="357">
        <v>14529.125253191953</v>
      </c>
    </row>
    <row r="20" spans="2:5" ht="15">
      <c r="B20" s="146"/>
      <c r="C20" s="355"/>
      <c r="D20" s="356"/>
      <c r="E20" s="357"/>
    </row>
    <row r="21" spans="2:5">
      <c r="B21" s="354" t="s">
        <v>486</v>
      </c>
      <c r="C21" s="360"/>
      <c r="D21" s="353"/>
      <c r="E21" s="361"/>
    </row>
    <row r="22" spans="2:5" ht="15">
      <c r="B22" s="354" t="s">
        <v>523</v>
      </c>
      <c r="C22" s="362">
        <v>112196.49100585254</v>
      </c>
      <c r="D22" s="363">
        <v>0</v>
      </c>
      <c r="E22" s="357">
        <v>112196.49100585254</v>
      </c>
    </row>
    <row r="23" spans="2:5">
      <c r="B23" s="354"/>
      <c r="C23" s="352"/>
      <c r="D23" s="353"/>
      <c r="E23" s="154"/>
    </row>
    <row r="24" spans="2:5" ht="15">
      <c r="B24" s="364" t="s">
        <v>524</v>
      </c>
      <c r="C24" s="365">
        <v>58131.300661199974</v>
      </c>
      <c r="D24" s="366">
        <v>0</v>
      </c>
      <c r="E24" s="367">
        <v>58131.300661199974</v>
      </c>
    </row>
    <row r="25" spans="2:5" ht="15">
      <c r="B25" s="364" t="s">
        <v>522</v>
      </c>
      <c r="C25" s="365">
        <v>53614.859969790603</v>
      </c>
      <c r="D25" s="366">
        <v>0</v>
      </c>
      <c r="E25" s="367">
        <v>53614.859969790603</v>
      </c>
    </row>
    <row r="26" spans="2:5" ht="15">
      <c r="B26" s="364" t="s">
        <v>738</v>
      </c>
      <c r="C26" s="365">
        <v>450.33037486197179</v>
      </c>
      <c r="D26" s="366"/>
      <c r="E26" s="367">
        <v>450.33037486197179</v>
      </c>
    </row>
    <row r="27" spans="2:5">
      <c r="B27" s="146"/>
      <c r="C27" s="352"/>
      <c r="D27" s="353"/>
      <c r="E27" s="154"/>
    </row>
    <row r="28" spans="2:5" ht="15">
      <c r="B28" s="354" t="s">
        <v>525</v>
      </c>
      <c r="C28" s="362">
        <v>56.279323499200352</v>
      </c>
      <c r="D28" s="363">
        <v>0</v>
      </c>
      <c r="E28" s="357">
        <v>56.279323499200352</v>
      </c>
    </row>
    <row r="29" spans="2:5">
      <c r="B29" s="354"/>
      <c r="C29" s="352"/>
      <c r="D29" s="353"/>
      <c r="E29" s="154"/>
    </row>
    <row r="30" spans="2:5" ht="15">
      <c r="B30" s="146" t="s">
        <v>522</v>
      </c>
      <c r="C30" s="362">
        <v>56.279323499200352</v>
      </c>
      <c r="D30" s="363">
        <v>0</v>
      </c>
      <c r="E30" s="357">
        <v>56.279323499200352</v>
      </c>
    </row>
    <row r="31" spans="2:5">
      <c r="B31" s="146"/>
      <c r="C31" s="352"/>
      <c r="D31" s="368"/>
      <c r="E31" s="154"/>
    </row>
    <row r="32" spans="2:5" ht="28.5">
      <c r="B32" s="2" t="s">
        <v>223</v>
      </c>
      <c r="C32" s="46">
        <v>605625</v>
      </c>
      <c r="D32" s="203">
        <v>0</v>
      </c>
      <c r="E32" s="46">
        <v>605625</v>
      </c>
    </row>
    <row r="33" spans="1:246" ht="15.75">
      <c r="B33" s="369"/>
      <c r="C33" s="370"/>
      <c r="D33" s="371"/>
      <c r="E33" s="372"/>
    </row>
    <row r="34" spans="1:246" ht="15.75">
      <c r="B34" s="349" t="s">
        <v>323</v>
      </c>
      <c r="C34" s="350">
        <v>870602.23</v>
      </c>
      <c r="D34" s="373">
        <v>0</v>
      </c>
      <c r="E34" s="145">
        <v>870602.23</v>
      </c>
    </row>
    <row r="35" spans="1:246" ht="15.75">
      <c r="B35" s="369"/>
      <c r="C35" s="370"/>
      <c r="D35" s="371"/>
      <c r="E35" s="372"/>
    </row>
    <row r="36" spans="1:246" ht="15">
      <c r="B36" s="354" t="s">
        <v>350</v>
      </c>
      <c r="C36" s="374">
        <v>870602.23</v>
      </c>
      <c r="D36" s="375">
        <v>0</v>
      </c>
      <c r="E36" s="357">
        <v>870602.23</v>
      </c>
    </row>
    <row r="37" spans="1:246" ht="15">
      <c r="B37" s="376"/>
      <c r="C37" s="377"/>
      <c r="D37" s="375"/>
      <c r="E37" s="357"/>
    </row>
    <row r="38" spans="1:246" ht="15.75">
      <c r="B38" s="378" t="s">
        <v>191</v>
      </c>
      <c r="C38" s="350">
        <v>1603009.1255825437</v>
      </c>
      <c r="D38" s="351">
        <v>0</v>
      </c>
      <c r="E38" s="145">
        <v>1603009.1255825437</v>
      </c>
    </row>
    <row r="39" spans="1:246" ht="13.5" thickBot="1">
      <c r="B39" s="379"/>
      <c r="C39" s="380"/>
      <c r="D39" s="381"/>
      <c r="E39" s="382"/>
    </row>
    <row r="40" spans="1:246" s="705" customFormat="1" ht="16.5" thickTop="1">
      <c r="A40" s="133"/>
      <c r="B40" s="133"/>
      <c r="C40" s="133"/>
      <c r="D40" s="133"/>
      <c r="E40" s="133"/>
      <c r="U40" s="706"/>
      <c r="V40" s="706"/>
      <c r="W40" s="706"/>
      <c r="X40" s="706"/>
      <c r="Y40" s="706"/>
      <c r="Z40" s="706"/>
      <c r="AA40" s="706"/>
      <c r="AB40" s="706"/>
      <c r="AC40" s="706"/>
      <c r="AD40" s="706"/>
      <c r="AE40" s="706"/>
      <c r="AF40" s="706"/>
      <c r="AG40" s="706"/>
      <c r="AH40" s="706"/>
      <c r="AI40" s="706"/>
      <c r="AJ40" s="706"/>
      <c r="AK40" s="706"/>
      <c r="AL40" s="706"/>
      <c r="AM40" s="706"/>
      <c r="AN40" s="706"/>
      <c r="AO40" s="706"/>
      <c r="AP40" s="706"/>
      <c r="AQ40" s="706"/>
      <c r="AR40" s="706"/>
      <c r="AS40" s="706"/>
      <c r="AT40" s="706"/>
      <c r="AU40" s="706"/>
      <c r="AV40" s="706"/>
      <c r="AW40" s="706"/>
      <c r="AX40" s="706"/>
      <c r="AY40" s="706"/>
      <c r="AZ40" s="706"/>
      <c r="BA40" s="706"/>
      <c r="BB40" s="706"/>
      <c r="BC40" s="706"/>
      <c r="BD40" s="706"/>
      <c r="BE40" s="706"/>
      <c r="BF40" s="706"/>
      <c r="BG40" s="706"/>
      <c r="BH40" s="706"/>
      <c r="BI40" s="706"/>
      <c r="BJ40" s="706"/>
      <c r="BK40" s="706"/>
      <c r="BL40" s="706"/>
      <c r="BM40" s="706"/>
      <c r="BN40" s="706"/>
      <c r="BO40" s="706"/>
      <c r="BP40" s="706"/>
      <c r="BQ40" s="706"/>
      <c r="BR40" s="706"/>
      <c r="BS40" s="706"/>
      <c r="BT40" s="706"/>
      <c r="BU40" s="706"/>
      <c r="BV40" s="706"/>
      <c r="BW40" s="706"/>
      <c r="BX40" s="706"/>
      <c r="BY40" s="706"/>
      <c r="BZ40" s="706"/>
      <c r="CA40" s="706"/>
      <c r="CB40" s="706"/>
      <c r="CC40" s="706"/>
      <c r="CD40" s="706"/>
      <c r="CE40" s="706"/>
      <c r="CF40" s="706"/>
      <c r="CG40" s="706"/>
      <c r="CH40" s="706"/>
      <c r="CI40" s="706"/>
      <c r="CJ40" s="706"/>
      <c r="CK40" s="706"/>
      <c r="CL40" s="706"/>
      <c r="CM40" s="706"/>
      <c r="CN40" s="706"/>
      <c r="CO40" s="706"/>
      <c r="CP40" s="706"/>
      <c r="CQ40" s="706"/>
      <c r="CR40" s="706"/>
      <c r="CS40" s="706"/>
      <c r="CT40" s="706"/>
      <c r="CU40" s="706"/>
      <c r="CV40" s="706"/>
      <c r="CW40" s="706"/>
      <c r="CX40" s="706"/>
      <c r="CY40" s="706"/>
      <c r="CZ40" s="706"/>
      <c r="DA40" s="706"/>
      <c r="DB40" s="706"/>
      <c r="DC40" s="706"/>
      <c r="DD40" s="706"/>
      <c r="DE40" s="706"/>
      <c r="DF40" s="706"/>
      <c r="DG40" s="706"/>
      <c r="DH40" s="706"/>
      <c r="DI40" s="706"/>
      <c r="DJ40" s="706"/>
      <c r="DK40" s="706"/>
      <c r="DL40" s="706"/>
      <c r="DM40" s="706"/>
      <c r="DN40" s="706"/>
      <c r="DO40" s="706"/>
      <c r="DP40" s="706"/>
      <c r="DQ40" s="706"/>
      <c r="DR40" s="706"/>
      <c r="DS40" s="706"/>
      <c r="DT40" s="706"/>
      <c r="DU40" s="706"/>
      <c r="DV40" s="706"/>
      <c r="DW40" s="706"/>
      <c r="DX40" s="706"/>
      <c r="DY40" s="706"/>
      <c r="DZ40" s="706"/>
      <c r="EA40" s="706"/>
      <c r="EB40" s="706"/>
      <c r="EC40" s="706"/>
      <c r="ED40" s="706"/>
      <c r="EE40" s="706"/>
      <c r="EF40" s="706"/>
      <c r="EG40" s="706"/>
      <c r="EH40" s="706"/>
      <c r="EI40" s="706"/>
      <c r="EJ40" s="706"/>
      <c r="EK40" s="706"/>
      <c r="EL40" s="706"/>
      <c r="EM40" s="706"/>
      <c r="EN40" s="706"/>
      <c r="EO40" s="706"/>
      <c r="EP40" s="706"/>
      <c r="EQ40" s="706"/>
      <c r="ER40" s="706"/>
      <c r="ES40" s="706"/>
      <c r="ET40" s="706"/>
      <c r="EU40" s="706"/>
      <c r="EV40" s="706"/>
      <c r="EW40" s="706"/>
      <c r="EX40" s="706"/>
      <c r="EY40" s="706"/>
      <c r="EZ40" s="706"/>
      <c r="FA40" s="706"/>
      <c r="FB40" s="706"/>
      <c r="FC40" s="706"/>
      <c r="FD40" s="706"/>
      <c r="FE40" s="706"/>
      <c r="FF40" s="706"/>
      <c r="FG40" s="706"/>
      <c r="FH40" s="706"/>
      <c r="FI40" s="706"/>
      <c r="FJ40" s="706"/>
      <c r="FK40" s="706"/>
      <c r="FL40" s="706"/>
      <c r="FM40" s="706"/>
      <c r="FN40" s="706"/>
      <c r="FO40" s="706"/>
      <c r="FP40" s="706"/>
      <c r="FQ40" s="706"/>
      <c r="FR40" s="706"/>
      <c r="FS40" s="706"/>
      <c r="FT40" s="706"/>
      <c r="FU40" s="706"/>
      <c r="FV40" s="706"/>
      <c r="FW40" s="706"/>
      <c r="FX40" s="706"/>
      <c r="FY40" s="706"/>
      <c r="FZ40" s="706"/>
      <c r="GA40" s="706"/>
      <c r="GB40" s="706"/>
      <c r="GC40" s="706"/>
      <c r="GD40" s="706"/>
      <c r="GE40" s="706"/>
      <c r="GF40" s="706"/>
      <c r="GG40" s="706"/>
      <c r="GH40" s="706"/>
      <c r="GI40" s="706"/>
      <c r="GJ40" s="706"/>
      <c r="GK40" s="706"/>
      <c r="GL40" s="706"/>
      <c r="GM40" s="706"/>
      <c r="GN40" s="706"/>
      <c r="GO40" s="706"/>
      <c r="GP40" s="706"/>
      <c r="GQ40" s="706"/>
      <c r="GR40" s="706"/>
      <c r="GS40" s="706"/>
      <c r="GT40" s="706"/>
      <c r="GU40" s="706"/>
      <c r="GV40" s="706"/>
      <c r="GW40" s="706"/>
      <c r="GX40" s="706"/>
      <c r="GY40" s="706"/>
      <c r="GZ40" s="706"/>
      <c r="HA40" s="706"/>
      <c r="HB40" s="706"/>
      <c r="HC40" s="706"/>
      <c r="HD40" s="706"/>
      <c r="HE40" s="706"/>
      <c r="HF40" s="706"/>
      <c r="HG40" s="706"/>
      <c r="HH40" s="706"/>
      <c r="HI40" s="706"/>
      <c r="HJ40" s="706"/>
      <c r="HK40" s="706"/>
      <c r="HL40" s="706"/>
      <c r="HM40" s="706"/>
      <c r="HN40" s="706"/>
      <c r="HO40" s="706"/>
      <c r="HP40" s="706"/>
      <c r="HQ40" s="706"/>
      <c r="HR40" s="706"/>
      <c r="HS40" s="706"/>
      <c r="HT40" s="706"/>
      <c r="HU40" s="706"/>
      <c r="HV40" s="706"/>
      <c r="HW40" s="706"/>
      <c r="HX40" s="706"/>
      <c r="HY40" s="706"/>
      <c r="HZ40" s="706"/>
      <c r="IA40" s="706"/>
      <c r="IB40" s="706"/>
      <c r="IC40" s="706"/>
      <c r="ID40" s="706"/>
      <c r="IE40" s="706"/>
      <c r="IF40" s="706"/>
      <c r="IG40" s="706"/>
      <c r="IH40" s="706"/>
      <c r="II40" s="706"/>
      <c r="IJ40" s="706"/>
      <c r="IK40" s="706"/>
      <c r="IL40" s="706"/>
    </row>
    <row r="41" spans="1:246">
      <c r="B41" s="1250" t="s">
        <v>428</v>
      </c>
      <c r="C41" s="1250"/>
      <c r="D41" s="1250"/>
      <c r="E41" s="1250"/>
    </row>
    <row r="42" spans="1:246">
      <c r="B42" s="1250"/>
      <c r="C42" s="1250"/>
      <c r="D42" s="1250"/>
      <c r="E42" s="1250"/>
    </row>
    <row r="43" spans="1:246">
      <c r="B43" s="1250"/>
      <c r="C43" s="1250"/>
      <c r="D43" s="1250"/>
      <c r="E43" s="1250"/>
    </row>
    <row r="44" spans="1:246">
      <c r="B44" s="1250"/>
      <c r="C44" s="1250"/>
      <c r="D44" s="1250"/>
      <c r="E44" s="1250"/>
    </row>
    <row r="45" spans="1:246" ht="12.75" customHeight="1">
      <c r="B45" s="40"/>
      <c r="C45" s="40"/>
      <c r="D45" s="40"/>
      <c r="E45" s="40"/>
    </row>
    <row r="46" spans="1:246" ht="12.75" customHeight="1">
      <c r="B46" s="1248" t="s">
        <v>16</v>
      </c>
      <c r="C46" s="1248"/>
      <c r="D46" s="1248"/>
      <c r="E46" s="1248"/>
    </row>
    <row r="47" spans="1:246" ht="13.5" thickBot="1">
      <c r="B47" s="133"/>
      <c r="C47" s="133"/>
      <c r="D47" s="383"/>
      <c r="E47" s="334" t="s">
        <v>345</v>
      </c>
    </row>
    <row r="48" spans="1:246" ht="13.5" thickTop="1">
      <c r="B48" s="335"/>
      <c r="C48" s="336"/>
      <c r="D48" s="384"/>
      <c r="E48" s="385"/>
    </row>
    <row r="49" spans="2:7" ht="15" customHeight="1">
      <c r="B49" s="386" t="s">
        <v>346</v>
      </c>
      <c r="C49" s="339" t="s">
        <v>347</v>
      </c>
      <c r="D49" s="387" t="s">
        <v>348</v>
      </c>
      <c r="E49" s="388" t="s">
        <v>349</v>
      </c>
    </row>
    <row r="50" spans="2:7" ht="15.75" thickBot="1">
      <c r="B50" s="341"/>
      <c r="C50" s="342"/>
      <c r="D50" s="389"/>
      <c r="E50" s="390"/>
    </row>
    <row r="51" spans="2:7" ht="13.5" thickTop="1">
      <c r="B51" s="140"/>
      <c r="C51" s="391"/>
      <c r="D51" s="392"/>
      <c r="E51" s="393"/>
    </row>
    <row r="52" spans="2:7" ht="15.75">
      <c r="B52" s="394" t="s">
        <v>17</v>
      </c>
      <c r="C52" s="395">
        <v>210350.97999999998</v>
      </c>
      <c r="D52" s="396">
        <v>0</v>
      </c>
      <c r="E52" s="397">
        <v>210350.97999999998</v>
      </c>
      <c r="G52" s="707"/>
    </row>
    <row r="53" spans="2:7">
      <c r="B53" s="376"/>
      <c r="C53" s="352"/>
      <c r="D53" s="398"/>
      <c r="E53" s="399"/>
    </row>
    <row r="54" spans="2:7" ht="17.25" customHeight="1">
      <c r="B54" s="400" t="s">
        <v>18</v>
      </c>
      <c r="C54" s="401">
        <v>166973.49</v>
      </c>
      <c r="D54" s="402">
        <v>0</v>
      </c>
      <c r="E54" s="403">
        <v>166973.49</v>
      </c>
    </row>
    <row r="55" spans="2:7" ht="15">
      <c r="B55" s="400" t="s">
        <v>19</v>
      </c>
      <c r="C55" s="401">
        <v>5753.2</v>
      </c>
      <c r="D55" s="404">
        <v>0</v>
      </c>
      <c r="E55" s="403">
        <v>5753.2</v>
      </c>
    </row>
    <row r="56" spans="2:7" ht="15">
      <c r="B56" s="400"/>
      <c r="C56" s="401"/>
      <c r="D56" s="404"/>
      <c r="E56" s="403"/>
    </row>
    <row r="57" spans="2:7" ht="15">
      <c r="B57" s="400" t="s">
        <v>20</v>
      </c>
      <c r="C57" s="401">
        <v>37569.67</v>
      </c>
      <c r="D57" s="402">
        <v>0</v>
      </c>
      <c r="E57" s="403">
        <v>37569.67</v>
      </c>
    </row>
    <row r="58" spans="2:7" ht="15">
      <c r="B58" s="400" t="s">
        <v>19</v>
      </c>
      <c r="C58" s="401">
        <v>54.62</v>
      </c>
      <c r="D58" s="404">
        <v>0</v>
      </c>
      <c r="E58" s="403">
        <v>54.62</v>
      </c>
    </row>
    <row r="59" spans="2:7" ht="13.5" thickBot="1">
      <c r="B59" s="142"/>
      <c r="C59" s="142"/>
      <c r="D59" s="405"/>
      <c r="E59" s="406"/>
    </row>
    <row r="60" spans="2:7" ht="13.5" thickTop="1"/>
    <row r="63" spans="2:7">
      <c r="E63" s="407"/>
    </row>
    <row r="64" spans="2:7">
      <c r="E64" s="407"/>
    </row>
    <row r="65" spans="5:5">
      <c r="E65" s="407"/>
    </row>
  </sheetData>
  <mergeCells count="5">
    <mergeCell ref="B46:E46"/>
    <mergeCell ref="B6:E6"/>
    <mergeCell ref="B7:E7"/>
    <mergeCell ref="B8:E8"/>
    <mergeCell ref="B41:E44"/>
  </mergeCells>
  <phoneticPr fontId="42" type="noConversion"/>
  <hyperlinks>
    <hyperlink ref="A1" location="INDICE!A1" display="Indice"/>
  </hyperlinks>
  <printOptions horizontalCentered="1"/>
  <pageMargins left="0.39370078740157483" right="0.39370078740157483" top="0.19685039370078741" bottom="0.35433070866141736" header="0.15748031496062992" footer="0.23622047244094491"/>
  <pageSetup scale="88" orientation="portrait" r:id="rId1"/>
  <headerFooter scaleWithDoc="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E43"/>
  <sheetViews>
    <sheetView showGridLines="0" showRuler="0" view="pageBreakPreview" zoomScale="70" zoomScaleSheetLayoutView="70" workbookViewId="0"/>
  </sheetViews>
  <sheetFormatPr baseColWidth="10" defaultColWidth="11.42578125" defaultRowHeight="12.75"/>
  <cols>
    <col min="1" max="1" width="5.85546875" style="323" bestFit="1" customWidth="1"/>
    <col min="2" max="2" width="59.7109375" style="323" bestFit="1" customWidth="1"/>
    <col min="3" max="3" width="32.42578125" style="323" customWidth="1"/>
    <col min="4" max="4" width="19.28515625" style="323" customWidth="1"/>
    <col min="5" max="9" width="11.42578125" style="323"/>
    <col min="10" max="10" width="12.7109375" style="323" bestFit="1" customWidth="1"/>
    <col min="11" max="16384" width="11.42578125" style="323"/>
  </cols>
  <sheetData>
    <row r="1" spans="1:5">
      <c r="A1" s="517" t="s">
        <v>271</v>
      </c>
      <c r="B1" s="329"/>
      <c r="C1" s="708"/>
      <c r="D1" s="708"/>
    </row>
    <row r="2" spans="1:5" ht="14.25">
      <c r="B2" s="327" t="s">
        <v>724</v>
      </c>
      <c r="C2" s="410"/>
      <c r="D2" s="709"/>
    </row>
    <row r="3" spans="1:5" ht="14.25">
      <c r="B3" s="412" t="s">
        <v>178</v>
      </c>
      <c r="C3" s="410"/>
      <c r="D3" s="709"/>
    </row>
    <row r="4" spans="1:5" ht="14.25">
      <c r="B4" s="412"/>
      <c r="C4" s="410"/>
      <c r="D4" s="710"/>
    </row>
    <row r="5" spans="1:5">
      <c r="B5" s="410"/>
      <c r="C5" s="410"/>
      <c r="D5" s="710"/>
    </row>
    <row r="6" spans="1:5" ht="16.5">
      <c r="B6" s="1305" t="s">
        <v>399</v>
      </c>
      <c r="C6" s="1305"/>
      <c r="D6" s="711"/>
    </row>
    <row r="7" spans="1:5" ht="14.25">
      <c r="B7" s="1397" t="s">
        <v>817</v>
      </c>
      <c r="C7" s="1397"/>
      <c r="D7" s="712"/>
    </row>
    <row r="8" spans="1:5" ht="15" thickBot="1">
      <c r="B8" s="713"/>
      <c r="C8" s="713"/>
      <c r="D8" s="713"/>
    </row>
    <row r="9" spans="1:5" ht="13.5" customHeight="1" thickTop="1">
      <c r="B9" s="1391" t="s">
        <v>400</v>
      </c>
      <c r="C9" s="1394" t="s">
        <v>429</v>
      </c>
    </row>
    <row r="10" spans="1:5">
      <c r="B10" s="1392"/>
      <c r="C10" s="1395"/>
    </row>
    <row r="11" spans="1:5" ht="13.5" customHeight="1">
      <c r="B11" s="1392"/>
      <c r="C11" s="1395"/>
    </row>
    <row r="12" spans="1:5">
      <c r="B12" s="1393"/>
      <c r="C12" s="1396"/>
    </row>
    <row r="13" spans="1:5">
      <c r="B13" s="714"/>
      <c r="C13" s="57"/>
    </row>
    <row r="14" spans="1:5" ht="15.75">
      <c r="B14" s="715" t="s">
        <v>340</v>
      </c>
      <c r="C14" s="716">
        <v>870602.23</v>
      </c>
      <c r="D14" s="717"/>
      <c r="E14" s="717"/>
    </row>
    <row r="15" spans="1:5" ht="14.25">
      <c r="B15" s="718"/>
      <c r="C15" s="719"/>
      <c r="D15" s="717"/>
      <c r="E15" s="717"/>
    </row>
    <row r="16" spans="1:5" ht="15">
      <c r="B16" s="720" t="s">
        <v>401</v>
      </c>
      <c r="C16" s="721">
        <v>20623.559999999998</v>
      </c>
      <c r="D16" s="717"/>
      <c r="E16" s="717"/>
    </row>
    <row r="17" spans="2:5" ht="15">
      <c r="B17" s="408" t="s">
        <v>402</v>
      </c>
      <c r="C17" s="721">
        <v>11217.34</v>
      </c>
      <c r="D17" s="717"/>
      <c r="E17" s="717"/>
    </row>
    <row r="18" spans="2:5" ht="15">
      <c r="B18" s="720" t="s">
        <v>403</v>
      </c>
      <c r="C18" s="721">
        <v>42934.69</v>
      </c>
      <c r="D18" s="717"/>
      <c r="E18" s="717"/>
    </row>
    <row r="19" spans="2:5" ht="15">
      <c r="B19" s="720" t="s">
        <v>404</v>
      </c>
      <c r="C19" s="721">
        <v>47062.68</v>
      </c>
      <c r="D19" s="717"/>
      <c r="E19" s="717"/>
    </row>
    <row r="20" spans="2:5" ht="15">
      <c r="B20" s="720" t="s">
        <v>405</v>
      </c>
      <c r="C20" s="721">
        <v>73669.83</v>
      </c>
      <c r="D20" s="717"/>
      <c r="E20" s="717"/>
    </row>
    <row r="21" spans="2:5" ht="15">
      <c r="B21" s="720" t="s">
        <v>406</v>
      </c>
      <c r="C21" s="721">
        <v>26056.52</v>
      </c>
      <c r="D21" s="717"/>
      <c r="E21" s="717"/>
    </row>
    <row r="22" spans="2:5" ht="15">
      <c r="B22" s="720" t="s">
        <v>407</v>
      </c>
      <c r="C22" s="721">
        <v>165207.67999999999</v>
      </c>
      <c r="D22" s="717"/>
      <c r="E22" s="717"/>
    </row>
    <row r="23" spans="2:5" ht="15">
      <c r="B23" s="720" t="s">
        <v>408</v>
      </c>
      <c r="C23" s="721">
        <v>1181.04</v>
      </c>
      <c r="D23" s="717"/>
      <c r="E23" s="717"/>
    </row>
    <row r="24" spans="2:5" ht="15">
      <c r="B24" s="720" t="s">
        <v>0</v>
      </c>
      <c r="C24" s="721">
        <v>299.75</v>
      </c>
      <c r="D24" s="717"/>
      <c r="E24" s="717"/>
    </row>
    <row r="25" spans="2:5" ht="15">
      <c r="B25" s="720" t="s">
        <v>1</v>
      </c>
      <c r="C25" s="721">
        <v>9840.5400000000009</v>
      </c>
      <c r="D25" s="717"/>
      <c r="E25" s="717"/>
    </row>
    <row r="26" spans="2:5" ht="15">
      <c r="B26" s="720" t="s">
        <v>2</v>
      </c>
      <c r="C26" s="721">
        <v>1918.57</v>
      </c>
      <c r="D26" s="717"/>
      <c r="E26" s="717"/>
    </row>
    <row r="27" spans="2:5" ht="15">
      <c r="B27" s="408" t="s">
        <v>3</v>
      </c>
      <c r="C27" s="721">
        <v>9296.61</v>
      </c>
      <c r="D27" s="717"/>
      <c r="E27" s="717"/>
    </row>
    <row r="28" spans="2:5" ht="15">
      <c r="B28" s="720" t="s">
        <v>4</v>
      </c>
      <c r="C28" s="721">
        <v>168440.41</v>
      </c>
      <c r="D28" s="717"/>
      <c r="E28" s="717"/>
    </row>
    <row r="29" spans="2:5" ht="15">
      <c r="B29" s="720" t="s">
        <v>5</v>
      </c>
      <c r="C29" s="721">
        <v>12395.39</v>
      </c>
      <c r="D29" s="717"/>
      <c r="E29" s="717"/>
    </row>
    <row r="30" spans="2:5" ht="15">
      <c r="B30" s="720" t="s">
        <v>6</v>
      </c>
      <c r="C30" s="721">
        <v>89272.22</v>
      </c>
      <c r="D30" s="717"/>
      <c r="E30" s="717"/>
    </row>
    <row r="31" spans="2:5" ht="15">
      <c r="B31" s="720" t="s">
        <v>7</v>
      </c>
      <c r="C31" s="721">
        <v>31588.39</v>
      </c>
      <c r="D31" s="717"/>
      <c r="E31" s="717"/>
    </row>
    <row r="32" spans="2:5" ht="15">
      <c r="B32" s="408" t="s">
        <v>8</v>
      </c>
      <c r="C32" s="721">
        <v>21237.85</v>
      </c>
      <c r="D32" s="717"/>
      <c r="E32" s="717"/>
    </row>
    <row r="33" spans="2:5" ht="15">
      <c r="B33" s="720" t="s">
        <v>9</v>
      </c>
      <c r="C33" s="721">
        <v>40816.800000000003</v>
      </c>
      <c r="D33" s="717"/>
      <c r="E33" s="717"/>
    </row>
    <row r="34" spans="2:5" ht="15">
      <c r="B34" s="720" t="s">
        <v>10</v>
      </c>
      <c r="C34" s="721">
        <v>0</v>
      </c>
      <c r="D34" s="717"/>
      <c r="E34" s="717"/>
    </row>
    <row r="35" spans="2:5" ht="15">
      <c r="B35" s="720" t="s">
        <v>11</v>
      </c>
      <c r="C35" s="721">
        <v>0</v>
      </c>
      <c r="D35" s="717"/>
      <c r="E35" s="717"/>
    </row>
    <row r="36" spans="2:5" ht="15">
      <c r="B36" s="720" t="s">
        <v>12</v>
      </c>
      <c r="C36" s="721">
        <v>55221.04</v>
      </c>
      <c r="D36" s="717"/>
      <c r="E36" s="717"/>
    </row>
    <row r="37" spans="2:5" ht="15">
      <c r="B37" s="720" t="s">
        <v>13</v>
      </c>
      <c r="C37" s="721">
        <v>29224.52</v>
      </c>
      <c r="D37" s="717"/>
      <c r="E37" s="717"/>
    </row>
    <row r="38" spans="2:5" ht="15">
      <c r="B38" s="720" t="s">
        <v>14</v>
      </c>
      <c r="C38" s="721">
        <v>977.66</v>
      </c>
      <c r="D38" s="717"/>
      <c r="E38" s="717"/>
    </row>
    <row r="39" spans="2:5" ht="15">
      <c r="B39" s="720" t="s">
        <v>15</v>
      </c>
      <c r="C39" s="721">
        <v>12119.14</v>
      </c>
      <c r="D39" s="717"/>
      <c r="E39" s="717"/>
    </row>
    <row r="40" spans="2:5" ht="13.5" thickBot="1">
      <c r="B40" s="722"/>
      <c r="C40" s="723"/>
      <c r="D40" s="717"/>
    </row>
    <row r="41" spans="2:5" ht="12.75" customHeight="1" thickTop="1">
      <c r="B41" s="133"/>
      <c r="C41" s="139"/>
      <c r="D41" s="139"/>
    </row>
    <row r="42" spans="2:5" ht="12.75" customHeight="1">
      <c r="B42" s="1250" t="s">
        <v>912</v>
      </c>
      <c r="C42" s="1250"/>
      <c r="D42" s="133"/>
    </row>
    <row r="43" spans="2:5">
      <c r="B43" s="724"/>
      <c r="C43" s="724"/>
    </row>
  </sheetData>
  <customSheetViews>
    <customSheetView guid="{AE035438-BA58-480D-90AC-43CF75BC256A}" scale="75" showPageBreaks="1" fitToPage="1" printArea="1" showRuler="0">
      <pageMargins left="0.39370078740157483" right="0.39370078740157483" top="0.78740157480314965" bottom="0.98425196850393704" header="0" footer="0"/>
      <printOptions horizontalCentered="1"/>
      <pageSetup paperSize="9" scale="72" orientation="portrait" horizontalDpi="4294967293" r:id="rId1"/>
      <headerFooter alignWithMargins="0"/>
    </customSheetView>
  </customSheetViews>
  <mergeCells count="5">
    <mergeCell ref="B6:C6"/>
    <mergeCell ref="B9:B12"/>
    <mergeCell ref="C9:C12"/>
    <mergeCell ref="B7:C7"/>
    <mergeCell ref="B42:C42"/>
  </mergeCells>
  <phoneticPr fontId="42"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2"/>
  <headerFooter scaleWithDoc="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AE51"/>
  <sheetViews>
    <sheetView showGridLines="0" showRuler="0" zoomScale="85" zoomScaleNormal="85" zoomScaleSheetLayoutView="70" workbookViewId="0"/>
  </sheetViews>
  <sheetFormatPr baseColWidth="10" defaultColWidth="11.42578125" defaultRowHeight="12.75"/>
  <cols>
    <col min="1" max="1" width="5.85546875" style="600" bestFit="1" customWidth="1"/>
    <col min="2" max="2" width="27" style="136" customWidth="1"/>
    <col min="3" max="3" width="24" style="136" bestFit="1" customWidth="1"/>
    <col min="4" max="16" width="11.5703125" style="136" bestFit="1" customWidth="1"/>
    <col min="17" max="17" width="12.28515625" style="136" bestFit="1" customWidth="1"/>
    <col min="18" max="24" width="11.5703125" style="136" bestFit="1" customWidth="1"/>
    <col min="25" max="27" width="13.42578125" style="136" customWidth="1"/>
    <col min="28" max="28" width="15.42578125" style="136" customWidth="1"/>
    <col min="29" max="29" width="13.140625" style="136" bestFit="1" customWidth="1"/>
    <col min="30" max="16384" width="11.42578125" style="136"/>
  </cols>
  <sheetData>
    <row r="1" spans="1:31">
      <c r="A1" s="517" t="s">
        <v>271</v>
      </c>
      <c r="B1" s="409"/>
    </row>
    <row r="2" spans="1:31" ht="14.25">
      <c r="B2" s="327" t="s">
        <v>724</v>
      </c>
      <c r="C2" s="410"/>
      <c r="D2" s="410"/>
      <c r="E2" s="410"/>
      <c r="F2" s="410"/>
      <c r="G2" s="410"/>
      <c r="H2" s="410"/>
      <c r="I2" s="410"/>
      <c r="J2" s="410"/>
      <c r="K2" s="410"/>
      <c r="L2" s="410"/>
      <c r="M2" s="410"/>
      <c r="N2" s="410"/>
      <c r="O2" s="410"/>
      <c r="P2" s="411"/>
      <c r="Q2" s="411"/>
      <c r="R2" s="411"/>
      <c r="S2" s="411"/>
      <c r="T2" s="411"/>
      <c r="U2" s="411"/>
      <c r="V2" s="411"/>
      <c r="W2" s="410"/>
      <c r="X2" s="410"/>
      <c r="Y2" s="410"/>
      <c r="Z2" s="410"/>
      <c r="AA2" s="410"/>
      <c r="AB2" s="410"/>
      <c r="AC2" s="410"/>
    </row>
    <row r="3" spans="1:31" ht="14.25">
      <c r="B3" s="412" t="s">
        <v>178</v>
      </c>
      <c r="C3" s="410"/>
      <c r="D3" s="410"/>
      <c r="E3" s="410"/>
      <c r="F3" s="410"/>
      <c r="G3" s="410"/>
      <c r="H3" s="410"/>
      <c r="I3" s="410"/>
      <c r="J3" s="410"/>
      <c r="K3" s="410"/>
      <c r="L3" s="410"/>
      <c r="M3" s="410"/>
      <c r="N3" s="410"/>
      <c r="O3" s="410"/>
      <c r="P3" s="411"/>
      <c r="Q3" s="411"/>
      <c r="R3" s="411"/>
      <c r="S3" s="411"/>
      <c r="T3" s="411"/>
      <c r="U3" s="411"/>
      <c r="V3" s="411"/>
      <c r="W3" s="410"/>
      <c r="X3" s="410"/>
      <c r="Y3" s="410"/>
      <c r="Z3" s="410"/>
      <c r="AA3" s="410"/>
      <c r="AB3" s="410"/>
      <c r="AC3" s="410"/>
    </row>
    <row r="4" spans="1:31">
      <c r="B4" s="410"/>
      <c r="C4" s="410"/>
      <c r="D4" s="410"/>
      <c r="E4" s="410"/>
      <c r="F4" s="410"/>
      <c r="G4" s="410"/>
      <c r="H4" s="410"/>
      <c r="I4" s="410"/>
      <c r="J4" s="410"/>
      <c r="K4" s="410"/>
      <c r="L4" s="410"/>
      <c r="M4" s="410"/>
      <c r="N4" s="410"/>
      <c r="O4" s="410"/>
      <c r="P4" s="411"/>
      <c r="Q4" s="411"/>
      <c r="R4" s="411"/>
      <c r="S4" s="411"/>
      <c r="T4" s="411"/>
      <c r="U4" s="411"/>
      <c r="V4" s="411"/>
      <c r="W4" s="410"/>
      <c r="X4" s="410"/>
      <c r="Y4" s="410"/>
      <c r="Z4" s="410"/>
      <c r="AA4" s="410"/>
      <c r="AB4" s="410"/>
      <c r="AC4" s="410"/>
    </row>
    <row r="5" spans="1:31">
      <c r="B5" s="410"/>
      <c r="C5" s="410"/>
      <c r="D5" s="410"/>
      <c r="E5" s="410"/>
      <c r="F5" s="410"/>
      <c r="G5" s="410"/>
      <c r="H5" s="410"/>
      <c r="I5" s="410"/>
      <c r="J5" s="410"/>
      <c r="K5" s="410"/>
      <c r="L5" s="410"/>
      <c r="M5" s="410"/>
      <c r="N5" s="410"/>
      <c r="O5" s="410"/>
      <c r="P5" s="411"/>
      <c r="Q5" s="411"/>
      <c r="R5" s="411"/>
      <c r="S5" s="411"/>
      <c r="T5" s="411"/>
      <c r="U5" s="411"/>
      <c r="V5" s="411"/>
      <c r="W5" s="410"/>
      <c r="X5" s="410"/>
      <c r="Y5" s="410"/>
      <c r="Z5" s="410"/>
      <c r="AA5" s="410"/>
      <c r="AB5" s="410"/>
      <c r="AC5" s="410"/>
    </row>
    <row r="6" spans="1:31" ht="16.5">
      <c r="B6" s="1400" t="s">
        <v>608</v>
      </c>
      <c r="C6" s="1400"/>
      <c r="D6" s="1400"/>
      <c r="E6" s="1400"/>
      <c r="F6" s="1400"/>
      <c r="G6" s="1400"/>
      <c r="H6" s="1400"/>
      <c r="I6" s="1400"/>
      <c r="J6" s="1400"/>
      <c r="K6" s="1400"/>
      <c r="L6" s="1400"/>
      <c r="M6" s="1400"/>
      <c r="N6" s="1400"/>
      <c r="O6" s="1400"/>
      <c r="P6" s="1400"/>
      <c r="Q6" s="1400"/>
      <c r="R6" s="1400"/>
      <c r="S6" s="1400"/>
      <c r="T6" s="1400"/>
      <c r="U6" s="1400"/>
      <c r="V6" s="1400"/>
      <c r="W6" s="1400"/>
      <c r="X6" s="1400"/>
      <c r="Y6" s="1400"/>
      <c r="Z6" s="1400"/>
      <c r="AA6" s="1400"/>
      <c r="AB6" s="1400"/>
      <c r="AC6" s="413"/>
    </row>
    <row r="7" spans="1:31" ht="13.5">
      <c r="B7" s="1401" t="s">
        <v>34</v>
      </c>
      <c r="C7" s="1401"/>
      <c r="D7" s="1401"/>
      <c r="E7" s="1401"/>
      <c r="F7" s="1401"/>
      <c r="G7" s="1401"/>
      <c r="H7" s="1401"/>
      <c r="I7" s="1401"/>
      <c r="J7" s="1401"/>
      <c r="K7" s="1401"/>
      <c r="L7" s="1401"/>
      <c r="M7" s="1401"/>
      <c r="N7" s="1401"/>
      <c r="O7" s="1401"/>
      <c r="P7" s="1401"/>
      <c r="Q7" s="1401"/>
      <c r="R7" s="1401"/>
      <c r="S7" s="1401"/>
      <c r="T7" s="1401"/>
      <c r="U7" s="1401"/>
      <c r="V7" s="1401"/>
      <c r="W7" s="1401"/>
      <c r="X7" s="1401"/>
      <c r="Y7" s="1401"/>
      <c r="Z7" s="1401"/>
      <c r="AA7" s="1401"/>
      <c r="AB7" s="1401"/>
      <c r="AC7" s="414"/>
    </row>
    <row r="8" spans="1:31">
      <c r="B8" s="410"/>
      <c r="C8" s="410"/>
      <c r="D8" s="410"/>
      <c r="E8" s="410"/>
      <c r="F8" s="410"/>
      <c r="G8" s="410"/>
      <c r="H8" s="410"/>
      <c r="I8" s="410"/>
      <c r="J8" s="410"/>
      <c r="K8" s="410"/>
      <c r="L8" s="410"/>
      <c r="M8" s="410"/>
      <c r="N8" s="410"/>
      <c r="O8" s="410"/>
      <c r="P8" s="411"/>
      <c r="Q8" s="411"/>
      <c r="R8" s="411"/>
      <c r="S8" s="411"/>
      <c r="T8" s="411"/>
      <c r="U8" s="411"/>
      <c r="V8" s="411"/>
      <c r="W8" s="410"/>
      <c r="X8" s="410"/>
      <c r="Y8" s="410"/>
      <c r="Z8" s="410"/>
      <c r="AA8" s="410"/>
      <c r="AB8" s="410"/>
      <c r="AC8" s="410"/>
    </row>
    <row r="9" spans="1:31" ht="13.5" thickBot="1">
      <c r="B9" s="415" t="s">
        <v>213</v>
      </c>
      <c r="C9" s="410"/>
      <c r="D9" s="410"/>
      <c r="E9" s="410"/>
      <c r="F9" s="410"/>
      <c r="G9" s="410"/>
      <c r="H9" s="410"/>
      <c r="I9" s="410"/>
      <c r="J9" s="410"/>
      <c r="K9" s="410"/>
      <c r="L9" s="410"/>
      <c r="M9" s="410"/>
      <c r="N9" s="410"/>
      <c r="O9" s="410"/>
      <c r="P9" s="411"/>
      <c r="Q9" s="411"/>
      <c r="R9" s="411"/>
      <c r="S9" s="411"/>
      <c r="T9" s="411"/>
      <c r="U9" s="411"/>
      <c r="V9" s="411"/>
      <c r="W9" s="410"/>
      <c r="X9" s="410"/>
      <c r="Y9" s="410"/>
      <c r="Z9" s="410"/>
      <c r="AA9" s="410"/>
      <c r="AB9" s="410"/>
      <c r="AC9" s="410"/>
    </row>
    <row r="10" spans="1:31" ht="42.75" customHeight="1" thickTop="1" thickBot="1">
      <c r="A10" s="681"/>
      <c r="B10" s="1402" t="s">
        <v>35</v>
      </c>
      <c r="C10" s="1403"/>
      <c r="D10" s="459">
        <v>1993</v>
      </c>
      <c r="E10" s="459">
        <v>1994</v>
      </c>
      <c r="F10" s="459">
        <v>1995</v>
      </c>
      <c r="G10" s="459">
        <v>1996</v>
      </c>
      <c r="H10" s="459">
        <v>1997</v>
      </c>
      <c r="I10" s="459">
        <v>1998</v>
      </c>
      <c r="J10" s="459">
        <v>1999</v>
      </c>
      <c r="K10" s="459">
        <v>2000</v>
      </c>
      <c r="L10" s="459">
        <v>2001</v>
      </c>
      <c r="M10" s="459">
        <v>2002</v>
      </c>
      <c r="N10" s="459">
        <v>2003</v>
      </c>
      <c r="O10" s="460">
        <v>2004</v>
      </c>
      <c r="P10" s="460">
        <v>2005</v>
      </c>
      <c r="Q10" s="460">
        <v>2006</v>
      </c>
      <c r="R10" s="460">
        <v>2007</v>
      </c>
      <c r="S10" s="460">
        <v>2008</v>
      </c>
      <c r="T10" s="460">
        <v>2009</v>
      </c>
      <c r="U10" s="460">
        <v>2010</v>
      </c>
      <c r="V10" s="461">
        <v>2011</v>
      </c>
      <c r="W10" s="461">
        <v>2012</v>
      </c>
      <c r="X10" s="460">
        <v>2013</v>
      </c>
      <c r="Y10" s="3">
        <v>2014</v>
      </c>
      <c r="Z10" s="3">
        <v>2015</v>
      </c>
      <c r="AA10" s="3">
        <v>2016</v>
      </c>
      <c r="AB10" s="3" t="s">
        <v>818</v>
      </c>
      <c r="AC10" s="3" t="s">
        <v>370</v>
      </c>
    </row>
    <row r="11" spans="1:31" ht="13.5" thickTop="1">
      <c r="A11" s="725"/>
      <c r="B11" s="1404" t="s">
        <v>36</v>
      </c>
      <c r="C11" s="416" t="s">
        <v>37</v>
      </c>
      <c r="D11" s="417">
        <v>1596.86</v>
      </c>
      <c r="E11" s="417">
        <v>873.74</v>
      </c>
      <c r="F11" s="417">
        <v>2404.88</v>
      </c>
      <c r="G11" s="417">
        <v>824.23</v>
      </c>
      <c r="H11" s="417">
        <v>441.81599999999997</v>
      </c>
      <c r="I11" s="417">
        <v>0</v>
      </c>
      <c r="J11" s="417">
        <v>0</v>
      </c>
      <c r="K11" s="417">
        <v>2067.4160000000002</v>
      </c>
      <c r="L11" s="417">
        <v>10563.591</v>
      </c>
      <c r="M11" s="417">
        <v>0</v>
      </c>
      <c r="N11" s="417">
        <v>5604.7070000000003</v>
      </c>
      <c r="O11" s="418">
        <v>3450.8789999999999</v>
      </c>
      <c r="P11" s="418">
        <v>0</v>
      </c>
      <c r="Q11" s="418">
        <v>0</v>
      </c>
      <c r="R11" s="418">
        <v>0</v>
      </c>
      <c r="S11" s="418">
        <v>0</v>
      </c>
      <c r="T11" s="418">
        <v>0</v>
      </c>
      <c r="U11" s="418">
        <v>0</v>
      </c>
      <c r="V11" s="418">
        <v>0</v>
      </c>
      <c r="W11" s="417">
        <v>0</v>
      </c>
      <c r="X11" s="419">
        <v>0</v>
      </c>
      <c r="Y11" s="419">
        <v>0</v>
      </c>
      <c r="Z11" s="419">
        <v>0</v>
      </c>
      <c r="AA11" s="419">
        <v>0</v>
      </c>
      <c r="AB11" s="419">
        <v>0</v>
      </c>
      <c r="AC11" s="420">
        <v>27828.118999999999</v>
      </c>
      <c r="AD11" s="458"/>
      <c r="AE11" s="458"/>
    </row>
    <row r="12" spans="1:31">
      <c r="A12" s="726"/>
      <c r="B12" s="1404"/>
      <c r="C12" s="421" t="s">
        <v>38</v>
      </c>
      <c r="D12" s="422">
        <v>-275.69</v>
      </c>
      <c r="E12" s="422">
        <v>-227.16</v>
      </c>
      <c r="F12" s="422">
        <v>-285.08999999999997</v>
      </c>
      <c r="G12" s="422">
        <v>-273.45999999999998</v>
      </c>
      <c r="H12" s="422">
        <v>-481.91800000000001</v>
      </c>
      <c r="I12" s="422">
        <v>-653.86500000000001</v>
      </c>
      <c r="J12" s="422">
        <v>-827.11800000000005</v>
      </c>
      <c r="K12" s="422">
        <v>-1283.886</v>
      </c>
      <c r="L12" s="422">
        <v>-1182.9860000000001</v>
      </c>
      <c r="M12" s="422">
        <v>-729.2</v>
      </c>
      <c r="N12" s="422">
        <v>-5705.8109999999997</v>
      </c>
      <c r="O12" s="423">
        <v>-5493.8029999999999</v>
      </c>
      <c r="P12" s="423">
        <v>-3588.5559000000007</v>
      </c>
      <c r="Q12" s="423">
        <v>-9530.1106799999998</v>
      </c>
      <c r="R12" s="423">
        <v>0</v>
      </c>
      <c r="S12" s="423">
        <v>0</v>
      </c>
      <c r="T12" s="423">
        <v>0</v>
      </c>
      <c r="U12" s="423">
        <v>0</v>
      </c>
      <c r="V12" s="423">
        <v>0</v>
      </c>
      <c r="W12" s="422">
        <v>0</v>
      </c>
      <c r="X12" s="424">
        <v>0</v>
      </c>
      <c r="Y12" s="424">
        <v>0</v>
      </c>
      <c r="Z12" s="424">
        <v>0</v>
      </c>
      <c r="AA12" s="425">
        <v>0</v>
      </c>
      <c r="AB12" s="425">
        <v>0</v>
      </c>
      <c r="AC12" s="426">
        <v>-30538.653579999998</v>
      </c>
      <c r="AD12" s="458"/>
      <c r="AE12" s="458"/>
    </row>
    <row r="13" spans="1:31">
      <c r="A13" s="726"/>
      <c r="B13" s="1404"/>
      <c r="C13" s="421" t="s">
        <v>39</v>
      </c>
      <c r="D13" s="422">
        <v>1321.17</v>
      </c>
      <c r="E13" s="422">
        <v>646.58000000000004</v>
      </c>
      <c r="F13" s="422">
        <v>2119.79</v>
      </c>
      <c r="G13" s="422">
        <v>550.77</v>
      </c>
      <c r="H13" s="422">
        <v>-40.102000000000032</v>
      </c>
      <c r="I13" s="422">
        <v>-653.86500000000001</v>
      </c>
      <c r="J13" s="422">
        <v>-827.11800000000005</v>
      </c>
      <c r="K13" s="422">
        <v>783.53</v>
      </c>
      <c r="L13" s="422">
        <v>9380.6049999999996</v>
      </c>
      <c r="M13" s="422">
        <v>-729.2</v>
      </c>
      <c r="N13" s="422">
        <v>-101.10399999999936</v>
      </c>
      <c r="O13" s="423">
        <v>-2042.924</v>
      </c>
      <c r="P13" s="423">
        <v>-3588.5559000000007</v>
      </c>
      <c r="Q13" s="423">
        <v>-9530.1106799999998</v>
      </c>
      <c r="R13" s="423">
        <v>0</v>
      </c>
      <c r="S13" s="423">
        <v>0</v>
      </c>
      <c r="T13" s="423">
        <v>0</v>
      </c>
      <c r="U13" s="423">
        <v>0</v>
      </c>
      <c r="V13" s="423">
        <v>0</v>
      </c>
      <c r="W13" s="422">
        <v>0</v>
      </c>
      <c r="X13" s="424">
        <v>0</v>
      </c>
      <c r="Y13" s="424">
        <v>0</v>
      </c>
      <c r="Z13" s="424">
        <v>0</v>
      </c>
      <c r="AA13" s="425">
        <v>0</v>
      </c>
      <c r="AB13" s="425">
        <v>0</v>
      </c>
      <c r="AC13" s="426">
        <v>-2710.5345799999996</v>
      </c>
      <c r="AD13" s="458"/>
      <c r="AE13" s="458"/>
    </row>
    <row r="14" spans="1:31">
      <c r="A14" s="726"/>
      <c r="B14" s="1404"/>
      <c r="C14" s="421" t="s">
        <v>40</v>
      </c>
      <c r="D14" s="422">
        <v>-275.69</v>
      </c>
      <c r="E14" s="422">
        <v>-227.16</v>
      </c>
      <c r="F14" s="422">
        <v>-285.08999999999997</v>
      </c>
      <c r="G14" s="422">
        <v>-273.45</v>
      </c>
      <c r="H14" s="422">
        <v>-274.46100000000001</v>
      </c>
      <c r="I14" s="422">
        <v>-264.10399999999998</v>
      </c>
      <c r="J14" s="422">
        <v>-201.952</v>
      </c>
      <c r="K14" s="422">
        <v>-200.82300000000001</v>
      </c>
      <c r="L14" s="422">
        <v>-464.44299999999998</v>
      </c>
      <c r="M14" s="422">
        <v>-692.75</v>
      </c>
      <c r="N14" s="422">
        <v>-651.03</v>
      </c>
      <c r="O14" s="423">
        <v>-552.93399999999997</v>
      </c>
      <c r="P14" s="423">
        <v>-513.19270000000006</v>
      </c>
      <c r="Q14" s="423">
        <v>-80.734499999999997</v>
      </c>
      <c r="R14" s="423">
        <v>0</v>
      </c>
      <c r="S14" s="423">
        <v>0</v>
      </c>
      <c r="T14" s="423">
        <v>0</v>
      </c>
      <c r="U14" s="423">
        <v>0</v>
      </c>
      <c r="V14" s="423">
        <v>0</v>
      </c>
      <c r="W14" s="422">
        <v>0</v>
      </c>
      <c r="X14" s="424">
        <v>0</v>
      </c>
      <c r="Y14" s="424">
        <v>0</v>
      </c>
      <c r="Z14" s="424">
        <v>0</v>
      </c>
      <c r="AA14" s="425">
        <v>0</v>
      </c>
      <c r="AB14" s="425">
        <v>0</v>
      </c>
      <c r="AC14" s="426">
        <v>-4957.8141999999998</v>
      </c>
      <c r="AD14" s="458"/>
      <c r="AE14" s="458"/>
    </row>
    <row r="15" spans="1:31">
      <c r="A15" s="726"/>
      <c r="B15" s="1405"/>
      <c r="C15" s="427" t="s">
        <v>41</v>
      </c>
      <c r="D15" s="428">
        <v>1045.48</v>
      </c>
      <c r="E15" s="428">
        <v>419.42</v>
      </c>
      <c r="F15" s="428">
        <v>1834.7</v>
      </c>
      <c r="G15" s="428">
        <v>277.32</v>
      </c>
      <c r="H15" s="428">
        <v>-314.56300000000005</v>
      </c>
      <c r="I15" s="428">
        <v>-917.96900000000005</v>
      </c>
      <c r="J15" s="428">
        <v>-1029.07</v>
      </c>
      <c r="K15" s="428">
        <v>582.70700000000022</v>
      </c>
      <c r="L15" s="428">
        <v>8916.1620000000003</v>
      </c>
      <c r="M15" s="428">
        <v>-1421.95</v>
      </c>
      <c r="N15" s="428">
        <v>-752.13399999999933</v>
      </c>
      <c r="O15" s="429">
        <v>-2595.8580000000002</v>
      </c>
      <c r="P15" s="429">
        <v>-4101.7486000000008</v>
      </c>
      <c r="Q15" s="429">
        <v>-9610.8451800000003</v>
      </c>
      <c r="R15" s="429">
        <v>0</v>
      </c>
      <c r="S15" s="429">
        <v>0</v>
      </c>
      <c r="T15" s="429">
        <v>0</v>
      </c>
      <c r="U15" s="430">
        <v>0</v>
      </c>
      <c r="V15" s="430">
        <v>0</v>
      </c>
      <c r="W15" s="431">
        <v>0</v>
      </c>
      <c r="X15" s="432">
        <v>0</v>
      </c>
      <c r="Y15" s="432">
        <v>0</v>
      </c>
      <c r="Z15" s="432">
        <v>0</v>
      </c>
      <c r="AA15" s="433">
        <v>0</v>
      </c>
      <c r="AB15" s="433">
        <v>0</v>
      </c>
      <c r="AC15" s="426">
        <v>-7668.3487800000003</v>
      </c>
      <c r="AD15" s="458"/>
      <c r="AE15" s="458"/>
    </row>
    <row r="16" spans="1:31">
      <c r="A16" s="726"/>
      <c r="B16" s="434"/>
      <c r="C16" s="435"/>
      <c r="D16" s="436"/>
      <c r="E16" s="436"/>
      <c r="F16" s="436"/>
      <c r="G16" s="436"/>
      <c r="H16" s="437"/>
      <c r="I16" s="437"/>
      <c r="J16" s="437"/>
      <c r="K16" s="437"/>
      <c r="L16" s="437"/>
      <c r="M16" s="437"/>
      <c r="N16" s="437"/>
      <c r="O16" s="437"/>
      <c r="P16" s="437"/>
      <c r="Q16" s="437"/>
      <c r="R16" s="437"/>
      <c r="S16" s="437"/>
      <c r="T16" s="437"/>
      <c r="U16" s="437"/>
      <c r="V16" s="437"/>
      <c r="W16" s="437"/>
      <c r="X16" s="437"/>
      <c r="Y16" s="437"/>
      <c r="Z16" s="437"/>
      <c r="AA16" s="438"/>
      <c r="AB16" s="439"/>
      <c r="AC16" s="439"/>
      <c r="AD16" s="458"/>
      <c r="AE16" s="458"/>
    </row>
    <row r="17" spans="1:31">
      <c r="A17" s="726"/>
      <c r="B17" s="1406" t="s">
        <v>42</v>
      </c>
      <c r="C17" s="440" t="s">
        <v>37</v>
      </c>
      <c r="D17" s="441">
        <v>1057.33</v>
      </c>
      <c r="E17" s="441">
        <v>248.98</v>
      </c>
      <c r="F17" s="441">
        <v>1058.03</v>
      </c>
      <c r="G17" s="441">
        <v>534.91999999999996</v>
      </c>
      <c r="H17" s="441">
        <v>905.68100000000004</v>
      </c>
      <c r="I17" s="441">
        <v>1485.9259999999999</v>
      </c>
      <c r="J17" s="441">
        <v>1218.566</v>
      </c>
      <c r="K17" s="441">
        <v>939.84900000000005</v>
      </c>
      <c r="L17" s="441">
        <v>1490.569</v>
      </c>
      <c r="M17" s="441">
        <v>416.71</v>
      </c>
      <c r="N17" s="441">
        <v>2666.4757</v>
      </c>
      <c r="O17" s="442">
        <v>343.71780000000001</v>
      </c>
      <c r="P17" s="442">
        <v>597.14289999999994</v>
      </c>
      <c r="Q17" s="442">
        <v>1132.6512399999999</v>
      </c>
      <c r="R17" s="442">
        <v>1507.2867999999999</v>
      </c>
      <c r="S17" s="442">
        <v>1230.7251270000002</v>
      </c>
      <c r="T17" s="442">
        <v>1697.5356000000002</v>
      </c>
      <c r="U17" s="442">
        <v>1437.2670000000001</v>
      </c>
      <c r="V17" s="442">
        <v>1267.4725989999999</v>
      </c>
      <c r="W17" s="442">
        <v>1016.7822</v>
      </c>
      <c r="X17" s="442">
        <v>1120.8499999999999</v>
      </c>
      <c r="Y17" s="442">
        <v>1276.7053810000002</v>
      </c>
      <c r="Z17" s="442">
        <v>769.90560362999997</v>
      </c>
      <c r="AA17" s="443">
        <v>1210.2017299999998</v>
      </c>
      <c r="AB17" s="426">
        <v>102.41589552000002</v>
      </c>
      <c r="AC17" s="426">
        <v>26733.69657615</v>
      </c>
      <c r="AD17" s="458"/>
      <c r="AE17" s="458"/>
    </row>
    <row r="18" spans="1:31">
      <c r="A18" s="726"/>
      <c r="B18" s="1407"/>
      <c r="C18" s="421" t="s">
        <v>38</v>
      </c>
      <c r="D18" s="422">
        <v>-266.33999999999997</v>
      </c>
      <c r="E18" s="422">
        <v>-272.52</v>
      </c>
      <c r="F18" s="422">
        <v>-296.48</v>
      </c>
      <c r="G18" s="422">
        <v>-514.95000000000005</v>
      </c>
      <c r="H18" s="422">
        <v>-307.25200000000001</v>
      </c>
      <c r="I18" s="422">
        <v>-342.322</v>
      </c>
      <c r="J18" s="422">
        <v>-355.54899999999998</v>
      </c>
      <c r="K18" s="422">
        <v>-349.238</v>
      </c>
      <c r="L18" s="422">
        <v>-306.82799999999997</v>
      </c>
      <c r="M18" s="422">
        <v>-937.18</v>
      </c>
      <c r="N18" s="422">
        <v>-2368.0730000000003</v>
      </c>
      <c r="O18" s="423">
        <v>-504.66300000000007</v>
      </c>
      <c r="P18" s="423">
        <v>-535.65780000000007</v>
      </c>
      <c r="Q18" s="423">
        <v>-1225.6431000000002</v>
      </c>
      <c r="R18" s="423">
        <v>-1524.6769200000001</v>
      </c>
      <c r="S18" s="423">
        <v>-1298.3613999999998</v>
      </c>
      <c r="T18" s="423">
        <v>-858.45699999999999</v>
      </c>
      <c r="U18" s="423">
        <v>-859.53989999999999</v>
      </c>
      <c r="V18" s="423">
        <v>-894.82090000000005</v>
      </c>
      <c r="W18" s="423">
        <v>-908.4556</v>
      </c>
      <c r="X18" s="423">
        <v>-900.6241</v>
      </c>
      <c r="Y18" s="423">
        <v>-936.31184699999994</v>
      </c>
      <c r="Z18" s="423">
        <v>-990.35194340944179</v>
      </c>
      <c r="AA18" s="444">
        <v>-869.35399999999993</v>
      </c>
      <c r="AB18" s="426">
        <v>-246.44135779000001</v>
      </c>
      <c r="AC18" s="426">
        <v>-18870.090868199444</v>
      </c>
      <c r="AD18" s="458"/>
      <c r="AE18" s="458"/>
    </row>
    <row r="19" spans="1:31">
      <c r="A19" s="726"/>
      <c r="B19" s="1407"/>
      <c r="C19" s="421" t="s">
        <v>39</v>
      </c>
      <c r="D19" s="422">
        <v>790.99</v>
      </c>
      <c r="E19" s="422">
        <v>-23.54</v>
      </c>
      <c r="F19" s="422">
        <v>761.55</v>
      </c>
      <c r="G19" s="422">
        <v>19.969999999999914</v>
      </c>
      <c r="H19" s="422">
        <v>598.42900000000009</v>
      </c>
      <c r="I19" s="422">
        <v>1143.6039999999998</v>
      </c>
      <c r="J19" s="422">
        <v>863.01700000000005</v>
      </c>
      <c r="K19" s="422">
        <v>590.6110000000001</v>
      </c>
      <c r="L19" s="422">
        <v>1183.741</v>
      </c>
      <c r="M19" s="422">
        <v>-520.47</v>
      </c>
      <c r="N19" s="422">
        <v>298.40269999999964</v>
      </c>
      <c r="O19" s="422">
        <v>-160.94520000000006</v>
      </c>
      <c r="P19" s="422">
        <v>61.485099999999875</v>
      </c>
      <c r="Q19" s="422">
        <v>-92.991860000000315</v>
      </c>
      <c r="R19" s="422">
        <v>-17.390120000000252</v>
      </c>
      <c r="S19" s="422">
        <v>-67.636272999999619</v>
      </c>
      <c r="T19" s="422">
        <v>839.07860000000016</v>
      </c>
      <c r="U19" s="422">
        <v>577.72710000000006</v>
      </c>
      <c r="V19" s="422">
        <v>372.65169899999989</v>
      </c>
      <c r="W19" s="422">
        <v>108.3266000000001</v>
      </c>
      <c r="X19" s="422">
        <v>220.22589999999991</v>
      </c>
      <c r="Y19" s="422">
        <v>340.39353400000027</v>
      </c>
      <c r="Z19" s="422">
        <v>-220.44633977944181</v>
      </c>
      <c r="AA19" s="422">
        <v>340.84772999999984</v>
      </c>
      <c r="AB19" s="426">
        <v>-144.02546226999999</v>
      </c>
      <c r="AC19" s="426">
        <v>7863.6057079505572</v>
      </c>
      <c r="AD19" s="458"/>
      <c r="AE19" s="458"/>
    </row>
    <row r="20" spans="1:31">
      <c r="A20" s="726"/>
      <c r="B20" s="1407"/>
      <c r="C20" s="421" t="s">
        <v>40</v>
      </c>
      <c r="D20" s="422">
        <v>-262.69</v>
      </c>
      <c r="E20" s="422">
        <v>-267.88</v>
      </c>
      <c r="F20" s="422">
        <v>-296.77</v>
      </c>
      <c r="G20" s="422">
        <v>-374.56</v>
      </c>
      <c r="H20" s="422">
        <v>-335.346</v>
      </c>
      <c r="I20" s="422">
        <v>-328.45400000000001</v>
      </c>
      <c r="J20" s="422">
        <v>-432.49299999999999</v>
      </c>
      <c r="K20" s="422">
        <v>-496.81</v>
      </c>
      <c r="L20" s="422">
        <v>-427.95</v>
      </c>
      <c r="M20" s="422">
        <v>-481.66</v>
      </c>
      <c r="N20" s="422">
        <v>-571.07230000000004</v>
      </c>
      <c r="O20" s="423">
        <v>-423.10469999999998</v>
      </c>
      <c r="P20" s="423">
        <v>-453.21725900000001</v>
      </c>
      <c r="Q20" s="423">
        <v>-483.76660000000004</v>
      </c>
      <c r="R20" s="423">
        <v>-478.80879999999996</v>
      </c>
      <c r="S20" s="423">
        <v>-425.13440000000003</v>
      </c>
      <c r="T20" s="423">
        <v>-365.779</v>
      </c>
      <c r="U20" s="423">
        <v>-366.08380000000005</v>
      </c>
      <c r="V20" s="423">
        <v>-322.2851</v>
      </c>
      <c r="W20" s="423">
        <v>-310.19052099999999</v>
      </c>
      <c r="X20" s="423">
        <v>-366.15729999999996</v>
      </c>
      <c r="Y20" s="423">
        <v>-366.16507000000001</v>
      </c>
      <c r="Z20" s="423">
        <v>-419.5620609160776</v>
      </c>
      <c r="AA20" s="444">
        <v>-429.26960000000003</v>
      </c>
      <c r="AB20" s="426">
        <v>-117.38800000000001</v>
      </c>
      <c r="AC20" s="426">
        <v>-9602.597510916079</v>
      </c>
      <c r="AD20" s="458"/>
      <c r="AE20" s="458"/>
    </row>
    <row r="21" spans="1:31">
      <c r="A21" s="726"/>
      <c r="B21" s="1407"/>
      <c r="C21" s="445" t="s">
        <v>41</v>
      </c>
      <c r="D21" s="431">
        <v>528.29999999999995</v>
      </c>
      <c r="E21" s="431">
        <v>-291.42</v>
      </c>
      <c r="F21" s="431">
        <v>464.78</v>
      </c>
      <c r="G21" s="431">
        <v>-354.59</v>
      </c>
      <c r="H21" s="431">
        <v>263.08300000000008</v>
      </c>
      <c r="I21" s="431">
        <v>815.15</v>
      </c>
      <c r="J21" s="431">
        <v>430.52400000000006</v>
      </c>
      <c r="K21" s="431">
        <v>93.801000000000101</v>
      </c>
      <c r="L21" s="431">
        <v>755.79099999999994</v>
      </c>
      <c r="M21" s="431">
        <v>-1002.13</v>
      </c>
      <c r="N21" s="431">
        <v>-272.6696000000004</v>
      </c>
      <c r="O21" s="431">
        <v>-584.04989999999998</v>
      </c>
      <c r="P21" s="431">
        <v>-391.73215900000014</v>
      </c>
      <c r="Q21" s="431">
        <v>-576.75846000000035</v>
      </c>
      <c r="R21" s="431">
        <v>-496.19892000000021</v>
      </c>
      <c r="S21" s="431">
        <v>-492.77067299999965</v>
      </c>
      <c r="T21" s="431">
        <v>473.29960000000017</v>
      </c>
      <c r="U21" s="431">
        <v>211.64330000000001</v>
      </c>
      <c r="V21" s="431">
        <v>50.366598999999894</v>
      </c>
      <c r="W21" s="431">
        <v>-201.86392099999989</v>
      </c>
      <c r="X21" s="431">
        <v>-145.93140000000005</v>
      </c>
      <c r="Y21" s="431">
        <v>-25.771535999999742</v>
      </c>
      <c r="Z21" s="431">
        <v>-640.00840069551941</v>
      </c>
      <c r="AA21" s="431">
        <v>-88.421870000000183</v>
      </c>
      <c r="AB21" s="426">
        <v>-261.41346226999997</v>
      </c>
      <c r="AC21" s="426">
        <v>-1738.99180296552</v>
      </c>
      <c r="AD21" s="458"/>
      <c r="AE21" s="458"/>
    </row>
    <row r="22" spans="1:31">
      <c r="A22" s="726"/>
      <c r="B22" s="434"/>
      <c r="C22" s="435"/>
      <c r="D22" s="436"/>
      <c r="E22" s="436"/>
      <c r="F22" s="436"/>
      <c r="G22" s="436"/>
      <c r="H22" s="437"/>
      <c r="I22" s="437"/>
      <c r="J22" s="437"/>
      <c r="K22" s="437"/>
      <c r="L22" s="437"/>
      <c r="M22" s="437"/>
      <c r="N22" s="437"/>
      <c r="O22" s="437"/>
      <c r="P22" s="437"/>
      <c r="Q22" s="437"/>
      <c r="R22" s="437"/>
      <c r="S22" s="437"/>
      <c r="T22" s="437"/>
      <c r="U22" s="437"/>
      <c r="V22" s="437"/>
      <c r="W22" s="437"/>
      <c r="X22" s="437"/>
      <c r="Y22" s="437"/>
      <c r="Z22" s="437"/>
      <c r="AA22" s="438"/>
      <c r="AB22" s="439"/>
      <c r="AC22" s="439"/>
      <c r="AD22" s="458"/>
      <c r="AE22" s="458"/>
    </row>
    <row r="23" spans="1:31">
      <c r="A23" s="726"/>
      <c r="B23" s="1406" t="s">
        <v>43</v>
      </c>
      <c r="C23" s="440" t="s">
        <v>37</v>
      </c>
      <c r="D23" s="446">
        <v>1514.33</v>
      </c>
      <c r="E23" s="446">
        <v>548.36300000000006</v>
      </c>
      <c r="F23" s="446">
        <v>946.19</v>
      </c>
      <c r="G23" s="446">
        <v>1077.76</v>
      </c>
      <c r="H23" s="446">
        <v>798.84799999999996</v>
      </c>
      <c r="I23" s="446">
        <v>1996.81</v>
      </c>
      <c r="J23" s="446">
        <v>1609.876</v>
      </c>
      <c r="K23" s="446">
        <v>1014.423</v>
      </c>
      <c r="L23" s="446">
        <v>1328.0119999999999</v>
      </c>
      <c r="M23" s="446">
        <v>178.59</v>
      </c>
      <c r="N23" s="446">
        <v>1962.5259999999998</v>
      </c>
      <c r="O23" s="447">
        <v>769.53399999999999</v>
      </c>
      <c r="P23" s="447">
        <v>362.03898999999996</v>
      </c>
      <c r="Q23" s="447">
        <v>467.51609999999999</v>
      </c>
      <c r="R23" s="447">
        <v>518.27520500000003</v>
      </c>
      <c r="S23" s="447">
        <v>335.66874893999994</v>
      </c>
      <c r="T23" s="447">
        <v>1028.6224</v>
      </c>
      <c r="U23" s="447">
        <v>790.81500000000005</v>
      </c>
      <c r="V23" s="447">
        <v>841.21100000000001</v>
      </c>
      <c r="W23" s="447">
        <v>753.39196800000013</v>
      </c>
      <c r="X23" s="447">
        <v>1154.8860000000002</v>
      </c>
      <c r="Y23" s="447">
        <v>571.04719999999998</v>
      </c>
      <c r="Z23" s="447">
        <v>641.65977972000019</v>
      </c>
      <c r="AA23" s="448">
        <v>936.1626</v>
      </c>
      <c r="AB23" s="449">
        <v>99.515987240000001</v>
      </c>
      <c r="AC23" s="449">
        <v>22246.072978899996</v>
      </c>
      <c r="AD23" s="458"/>
      <c r="AE23" s="458"/>
    </row>
    <row r="24" spans="1:31">
      <c r="A24" s="726"/>
      <c r="B24" s="1407"/>
      <c r="C24" s="421" t="s">
        <v>38</v>
      </c>
      <c r="D24" s="450">
        <v>-270.17</v>
      </c>
      <c r="E24" s="450">
        <v>-361.74</v>
      </c>
      <c r="F24" s="450">
        <v>-210.26</v>
      </c>
      <c r="G24" s="450">
        <v>-256.91000000000003</v>
      </c>
      <c r="H24" s="450">
        <v>-299.74799999999999</v>
      </c>
      <c r="I24" s="450">
        <v>-365.62299999999999</v>
      </c>
      <c r="J24" s="450">
        <v>-461.54300000000001</v>
      </c>
      <c r="K24" s="450">
        <v>-559.59199999999998</v>
      </c>
      <c r="L24" s="450">
        <v>-709.29399999999998</v>
      </c>
      <c r="M24" s="450">
        <v>-1340.34</v>
      </c>
      <c r="N24" s="450">
        <v>-2976.9155999999998</v>
      </c>
      <c r="O24" s="451">
        <v>-859.57168000000001</v>
      </c>
      <c r="P24" s="451">
        <v>-934.1669999999998</v>
      </c>
      <c r="Q24" s="451">
        <v>-1143.2294000000002</v>
      </c>
      <c r="R24" s="451">
        <v>-1044.8227280400001</v>
      </c>
      <c r="S24" s="451">
        <v>-939.90089999999987</v>
      </c>
      <c r="T24" s="451">
        <v>-794.30639999999994</v>
      </c>
      <c r="U24" s="451">
        <v>-746.69100000000003</v>
      </c>
      <c r="V24" s="451">
        <v>-630.34260000000006</v>
      </c>
      <c r="W24" s="451">
        <v>-684.65250000000003</v>
      </c>
      <c r="X24" s="451">
        <v>-665.16909999999996</v>
      </c>
      <c r="Y24" s="451">
        <v>-669.62632700000006</v>
      </c>
      <c r="Z24" s="451">
        <v>-789.74793167522989</v>
      </c>
      <c r="AA24" s="448">
        <v>-739.5095</v>
      </c>
      <c r="AB24" s="449">
        <v>-147.35048999999998</v>
      </c>
      <c r="AC24" s="449">
        <v>-18601.22315671523</v>
      </c>
      <c r="AD24" s="458"/>
      <c r="AE24" s="458"/>
    </row>
    <row r="25" spans="1:31">
      <c r="A25" s="726"/>
      <c r="B25" s="1407"/>
      <c r="C25" s="421" t="s">
        <v>39</v>
      </c>
      <c r="D25" s="450">
        <v>1244.1600000000001</v>
      </c>
      <c r="E25" s="450">
        <v>186.62300000000005</v>
      </c>
      <c r="F25" s="450">
        <v>735.93</v>
      </c>
      <c r="G25" s="450">
        <v>820.85</v>
      </c>
      <c r="H25" s="450">
        <v>499.1</v>
      </c>
      <c r="I25" s="450">
        <v>1631.1869999999999</v>
      </c>
      <c r="J25" s="450">
        <v>1148.3330000000001</v>
      </c>
      <c r="K25" s="450">
        <v>454.83100000000002</v>
      </c>
      <c r="L25" s="450">
        <v>618.71799999999996</v>
      </c>
      <c r="M25" s="450">
        <v>-1161.75</v>
      </c>
      <c r="N25" s="450">
        <v>-1014.3896</v>
      </c>
      <c r="O25" s="450">
        <v>-90.037680000000023</v>
      </c>
      <c r="P25" s="450">
        <v>-572.1280099999999</v>
      </c>
      <c r="Q25" s="450">
        <v>-675.71330000000012</v>
      </c>
      <c r="R25" s="450">
        <v>-526.5475230400001</v>
      </c>
      <c r="S25" s="450">
        <v>-604.23215105999998</v>
      </c>
      <c r="T25" s="450">
        <v>234.31600000000003</v>
      </c>
      <c r="U25" s="450">
        <v>44.12399999999991</v>
      </c>
      <c r="V25" s="450">
        <v>210.86839999999995</v>
      </c>
      <c r="W25" s="450">
        <v>68.739468000000102</v>
      </c>
      <c r="X25" s="450">
        <v>489.71690000000024</v>
      </c>
      <c r="Y25" s="450">
        <v>-98.579127000000085</v>
      </c>
      <c r="Z25" s="450">
        <v>-148.0881519552297</v>
      </c>
      <c r="AA25" s="450">
        <v>196.65309999999999</v>
      </c>
      <c r="AB25" s="449">
        <v>-47.834502759999978</v>
      </c>
      <c r="AC25" s="449">
        <v>3644.8498221847717</v>
      </c>
      <c r="AD25" s="458"/>
      <c r="AE25" s="458"/>
    </row>
    <row r="26" spans="1:31">
      <c r="A26" s="726"/>
      <c r="B26" s="1407"/>
      <c r="C26" s="421" t="s">
        <v>40</v>
      </c>
      <c r="D26" s="450">
        <v>-222.76</v>
      </c>
      <c r="E26" s="450">
        <v>-269.82</v>
      </c>
      <c r="F26" s="450">
        <v>-306.5</v>
      </c>
      <c r="G26" s="450">
        <v>-315.73</v>
      </c>
      <c r="H26" s="450">
        <v>-337.45499999999998</v>
      </c>
      <c r="I26" s="450">
        <v>-365.17899999999997</v>
      </c>
      <c r="J26" s="450">
        <v>-527.42700000000002</v>
      </c>
      <c r="K26" s="450">
        <v>-702.83199999999999</v>
      </c>
      <c r="L26" s="450">
        <v>-712.48800000000006</v>
      </c>
      <c r="M26" s="450">
        <v>-511.66</v>
      </c>
      <c r="N26" s="450">
        <v>-362.80691999999999</v>
      </c>
      <c r="O26" s="451">
        <v>-240.76</v>
      </c>
      <c r="P26" s="451">
        <v>-282.24469999999997</v>
      </c>
      <c r="Q26" s="451">
        <v>-338.67895499999992</v>
      </c>
      <c r="R26" s="451">
        <v>-352.04700000000003</v>
      </c>
      <c r="S26" s="451">
        <v>-252.39179999999999</v>
      </c>
      <c r="T26" s="451">
        <v>-160.57199999999997</v>
      </c>
      <c r="U26" s="451">
        <v>-140.40860000000001</v>
      </c>
      <c r="V26" s="451">
        <v>-130.49514699999997</v>
      </c>
      <c r="W26" s="451">
        <v>-131.27179799999999</v>
      </c>
      <c r="X26" s="451">
        <v>-138.87339</v>
      </c>
      <c r="Y26" s="451">
        <v>-128.7038</v>
      </c>
      <c r="Z26" s="451">
        <v>-137.67078139770953</v>
      </c>
      <c r="AA26" s="448">
        <v>-118.517</v>
      </c>
      <c r="AB26" s="449">
        <v>-30.223799999999997</v>
      </c>
      <c r="AC26" s="449">
        <v>-7217.5166913977091</v>
      </c>
      <c r="AD26" s="458"/>
      <c r="AE26" s="458"/>
    </row>
    <row r="27" spans="1:31">
      <c r="A27" s="726"/>
      <c r="B27" s="1408"/>
      <c r="C27" s="427" t="s">
        <v>41</v>
      </c>
      <c r="D27" s="452">
        <v>1021.4</v>
      </c>
      <c r="E27" s="452">
        <v>-83.196999999999946</v>
      </c>
      <c r="F27" s="452">
        <v>429.43</v>
      </c>
      <c r="G27" s="452">
        <v>505.12</v>
      </c>
      <c r="H27" s="452">
        <v>161.64500000000001</v>
      </c>
      <c r="I27" s="452">
        <v>1266.0079999999998</v>
      </c>
      <c r="J27" s="452">
        <v>620.90600000000006</v>
      </c>
      <c r="K27" s="452">
        <v>-248.00099999999998</v>
      </c>
      <c r="L27" s="452">
        <v>-93.770000000000095</v>
      </c>
      <c r="M27" s="452">
        <v>-1673.41</v>
      </c>
      <c r="N27" s="452">
        <v>-1377.19652</v>
      </c>
      <c r="O27" s="452">
        <v>-330.79768000000001</v>
      </c>
      <c r="P27" s="452">
        <v>-854.37270999999987</v>
      </c>
      <c r="Q27" s="452">
        <v>-1014.392255</v>
      </c>
      <c r="R27" s="452">
        <v>-878.59452304000013</v>
      </c>
      <c r="S27" s="452">
        <v>-856.62395105999997</v>
      </c>
      <c r="T27" s="452">
        <v>73.744000000000057</v>
      </c>
      <c r="U27" s="452">
        <v>-96.284600000000097</v>
      </c>
      <c r="V27" s="452">
        <v>80.373252999999977</v>
      </c>
      <c r="W27" s="452">
        <v>-62.532329999999888</v>
      </c>
      <c r="X27" s="452">
        <v>350.84351000000026</v>
      </c>
      <c r="Y27" s="452">
        <v>-227.28292700000009</v>
      </c>
      <c r="Z27" s="452">
        <v>-285.75893335293927</v>
      </c>
      <c r="AA27" s="452">
        <v>78.136099999999999</v>
      </c>
      <c r="AB27" s="449">
        <v>-78.058302759999975</v>
      </c>
      <c r="AC27" s="449">
        <v>-3572.6668692129388</v>
      </c>
      <c r="AD27" s="458"/>
      <c r="AE27" s="458"/>
    </row>
    <row r="28" spans="1:31">
      <c r="A28" s="726"/>
      <c r="B28" s="434"/>
      <c r="C28" s="435"/>
      <c r="D28" s="436"/>
      <c r="E28" s="436"/>
      <c r="F28" s="436"/>
      <c r="G28" s="436"/>
      <c r="H28" s="437"/>
      <c r="I28" s="437"/>
      <c r="J28" s="437"/>
      <c r="K28" s="437"/>
      <c r="L28" s="437"/>
      <c r="M28" s="437"/>
      <c r="N28" s="437"/>
      <c r="O28" s="437"/>
      <c r="P28" s="437"/>
      <c r="Q28" s="437"/>
      <c r="R28" s="437"/>
      <c r="S28" s="437"/>
      <c r="T28" s="437"/>
      <c r="U28" s="437"/>
      <c r="V28" s="437"/>
      <c r="W28" s="437"/>
      <c r="X28" s="437"/>
      <c r="Y28" s="437"/>
      <c r="Z28" s="437"/>
      <c r="AA28" s="437"/>
      <c r="AB28" s="453"/>
      <c r="AC28" s="453"/>
      <c r="AD28" s="458"/>
      <c r="AE28" s="458"/>
    </row>
    <row r="29" spans="1:31">
      <c r="A29" s="726"/>
      <c r="B29" s="1406" t="s">
        <v>339</v>
      </c>
      <c r="C29" s="440" t="s">
        <v>37</v>
      </c>
      <c r="D29" s="441">
        <v>1.024</v>
      </c>
      <c r="E29" s="441">
        <v>2.9470000000000001</v>
      </c>
      <c r="F29" s="441">
        <v>4.1349999999999998</v>
      </c>
      <c r="G29" s="441">
        <v>9.7059999999999995</v>
      </c>
      <c r="H29" s="441">
        <v>20.713999999999999</v>
      </c>
      <c r="I29" s="441">
        <v>22.091999999999999</v>
      </c>
      <c r="J29" s="441">
        <v>28.187000000000001</v>
      </c>
      <c r="K29" s="441">
        <v>4.8129999999999997</v>
      </c>
      <c r="L29" s="441">
        <v>2.4630000000000001</v>
      </c>
      <c r="M29" s="441">
        <v>0</v>
      </c>
      <c r="N29" s="441">
        <v>4.5220000000000002</v>
      </c>
      <c r="O29" s="441">
        <v>13.612865000000001</v>
      </c>
      <c r="P29" s="441">
        <v>48.266404000000001</v>
      </c>
      <c r="Q29" s="441">
        <v>88.828054999999992</v>
      </c>
      <c r="R29" s="441">
        <v>358.33955900000001</v>
      </c>
      <c r="S29" s="441">
        <v>304.74419000000006</v>
      </c>
      <c r="T29" s="441">
        <v>457.54579999999999</v>
      </c>
      <c r="U29" s="441">
        <v>202.65719999999999</v>
      </c>
      <c r="V29" s="441">
        <v>469.62361999999996</v>
      </c>
      <c r="W29" s="441">
        <v>362.02826799999997</v>
      </c>
      <c r="X29" s="441">
        <v>494.75291100000004</v>
      </c>
      <c r="Y29" s="441">
        <v>432.48291999999998</v>
      </c>
      <c r="Z29" s="441">
        <v>474.16258728880769</v>
      </c>
      <c r="AA29" s="454">
        <v>301.97449800000004</v>
      </c>
      <c r="AB29" s="426">
        <v>25.433378670000003</v>
      </c>
      <c r="AC29" s="426">
        <v>4135.0552559588077</v>
      </c>
      <c r="AD29" s="458"/>
      <c r="AE29" s="458"/>
    </row>
    <row r="30" spans="1:31">
      <c r="A30" s="726"/>
      <c r="B30" s="1407"/>
      <c r="C30" s="421" t="s">
        <v>38</v>
      </c>
      <c r="D30" s="422">
        <v>-1.2709999999999999</v>
      </c>
      <c r="E30" s="422">
        <v>-2.0059999999999998</v>
      </c>
      <c r="F30" s="422">
        <v>-2.0709999999999997</v>
      </c>
      <c r="G30" s="422">
        <v>-2.165</v>
      </c>
      <c r="H30" s="422">
        <v>-2.2389999999999999</v>
      </c>
      <c r="I30" s="422">
        <v>-3.548</v>
      </c>
      <c r="J30" s="422">
        <v>-4.24</v>
      </c>
      <c r="K30" s="422">
        <v>-6.843</v>
      </c>
      <c r="L30" s="422">
        <v>-6.8209999999999997</v>
      </c>
      <c r="M30" s="422">
        <v>-4.5999999999999996</v>
      </c>
      <c r="N30" s="422">
        <v>-9.861699999999999</v>
      </c>
      <c r="O30" s="422">
        <v>-13.112</v>
      </c>
      <c r="P30" s="422">
        <v>-8.3688000000000002</v>
      </c>
      <c r="Q30" s="422">
        <v>-12.226599999999999</v>
      </c>
      <c r="R30" s="422">
        <v>-24.59545</v>
      </c>
      <c r="S30" s="422">
        <v>-33.334631829999999</v>
      </c>
      <c r="T30" s="422">
        <v>-39.097163700000003</v>
      </c>
      <c r="U30" s="422">
        <v>-73.833502440000018</v>
      </c>
      <c r="V30" s="422">
        <v>-93.220416999999998</v>
      </c>
      <c r="W30" s="422">
        <v>-148.922684</v>
      </c>
      <c r="X30" s="422">
        <v>-156.91856799999999</v>
      </c>
      <c r="Y30" s="422">
        <v>-199.43895600000002</v>
      </c>
      <c r="Z30" s="422">
        <v>-241.95195099730364</v>
      </c>
      <c r="AA30" s="454">
        <v>-248.59041738000002</v>
      </c>
      <c r="AB30" s="426">
        <v>-51.975650999999999</v>
      </c>
      <c r="AC30" s="426">
        <v>-1391.2524923473036</v>
      </c>
      <c r="AD30" s="458"/>
      <c r="AE30" s="458"/>
    </row>
    <row r="31" spans="1:31">
      <c r="A31" s="726"/>
      <c r="B31" s="1407"/>
      <c r="C31" s="421" t="s">
        <v>39</v>
      </c>
      <c r="D31" s="422">
        <v>-0.24699999999999989</v>
      </c>
      <c r="E31" s="422">
        <v>0.94100000000000028</v>
      </c>
      <c r="F31" s="422">
        <v>2.0640000000000001</v>
      </c>
      <c r="G31" s="422">
        <v>7.5409999999999995</v>
      </c>
      <c r="H31" s="422">
        <v>18.475000000000001</v>
      </c>
      <c r="I31" s="422">
        <v>18.543999999999997</v>
      </c>
      <c r="J31" s="422">
        <v>23.947000000000003</v>
      </c>
      <c r="K31" s="422">
        <v>-2.0299999999999998</v>
      </c>
      <c r="L31" s="422">
        <v>-4.3579999999999997</v>
      </c>
      <c r="M31" s="422">
        <v>-4.5999999999999996</v>
      </c>
      <c r="N31" s="422">
        <v>-5.3396999999999988</v>
      </c>
      <c r="O31" s="422">
        <v>0.500865000000001</v>
      </c>
      <c r="P31" s="422">
        <v>39.897604000000001</v>
      </c>
      <c r="Q31" s="422">
        <v>76.601454999999987</v>
      </c>
      <c r="R31" s="422">
        <v>333.74410899999998</v>
      </c>
      <c r="S31" s="422">
        <v>271.40955817000008</v>
      </c>
      <c r="T31" s="422">
        <v>418.44863629999998</v>
      </c>
      <c r="U31" s="422">
        <v>128.82369755999997</v>
      </c>
      <c r="V31" s="422">
        <v>376.40320299999996</v>
      </c>
      <c r="W31" s="422">
        <v>213.10558399999996</v>
      </c>
      <c r="X31" s="422">
        <v>337.83434300000005</v>
      </c>
      <c r="Y31" s="422">
        <v>233.04396399999996</v>
      </c>
      <c r="Z31" s="422">
        <v>232.21063629150404</v>
      </c>
      <c r="AA31" s="422">
        <v>53.38408062000002</v>
      </c>
      <c r="AB31" s="426">
        <v>-26.542272329999996</v>
      </c>
      <c r="AC31" s="426">
        <v>2743.8027636115044</v>
      </c>
      <c r="AD31" s="458"/>
      <c r="AE31" s="458"/>
    </row>
    <row r="32" spans="1:31">
      <c r="A32" s="726"/>
      <c r="B32" s="1407"/>
      <c r="C32" s="421" t="s">
        <v>40</v>
      </c>
      <c r="D32" s="422">
        <v>-1.0469999999999999</v>
      </c>
      <c r="E32" s="422">
        <v>-1.1240000000000001</v>
      </c>
      <c r="F32" s="422">
        <v>-1.2549999999999999</v>
      </c>
      <c r="G32" s="422">
        <v>-1.369</v>
      </c>
      <c r="H32" s="422">
        <v>-2.0230000000000001</v>
      </c>
      <c r="I32" s="422">
        <v>-3.774</v>
      </c>
      <c r="J32" s="422">
        <v>-4.351</v>
      </c>
      <c r="K32" s="422">
        <v>-5.6040000000000001</v>
      </c>
      <c r="L32" s="422">
        <v>-5.4090000000000007</v>
      </c>
      <c r="M32" s="422">
        <v>-1.24</v>
      </c>
      <c r="N32" s="422">
        <v>-1.707055</v>
      </c>
      <c r="O32" s="422">
        <v>-10.696306</v>
      </c>
      <c r="P32" s="422">
        <v>-5.9416359999999999</v>
      </c>
      <c r="Q32" s="422">
        <v>-9.600263</v>
      </c>
      <c r="R32" s="422">
        <v>-16.974018999999998</v>
      </c>
      <c r="S32" s="422">
        <v>-28.056669100000001</v>
      </c>
      <c r="T32" s="422">
        <v>-36.212320890000008</v>
      </c>
      <c r="U32" s="422">
        <v>-27.375441879999997</v>
      </c>
      <c r="V32" s="422">
        <v>-34.713676</v>
      </c>
      <c r="W32" s="422">
        <v>-47.964547999999994</v>
      </c>
      <c r="X32" s="422">
        <v>-50.396422000000001</v>
      </c>
      <c r="Y32" s="422">
        <v>-53.478645</v>
      </c>
      <c r="Z32" s="422">
        <v>-64.561118019588719</v>
      </c>
      <c r="AA32" s="454">
        <v>-71.102733000000001</v>
      </c>
      <c r="AB32" s="426">
        <v>-16.137999999999998</v>
      </c>
      <c r="AC32" s="426">
        <v>-502.11485288958869</v>
      </c>
      <c r="AD32" s="458"/>
      <c r="AE32" s="458"/>
    </row>
    <row r="33" spans="1:31">
      <c r="A33" s="726"/>
      <c r="B33" s="1407"/>
      <c r="C33" s="445" t="s">
        <v>41</v>
      </c>
      <c r="D33" s="431">
        <v>-1.2939999999999998</v>
      </c>
      <c r="E33" s="431">
        <v>-0.18299999999999983</v>
      </c>
      <c r="F33" s="431">
        <v>0.80900000000000016</v>
      </c>
      <c r="G33" s="431">
        <v>6.1719999999999997</v>
      </c>
      <c r="H33" s="431">
        <v>16.451999999999998</v>
      </c>
      <c r="I33" s="431">
        <v>14.77</v>
      </c>
      <c r="J33" s="431">
        <v>19.596000000000004</v>
      </c>
      <c r="K33" s="431">
        <v>-7.6340000000000003</v>
      </c>
      <c r="L33" s="431">
        <v>-9.7669999999999995</v>
      </c>
      <c r="M33" s="431">
        <v>-5.84</v>
      </c>
      <c r="N33" s="431">
        <v>-7.0467549999999992</v>
      </c>
      <c r="O33" s="431">
        <v>-10.195440999999999</v>
      </c>
      <c r="P33" s="431">
        <v>33.955967999999999</v>
      </c>
      <c r="Q33" s="431">
        <v>67.001191999999989</v>
      </c>
      <c r="R33" s="431">
        <v>316.77008999999998</v>
      </c>
      <c r="S33" s="431">
        <v>243.35288907000009</v>
      </c>
      <c r="T33" s="431">
        <v>382.23631540999997</v>
      </c>
      <c r="U33" s="431">
        <v>101.44825567999997</v>
      </c>
      <c r="V33" s="431">
        <v>341.68952699999994</v>
      </c>
      <c r="W33" s="431">
        <v>165.14103599999999</v>
      </c>
      <c r="X33" s="431">
        <v>287.43792100000007</v>
      </c>
      <c r="Y33" s="431">
        <v>179.56531899999996</v>
      </c>
      <c r="Z33" s="431">
        <v>167.64951827191533</v>
      </c>
      <c r="AA33" s="431">
        <v>-17.71865237999998</v>
      </c>
      <c r="AB33" s="426">
        <v>-42.680272329999994</v>
      </c>
      <c r="AC33" s="426">
        <v>2241.6879107219152</v>
      </c>
      <c r="AD33" s="458"/>
      <c r="AE33" s="458"/>
    </row>
    <row r="34" spans="1:31">
      <c r="A34" s="726"/>
      <c r="B34" s="455"/>
      <c r="C34" s="436"/>
      <c r="D34" s="436"/>
      <c r="E34" s="436"/>
      <c r="F34" s="436"/>
      <c r="G34" s="436"/>
      <c r="H34" s="437"/>
      <c r="I34" s="437"/>
      <c r="J34" s="437"/>
      <c r="K34" s="437"/>
      <c r="L34" s="437"/>
      <c r="M34" s="437"/>
      <c r="N34" s="437"/>
      <c r="O34" s="437"/>
      <c r="P34" s="437"/>
      <c r="Q34" s="437"/>
      <c r="R34" s="437"/>
      <c r="S34" s="437"/>
      <c r="T34" s="437"/>
      <c r="U34" s="437"/>
      <c r="V34" s="437"/>
      <c r="W34" s="437"/>
      <c r="X34" s="437"/>
      <c r="Y34" s="437"/>
      <c r="Z34" s="437"/>
      <c r="AA34" s="456"/>
      <c r="AB34" s="457"/>
      <c r="AC34" s="457"/>
      <c r="AD34" s="458"/>
      <c r="AE34" s="458"/>
    </row>
    <row r="35" spans="1:31" ht="19.5" customHeight="1">
      <c r="A35" s="726"/>
      <c r="B35" s="1409" t="s">
        <v>466</v>
      </c>
      <c r="C35" s="1410"/>
      <c r="D35" s="104">
        <v>4169.5439999999999</v>
      </c>
      <c r="E35" s="104">
        <v>1674.03</v>
      </c>
      <c r="F35" s="104">
        <v>4413.2350000000006</v>
      </c>
      <c r="G35" s="104">
        <v>2446.616</v>
      </c>
      <c r="H35" s="104">
        <v>2167.0590000000002</v>
      </c>
      <c r="I35" s="104">
        <v>3504.828</v>
      </c>
      <c r="J35" s="104">
        <v>2856.6289999999999</v>
      </c>
      <c r="K35" s="104">
        <v>4026.5010000000002</v>
      </c>
      <c r="L35" s="104">
        <v>13384.635</v>
      </c>
      <c r="M35" s="104">
        <v>595.29999999999995</v>
      </c>
      <c r="N35" s="104">
        <v>10238.230700000002</v>
      </c>
      <c r="O35" s="104">
        <v>4577.743665</v>
      </c>
      <c r="P35" s="104">
        <v>1007.4482939999998</v>
      </c>
      <c r="Q35" s="104">
        <v>1688.9953949999999</v>
      </c>
      <c r="R35" s="104">
        <v>2383.9015639999998</v>
      </c>
      <c r="S35" s="104">
        <v>1871.1380659400002</v>
      </c>
      <c r="T35" s="104">
        <v>3183.7038000000002</v>
      </c>
      <c r="U35" s="104">
        <v>2430.7392000000004</v>
      </c>
      <c r="V35" s="104">
        <v>2578.3072189999998</v>
      </c>
      <c r="W35" s="104">
        <v>2132.202436</v>
      </c>
      <c r="X35" s="104">
        <v>2770.4889109999999</v>
      </c>
      <c r="Y35" s="104">
        <v>2280.2355010000001</v>
      </c>
      <c r="Z35" s="104">
        <v>1885.7279706388076</v>
      </c>
      <c r="AA35" s="126">
        <v>2448.3388279999999</v>
      </c>
      <c r="AB35" s="103">
        <v>227.36526143</v>
      </c>
      <c r="AC35" s="103">
        <v>80942.943811008809</v>
      </c>
      <c r="AD35" s="458"/>
      <c r="AE35" s="458"/>
    </row>
    <row r="36" spans="1:31" ht="23.25" customHeight="1">
      <c r="A36" s="726"/>
      <c r="B36" s="1411" t="s">
        <v>467</v>
      </c>
      <c r="C36" s="1412"/>
      <c r="D36" s="104">
        <v>-813.471</v>
      </c>
      <c r="E36" s="104">
        <v>-863.42599999999993</v>
      </c>
      <c r="F36" s="104">
        <v>-793.90099999999995</v>
      </c>
      <c r="G36" s="104">
        <v>-1047.4850000000001</v>
      </c>
      <c r="H36" s="104">
        <v>-1091.1570000000002</v>
      </c>
      <c r="I36" s="104">
        <v>-1365.3579999999999</v>
      </c>
      <c r="J36" s="104">
        <v>-1648.45</v>
      </c>
      <c r="K36" s="104">
        <v>-2199.5589999999997</v>
      </c>
      <c r="L36" s="104">
        <v>-2205.9290000000001</v>
      </c>
      <c r="M36" s="104">
        <v>-3011.32</v>
      </c>
      <c r="N36" s="104">
        <v>-11060.6613</v>
      </c>
      <c r="O36" s="104">
        <v>-6871.1496800000004</v>
      </c>
      <c r="P36" s="104">
        <v>-5066.7495000000008</v>
      </c>
      <c r="Q36" s="104">
        <v>-11911.209779999999</v>
      </c>
      <c r="R36" s="104">
        <v>-2594.0950980400003</v>
      </c>
      <c r="S36" s="104">
        <v>-2271.5969318299994</v>
      </c>
      <c r="T36" s="104">
        <v>-1691.8605636999998</v>
      </c>
      <c r="U36" s="104">
        <v>-1680.0644024400001</v>
      </c>
      <c r="V36" s="104">
        <v>-1618.3839170000001</v>
      </c>
      <c r="W36" s="104">
        <v>-1742.030784</v>
      </c>
      <c r="X36" s="104">
        <v>-1722.7117680000001</v>
      </c>
      <c r="Y36" s="104">
        <v>-1805.3771299999999</v>
      </c>
      <c r="Z36" s="104">
        <v>-2022.0518260819752</v>
      </c>
      <c r="AA36" s="126">
        <v>-1857.4539173799999</v>
      </c>
      <c r="AB36" s="103">
        <v>-445.76749878999999</v>
      </c>
      <c r="AC36" s="103">
        <v>-69401.220097261976</v>
      </c>
      <c r="AD36" s="458"/>
      <c r="AE36" s="458"/>
    </row>
    <row r="37" spans="1:31" ht="23.25" customHeight="1">
      <c r="A37" s="726"/>
      <c r="B37" s="1411" t="s">
        <v>468</v>
      </c>
      <c r="C37" s="1412"/>
      <c r="D37" s="104">
        <v>3356.0729999999999</v>
      </c>
      <c r="E37" s="104">
        <v>810.60400000000016</v>
      </c>
      <c r="F37" s="104">
        <v>3619.3339999999998</v>
      </c>
      <c r="G37" s="104">
        <v>1399.1309999999999</v>
      </c>
      <c r="H37" s="104">
        <v>1075.902</v>
      </c>
      <c r="I37" s="104">
        <v>2139.4699999999993</v>
      </c>
      <c r="J37" s="104">
        <v>1208.1790000000001</v>
      </c>
      <c r="K37" s="104">
        <v>1826.9420000000002</v>
      </c>
      <c r="L37" s="104">
        <v>11178.706</v>
      </c>
      <c r="M37" s="104">
        <v>-2416.02</v>
      </c>
      <c r="N37" s="104">
        <v>-822.43059999999969</v>
      </c>
      <c r="O37" s="104">
        <v>-2293.406015</v>
      </c>
      <c r="P37" s="104">
        <v>-4059.301206000001</v>
      </c>
      <c r="Q37" s="104">
        <v>-10222.214384999999</v>
      </c>
      <c r="R37" s="104">
        <v>-210.19353404000037</v>
      </c>
      <c r="S37" s="104">
        <v>-400.45886588999952</v>
      </c>
      <c r="T37" s="104">
        <v>1491.8432363000002</v>
      </c>
      <c r="U37" s="104">
        <v>750.67479755999989</v>
      </c>
      <c r="V37" s="104">
        <v>959.92330199999981</v>
      </c>
      <c r="W37" s="104">
        <v>390.17165200000017</v>
      </c>
      <c r="X37" s="104">
        <v>1047.7771430000003</v>
      </c>
      <c r="Y37" s="104">
        <v>474.85837100000015</v>
      </c>
      <c r="Z37" s="104">
        <v>-136.32385544316747</v>
      </c>
      <c r="AA37" s="126">
        <v>590.8849106199998</v>
      </c>
      <c r="AB37" s="103">
        <v>-218.40223735999996</v>
      </c>
      <c r="AC37" s="103">
        <v>11541.723713746831</v>
      </c>
      <c r="AD37" s="458"/>
      <c r="AE37" s="458"/>
    </row>
    <row r="38" spans="1:31" ht="21" customHeight="1">
      <c r="A38" s="726"/>
      <c r="B38" s="1411" t="s">
        <v>44</v>
      </c>
      <c r="C38" s="1412"/>
      <c r="D38" s="104">
        <v>-762.18700000000001</v>
      </c>
      <c r="E38" s="104">
        <v>-765.98399999999992</v>
      </c>
      <c r="F38" s="104">
        <v>-889.6149999999999</v>
      </c>
      <c r="G38" s="104">
        <v>-965.10900000000004</v>
      </c>
      <c r="H38" s="104">
        <v>-949.28499999999997</v>
      </c>
      <c r="I38" s="104">
        <v>-961.51099999999997</v>
      </c>
      <c r="J38" s="104">
        <v>-1166.223</v>
      </c>
      <c r="K38" s="104">
        <v>-1406.0690000000002</v>
      </c>
      <c r="L38" s="104">
        <v>-1610.2900000000002</v>
      </c>
      <c r="M38" s="104">
        <v>-1687.3100000000002</v>
      </c>
      <c r="N38" s="104">
        <v>-1586.6162750000001</v>
      </c>
      <c r="O38" s="104">
        <v>-1227.4950059999999</v>
      </c>
      <c r="P38" s="104">
        <v>-1254.5962950000001</v>
      </c>
      <c r="Q38" s="104">
        <v>-912.78031800000008</v>
      </c>
      <c r="R38" s="104">
        <v>-847.82981900000004</v>
      </c>
      <c r="S38" s="104">
        <v>-705.58286910000004</v>
      </c>
      <c r="T38" s="104">
        <v>-562.56332089</v>
      </c>
      <c r="U38" s="104">
        <v>-533.86784188000013</v>
      </c>
      <c r="V38" s="104">
        <v>-487.493923</v>
      </c>
      <c r="W38" s="104">
        <v>-489.42686699999996</v>
      </c>
      <c r="X38" s="104">
        <v>-555.42711199999997</v>
      </c>
      <c r="Y38" s="104">
        <v>-548.34751500000004</v>
      </c>
      <c r="Z38" s="104">
        <v>-621.79396033337594</v>
      </c>
      <c r="AA38" s="126">
        <v>-618.88933300000008</v>
      </c>
      <c r="AB38" s="103">
        <v>-163.74980000000002</v>
      </c>
      <c r="AC38" s="103">
        <v>-22280.043255203374</v>
      </c>
      <c r="AD38" s="458"/>
      <c r="AE38" s="458"/>
    </row>
    <row r="39" spans="1:31" ht="27" customHeight="1" thickBot="1">
      <c r="A39" s="726"/>
      <c r="B39" s="1398" t="s">
        <v>45</v>
      </c>
      <c r="C39" s="1399"/>
      <c r="D39" s="105">
        <v>2593.886</v>
      </c>
      <c r="E39" s="105">
        <v>44.620000000000054</v>
      </c>
      <c r="F39" s="105">
        <v>2729.7190000000001</v>
      </c>
      <c r="G39" s="105">
        <v>434.02200000000005</v>
      </c>
      <c r="H39" s="105">
        <v>126.61700000000005</v>
      </c>
      <c r="I39" s="105">
        <v>1177.9589999999998</v>
      </c>
      <c r="J39" s="105">
        <v>41.956000000000245</v>
      </c>
      <c r="K39" s="105">
        <v>420.87300000000027</v>
      </c>
      <c r="L39" s="105">
        <v>9568.4159999999993</v>
      </c>
      <c r="M39" s="105">
        <v>-4103.33</v>
      </c>
      <c r="N39" s="105">
        <v>-2409.0468749999995</v>
      </c>
      <c r="O39" s="105">
        <v>-3520.9010210000001</v>
      </c>
      <c r="P39" s="105">
        <v>-5313.8975010000004</v>
      </c>
      <c r="Q39" s="105">
        <v>-11134.994703000002</v>
      </c>
      <c r="R39" s="105">
        <v>-1058.0233530400003</v>
      </c>
      <c r="S39" s="105">
        <v>-1106.0417349899994</v>
      </c>
      <c r="T39" s="105">
        <v>929.27991541000017</v>
      </c>
      <c r="U39" s="105">
        <v>216.80695567999987</v>
      </c>
      <c r="V39" s="105">
        <v>472.42937899999981</v>
      </c>
      <c r="W39" s="105">
        <v>-99.255214999999794</v>
      </c>
      <c r="X39" s="105">
        <v>492.35003100000029</v>
      </c>
      <c r="Y39" s="105">
        <v>-73.489143999999868</v>
      </c>
      <c r="Z39" s="105">
        <v>-758.11781577654335</v>
      </c>
      <c r="AA39" s="127">
        <v>-28.004422380000165</v>
      </c>
      <c r="AB39" s="106">
        <v>-382.15203735999989</v>
      </c>
      <c r="AC39" s="106">
        <v>-10738.319541456545</v>
      </c>
      <c r="AD39" s="458"/>
      <c r="AE39" s="458"/>
    </row>
    <row r="40" spans="1:31" ht="13.5" thickTop="1"/>
    <row r="41" spans="1:31">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row>
    <row r="42" spans="1:31">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row>
    <row r="43" spans="1:31">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row>
    <row r="44" spans="1:31">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row>
    <row r="45" spans="1:31">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row>
    <row r="46" spans="1:31">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row>
    <row r="47" spans="1:31">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row>
    <row r="48" spans="1:31">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row>
    <row r="49" spans="4:29">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row>
    <row r="50" spans="4:29">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row>
    <row r="51" spans="4:29">
      <c r="D51" s="458"/>
    </row>
  </sheetData>
  <mergeCells count="12">
    <mergeCell ref="B39:C39"/>
    <mergeCell ref="B6:AB6"/>
    <mergeCell ref="B7:AB7"/>
    <mergeCell ref="B10:C10"/>
    <mergeCell ref="B11:B15"/>
    <mergeCell ref="B17:B21"/>
    <mergeCell ref="B23:B27"/>
    <mergeCell ref="B29:B33"/>
    <mergeCell ref="B35:C35"/>
    <mergeCell ref="B36:C36"/>
    <mergeCell ref="B37:C37"/>
    <mergeCell ref="B38:C38"/>
  </mergeCells>
  <hyperlinks>
    <hyperlink ref="A1" location="INDICE!A1" display="Indice"/>
  </hyperlinks>
  <printOptions horizontalCentered="1"/>
  <pageMargins left="0" right="0.17" top="0.19685039370078741" bottom="0.19685039370078741" header="0.15748031496062992" footer="0"/>
  <pageSetup scale="38" orientation="landscape" horizontalDpi="4294967293" r:id="rId1"/>
  <headerFooter scaleWithDoc="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G97"/>
  <sheetViews>
    <sheetView showGridLines="0" view="pageBreakPreview" zoomScale="70" zoomScaleSheetLayoutView="70" workbookViewId="0"/>
  </sheetViews>
  <sheetFormatPr baseColWidth="10" defaultColWidth="11.42578125" defaultRowHeight="12.75"/>
  <cols>
    <col min="1" max="1" width="5.85546875" style="524" bestFit="1" customWidth="1"/>
    <col min="2" max="2" width="28.7109375" style="624" customWidth="1"/>
    <col min="3" max="5" width="18.85546875" style="624" customWidth="1"/>
    <col min="6" max="6" width="23.140625" style="624" customWidth="1"/>
    <col min="7" max="16384" width="11.42578125" style="624"/>
  </cols>
  <sheetData>
    <row r="1" spans="1:7">
      <c r="A1" s="517" t="s">
        <v>271</v>
      </c>
    </row>
    <row r="2" spans="1:7" ht="14.25">
      <c r="B2" s="327" t="s">
        <v>724</v>
      </c>
      <c r="C2" s="688"/>
      <c r="D2" s="688"/>
      <c r="E2" s="688"/>
      <c r="F2" s="688"/>
    </row>
    <row r="3" spans="1:7" ht="14.25">
      <c r="B3" s="689" t="s">
        <v>178</v>
      </c>
      <c r="C3" s="688"/>
      <c r="D3" s="688"/>
      <c r="E3" s="688"/>
      <c r="F3" s="688"/>
    </row>
    <row r="4" spans="1:7">
      <c r="B4" s="690"/>
      <c r="C4" s="688"/>
      <c r="D4" s="688"/>
      <c r="E4" s="688"/>
      <c r="F4" s="688"/>
    </row>
    <row r="5" spans="1:7">
      <c r="B5" s="690"/>
      <c r="C5" s="688"/>
      <c r="D5" s="688"/>
      <c r="E5" s="688"/>
      <c r="F5" s="688"/>
    </row>
    <row r="6" spans="1:7" ht="36" customHeight="1">
      <c r="B6" s="1413" t="s">
        <v>918</v>
      </c>
      <c r="C6" s="1413"/>
      <c r="D6" s="1413"/>
      <c r="E6" s="1413"/>
      <c r="F6" s="1413"/>
    </row>
    <row r="7" spans="1:7" ht="14.25">
      <c r="B7" s="1414" t="s">
        <v>834</v>
      </c>
      <c r="C7" s="1414"/>
      <c r="D7" s="1414"/>
      <c r="E7" s="1414"/>
      <c r="F7" s="1414"/>
    </row>
    <row r="8" spans="1:7">
      <c r="B8" s="688"/>
      <c r="C8" s="688"/>
      <c r="D8" s="688"/>
      <c r="E8" s="688"/>
      <c r="F8" s="688"/>
    </row>
    <row r="9" spans="1:7" ht="13.5" thickBot="1">
      <c r="B9" s="133" t="s">
        <v>835</v>
      </c>
      <c r="C9" s="133"/>
      <c r="D9" s="133"/>
      <c r="E9" s="133"/>
      <c r="F9" s="133"/>
    </row>
    <row r="10" spans="1:7" ht="15.75" thickTop="1" thickBot="1">
      <c r="B10" s="217" t="s">
        <v>836</v>
      </c>
      <c r="C10" s="218" t="s">
        <v>837</v>
      </c>
      <c r="D10" s="218" t="s">
        <v>838</v>
      </c>
      <c r="E10" s="218" t="s">
        <v>839</v>
      </c>
      <c r="F10" s="219" t="s">
        <v>840</v>
      </c>
    </row>
    <row r="11" spans="1:7" ht="13.5" thickTop="1">
      <c r="B11" s="691">
        <v>34669</v>
      </c>
      <c r="C11" s="692">
        <f>+D11+E11</f>
        <v>80.67880000000001</v>
      </c>
      <c r="D11" s="693">
        <v>60.890779999999999</v>
      </c>
      <c r="E11" s="693">
        <v>19.78802000000001</v>
      </c>
      <c r="F11" s="694">
        <v>0.75473085866423384</v>
      </c>
      <c r="G11" s="695"/>
    </row>
    <row r="12" spans="1:7">
      <c r="A12" s="696"/>
      <c r="B12" s="691">
        <v>35034</v>
      </c>
      <c r="C12" s="692">
        <f t="shared" ref="C12:C75" si="0">+D12+E12</f>
        <v>87.090999999999994</v>
      </c>
      <c r="D12" s="693">
        <v>66.360939999999999</v>
      </c>
      <c r="E12" s="693">
        <v>20.730059999999995</v>
      </c>
      <c r="F12" s="694">
        <v>0.76197241965300666</v>
      </c>
      <c r="G12" s="695"/>
    </row>
    <row r="13" spans="1:7">
      <c r="B13" s="691">
        <v>35400</v>
      </c>
      <c r="C13" s="692">
        <f t="shared" si="0"/>
        <v>97.105034000000003</v>
      </c>
      <c r="D13" s="693">
        <v>72.907479999999993</v>
      </c>
      <c r="E13" s="693">
        <v>24.197554000000011</v>
      </c>
      <c r="F13" s="694">
        <v>0.75081050895878365</v>
      </c>
      <c r="G13" s="695"/>
    </row>
    <row r="14" spans="1:7">
      <c r="B14" s="691">
        <v>35765</v>
      </c>
      <c r="C14" s="692">
        <f t="shared" si="0"/>
        <v>101.10097</v>
      </c>
      <c r="D14" s="693">
        <v>72.871874685562389</v>
      </c>
      <c r="E14" s="693">
        <v>28.229095314437615</v>
      </c>
      <c r="F14" s="694">
        <v>0.72078314071133431</v>
      </c>
      <c r="G14" s="695"/>
    </row>
    <row r="15" spans="1:7">
      <c r="B15" s="691">
        <v>35855</v>
      </c>
      <c r="C15" s="692">
        <f t="shared" si="0"/>
        <v>103.138215</v>
      </c>
      <c r="D15" s="693">
        <v>73.147054036038583</v>
      </c>
      <c r="E15" s="693">
        <v>29.99116096396142</v>
      </c>
      <c r="F15" s="694">
        <v>0.70921388387455209</v>
      </c>
      <c r="G15" s="695"/>
    </row>
    <row r="16" spans="1:7">
      <c r="B16" s="691">
        <v>35947</v>
      </c>
      <c r="C16" s="692">
        <f t="shared" si="0"/>
        <v>105.11323899999999</v>
      </c>
      <c r="D16" s="693">
        <v>74.463901863181434</v>
      </c>
      <c r="E16" s="693">
        <v>30.649337136818559</v>
      </c>
      <c r="F16" s="694">
        <v>0.70841601468661275</v>
      </c>
      <c r="G16" s="695"/>
    </row>
    <row r="17" spans="2:7">
      <c r="B17" s="691">
        <v>36039</v>
      </c>
      <c r="C17" s="692">
        <f t="shared" si="0"/>
        <v>109.37621899999999</v>
      </c>
      <c r="D17" s="693">
        <v>77.487813953657636</v>
      </c>
      <c r="E17" s="693">
        <v>31.888405046342356</v>
      </c>
      <c r="F17" s="694">
        <v>0.70845211749052728</v>
      </c>
      <c r="G17" s="695"/>
    </row>
    <row r="18" spans="2:7">
      <c r="B18" s="691">
        <v>36130</v>
      </c>
      <c r="C18" s="692">
        <f t="shared" si="0"/>
        <v>112.35724600000002</v>
      </c>
      <c r="D18" s="693">
        <v>81.152901187211896</v>
      </c>
      <c r="E18" s="693">
        <v>31.204344812788122</v>
      </c>
      <c r="F18" s="694">
        <v>0.72227563487282243</v>
      </c>
      <c r="G18" s="695"/>
    </row>
    <row r="19" spans="2:7">
      <c r="B19" s="691">
        <v>36220</v>
      </c>
      <c r="C19" s="692">
        <f t="shared" si="0"/>
        <v>113.600734</v>
      </c>
      <c r="D19" s="693">
        <v>79.350036887688091</v>
      </c>
      <c r="E19" s="693">
        <v>34.250697112311911</v>
      </c>
      <c r="F19" s="694">
        <v>0.69849933265121411</v>
      </c>
      <c r="G19" s="695"/>
    </row>
    <row r="20" spans="2:7">
      <c r="B20" s="691">
        <v>36312</v>
      </c>
      <c r="C20" s="692">
        <f t="shared" si="0"/>
        <v>115.366322</v>
      </c>
      <c r="D20" s="693">
        <v>79.789514525655477</v>
      </c>
      <c r="E20" s="693">
        <v>35.57680747434452</v>
      </c>
      <c r="F20" s="694">
        <v>0.69161877697423235</v>
      </c>
      <c r="G20" s="695"/>
    </row>
    <row r="21" spans="2:7">
      <c r="B21" s="691">
        <v>36404</v>
      </c>
      <c r="C21" s="692">
        <f t="shared" si="0"/>
        <v>118.79364100000001</v>
      </c>
      <c r="D21" s="693">
        <v>80.823510011480138</v>
      </c>
      <c r="E21" s="693">
        <v>37.97013098851987</v>
      </c>
      <c r="F21" s="694">
        <v>0.68036899392182226</v>
      </c>
      <c r="G21" s="695"/>
    </row>
    <row r="22" spans="2:7">
      <c r="B22" s="691">
        <v>36525</v>
      </c>
      <c r="C22" s="692">
        <f t="shared" si="0"/>
        <v>121.87698899999998</v>
      </c>
      <c r="D22" s="693">
        <v>82.473843121517334</v>
      </c>
      <c r="E22" s="693">
        <v>39.403145878482647</v>
      </c>
      <c r="F22" s="694">
        <v>0.67669741267990591</v>
      </c>
      <c r="G22" s="695"/>
    </row>
    <row r="23" spans="2:7">
      <c r="B23" s="691">
        <v>36616</v>
      </c>
      <c r="C23" s="692">
        <f t="shared" si="0"/>
        <v>122.92013499999999</v>
      </c>
      <c r="D23" s="693">
        <v>81.941096864934934</v>
      </c>
      <c r="E23" s="693">
        <v>40.979038135065053</v>
      </c>
      <c r="F23" s="694">
        <v>0.66662062212130624</v>
      </c>
      <c r="G23" s="695"/>
    </row>
    <row r="24" spans="2:7">
      <c r="B24" s="691">
        <v>36707</v>
      </c>
      <c r="C24" s="692">
        <f t="shared" si="0"/>
        <v>123.52233585799999</v>
      </c>
      <c r="D24" s="693">
        <v>81.622402065135688</v>
      </c>
      <c r="E24" s="693">
        <v>41.899933792864303</v>
      </c>
      <c r="F24" s="694">
        <v>0.66079062946937761</v>
      </c>
      <c r="G24" s="695"/>
    </row>
    <row r="25" spans="2:7">
      <c r="B25" s="691">
        <v>36799</v>
      </c>
      <c r="C25" s="692">
        <f t="shared" si="0"/>
        <v>123.66611999999999</v>
      </c>
      <c r="D25" s="693">
        <v>78.41624640084504</v>
      </c>
      <c r="E25" s="693">
        <v>45.249873599154952</v>
      </c>
      <c r="F25" s="694">
        <v>0.63409643967842644</v>
      </c>
      <c r="G25" s="695"/>
    </row>
    <row r="26" spans="2:7">
      <c r="B26" s="691">
        <v>36891</v>
      </c>
      <c r="C26" s="692">
        <f t="shared" si="0"/>
        <v>128.018462</v>
      </c>
      <c r="D26" s="693">
        <v>81.396831382396854</v>
      </c>
      <c r="E26" s="693">
        <v>46.621630617603145</v>
      </c>
      <c r="F26" s="694">
        <v>0.63582103792495848</v>
      </c>
      <c r="G26" s="695"/>
    </row>
    <row r="27" spans="2:7">
      <c r="B27" s="691">
        <v>36981</v>
      </c>
      <c r="C27" s="692">
        <f t="shared" si="0"/>
        <v>127.40131300000002</v>
      </c>
      <c r="D27" s="693">
        <v>79.863905308167318</v>
      </c>
      <c r="E27" s="693">
        <v>47.537407691832698</v>
      </c>
      <c r="F27" s="694">
        <v>0.62686877731132418</v>
      </c>
      <c r="G27" s="695"/>
    </row>
    <row r="28" spans="2:7">
      <c r="B28" s="691">
        <v>37072</v>
      </c>
      <c r="C28" s="692">
        <f t="shared" si="0"/>
        <v>132.14300400000002</v>
      </c>
      <c r="D28" s="693">
        <v>79.440651091643872</v>
      </c>
      <c r="E28" s="693">
        <v>52.702352908356147</v>
      </c>
      <c r="F28" s="694">
        <v>0.60117182663445323</v>
      </c>
      <c r="G28" s="695"/>
    </row>
    <row r="29" spans="2:7">
      <c r="B29" s="691">
        <v>37164</v>
      </c>
      <c r="C29" s="692">
        <f t="shared" si="0"/>
        <v>141.252377</v>
      </c>
      <c r="D29" s="693">
        <v>88.025936751179486</v>
      </c>
      <c r="E29" s="693">
        <v>53.226440248820509</v>
      </c>
      <c r="F29" s="694">
        <v>0.62318198546973469</v>
      </c>
      <c r="G29" s="695"/>
    </row>
    <row r="30" spans="2:7">
      <c r="B30" s="691">
        <v>37256</v>
      </c>
      <c r="C30" s="692">
        <f t="shared" si="0"/>
        <v>144.45264800000001</v>
      </c>
      <c r="D30" s="693">
        <v>84.564217810528916</v>
      </c>
      <c r="E30" s="693">
        <v>59.888430189471094</v>
      </c>
      <c r="F30" s="694">
        <v>0.58541133708070836</v>
      </c>
      <c r="G30" s="695"/>
    </row>
    <row r="31" spans="2:7">
      <c r="B31" s="691">
        <v>37346</v>
      </c>
      <c r="C31" s="692">
        <v>112.616083</v>
      </c>
      <c r="D31" s="693" t="s">
        <v>841</v>
      </c>
      <c r="E31" s="693" t="s">
        <v>841</v>
      </c>
      <c r="F31" s="697" t="s">
        <v>841</v>
      </c>
      <c r="G31" s="695"/>
    </row>
    <row r="32" spans="2:7">
      <c r="B32" s="691">
        <v>37437</v>
      </c>
      <c r="C32" s="692">
        <f t="shared" si="0"/>
        <v>114.55845100000001</v>
      </c>
      <c r="D32" s="693">
        <v>84.341264316442448</v>
      </c>
      <c r="E32" s="693">
        <v>30.217186683557557</v>
      </c>
      <c r="F32" s="694">
        <v>0.73622909161404815</v>
      </c>
      <c r="G32" s="695"/>
    </row>
    <row r="33" spans="2:7">
      <c r="B33" s="691">
        <v>37529</v>
      </c>
      <c r="C33" s="692">
        <f t="shared" si="0"/>
        <v>129.79418899999999</v>
      </c>
      <c r="D33" s="693">
        <v>84.516563636719056</v>
      </c>
      <c r="E33" s="693">
        <v>45.277625363280933</v>
      </c>
      <c r="F33" s="694">
        <v>0.65115830136832287</v>
      </c>
      <c r="G33" s="695"/>
    </row>
    <row r="34" spans="2:7">
      <c r="B34" s="691">
        <v>37621</v>
      </c>
      <c r="C34" s="692">
        <f t="shared" si="0"/>
        <v>137.31977900000001</v>
      </c>
      <c r="D34" s="693">
        <v>87.604484465061049</v>
      </c>
      <c r="E34" s="693">
        <v>49.715294534938963</v>
      </c>
      <c r="F34" s="694">
        <v>0.63795969599587721</v>
      </c>
      <c r="G34" s="695"/>
    </row>
    <row r="35" spans="2:7">
      <c r="B35" s="691">
        <v>37711</v>
      </c>
      <c r="C35" s="692">
        <f t="shared" si="0"/>
        <v>145.50357500000001</v>
      </c>
      <c r="D35" s="693">
        <v>90.491554544571002</v>
      </c>
      <c r="E35" s="693">
        <v>55.01202045542901</v>
      </c>
      <c r="F35" s="694">
        <v>0.62191980193318963</v>
      </c>
      <c r="G35" s="695"/>
    </row>
    <row r="36" spans="2:7">
      <c r="B36" s="691">
        <v>37802</v>
      </c>
      <c r="C36" s="692">
        <f t="shared" si="0"/>
        <v>152.58703199999999</v>
      </c>
      <c r="D36" s="693">
        <v>94.250496187949466</v>
      </c>
      <c r="E36" s="693">
        <v>58.336535812050528</v>
      </c>
      <c r="F36" s="694">
        <v>0.61768352757493483</v>
      </c>
      <c r="G36" s="695"/>
    </row>
    <row r="37" spans="2:7">
      <c r="B37" s="691">
        <v>37894</v>
      </c>
      <c r="C37" s="692">
        <f t="shared" si="0"/>
        <v>169.61590200000001</v>
      </c>
      <c r="D37" s="693">
        <v>96.848236750227755</v>
      </c>
      <c r="E37" s="693">
        <v>72.76766524977225</v>
      </c>
      <c r="F37" s="694">
        <v>0.57098559514913738</v>
      </c>
      <c r="G37" s="695"/>
    </row>
    <row r="38" spans="2:7">
      <c r="B38" s="691">
        <v>37986</v>
      </c>
      <c r="C38" s="692">
        <f t="shared" si="0"/>
        <v>178.820536</v>
      </c>
      <c r="D38" s="693">
        <v>102.00756463778067</v>
      </c>
      <c r="E38" s="693">
        <v>76.812971362219329</v>
      </c>
      <c r="F38" s="694">
        <v>0.57044658806850168</v>
      </c>
      <c r="G38" s="695"/>
    </row>
    <row r="39" spans="2:7">
      <c r="B39" s="691">
        <v>38077</v>
      </c>
      <c r="C39" s="692">
        <f t="shared" si="0"/>
        <v>180.035403</v>
      </c>
      <c r="D39" s="693">
        <v>103.42609623326902</v>
      </c>
      <c r="E39" s="693">
        <v>76.609306766730981</v>
      </c>
      <c r="F39" s="694">
        <v>0.5744764335782836</v>
      </c>
      <c r="G39" s="695"/>
    </row>
    <row r="40" spans="2:7">
      <c r="B40" s="691">
        <v>38168</v>
      </c>
      <c r="C40" s="692">
        <f t="shared" si="0"/>
        <v>181.202279</v>
      </c>
      <c r="D40" s="693">
        <v>104.08178586257442</v>
      </c>
      <c r="E40" s="693">
        <v>77.120493137425584</v>
      </c>
      <c r="F40" s="694">
        <v>0.57439556741212083</v>
      </c>
      <c r="G40" s="695"/>
    </row>
    <row r="41" spans="2:7">
      <c r="B41" s="691">
        <v>38260</v>
      </c>
      <c r="C41" s="692">
        <f t="shared" si="0"/>
        <v>182.506699</v>
      </c>
      <c r="D41" s="693">
        <v>106.50334934992678</v>
      </c>
      <c r="E41" s="693">
        <v>76.003349650073218</v>
      </c>
      <c r="F41" s="694">
        <v>0.58355857584124504</v>
      </c>
      <c r="G41" s="695"/>
    </row>
    <row r="42" spans="2:7">
      <c r="B42" s="691">
        <v>38322</v>
      </c>
      <c r="C42" s="692">
        <f t="shared" si="0"/>
        <v>191.29553300000001</v>
      </c>
      <c r="D42" s="693">
        <v>111.62778927551111</v>
      </c>
      <c r="E42" s="693">
        <v>79.667743724488901</v>
      </c>
      <c r="F42" s="694">
        <v>0.58353578635582204</v>
      </c>
      <c r="G42" s="695"/>
    </row>
    <row r="43" spans="2:7">
      <c r="B43" s="691">
        <v>38442</v>
      </c>
      <c r="C43" s="692">
        <f t="shared" si="0"/>
        <v>189.75363200000001</v>
      </c>
      <c r="D43" s="693">
        <v>110.10381750059611</v>
      </c>
      <c r="E43" s="693">
        <v>79.649814499403902</v>
      </c>
      <c r="F43" s="694">
        <v>0.58024616625307124</v>
      </c>
      <c r="G43" s="695"/>
    </row>
    <row r="44" spans="2:7">
      <c r="B44" s="691">
        <v>38504</v>
      </c>
      <c r="C44" s="692">
        <f t="shared" si="0"/>
        <v>126.46626000000001</v>
      </c>
      <c r="D44" s="693">
        <v>59.686259563410907</v>
      </c>
      <c r="E44" s="693">
        <v>66.780000436589091</v>
      </c>
      <c r="F44" s="694">
        <v>0.47195401811843651</v>
      </c>
      <c r="G44" s="695"/>
    </row>
    <row r="45" spans="2:7">
      <c r="B45" s="691">
        <v>38596</v>
      </c>
      <c r="C45" s="692">
        <f t="shared" si="0"/>
        <v>125.405686</v>
      </c>
      <c r="D45" s="693">
        <v>59.817819940629946</v>
      </c>
      <c r="E45" s="693">
        <v>65.587866059370057</v>
      </c>
      <c r="F45" s="694">
        <v>0.47699447966521985</v>
      </c>
      <c r="G45" s="695"/>
    </row>
    <row r="46" spans="2:7">
      <c r="B46" s="691">
        <v>38687</v>
      </c>
      <c r="C46" s="692">
        <f t="shared" si="0"/>
        <v>128.629603</v>
      </c>
      <c r="D46" s="693">
        <v>60.925680243151497</v>
      </c>
      <c r="E46" s="693">
        <v>67.703922756848499</v>
      </c>
      <c r="F46" s="694">
        <v>0.473652089582765</v>
      </c>
      <c r="G46" s="695"/>
    </row>
    <row r="47" spans="2:7">
      <c r="B47" s="691">
        <v>38777</v>
      </c>
      <c r="C47" s="692">
        <f t="shared" si="0"/>
        <v>127.93821</v>
      </c>
      <c r="D47" s="693">
        <v>52.331824420450552</v>
      </c>
      <c r="E47" s="693">
        <v>75.606385579549453</v>
      </c>
      <c r="F47" s="694">
        <v>0.40903983587429082</v>
      </c>
      <c r="G47" s="695"/>
    </row>
    <row r="48" spans="2:7">
      <c r="B48" s="691">
        <v>38869</v>
      </c>
      <c r="C48" s="692">
        <f t="shared" si="0"/>
        <v>130.64958899999999</v>
      </c>
      <c r="D48" s="693">
        <v>53.963679480984588</v>
      </c>
      <c r="E48" s="693">
        <v>76.685909519015411</v>
      </c>
      <c r="F48" s="694">
        <v>0.41304132599287852</v>
      </c>
      <c r="G48" s="695"/>
    </row>
    <row r="49" spans="2:7">
      <c r="B49" s="691">
        <v>38961</v>
      </c>
      <c r="C49" s="692">
        <f t="shared" si="0"/>
        <v>129.60414299999999</v>
      </c>
      <c r="D49" s="693">
        <v>54.52413563741969</v>
      </c>
      <c r="E49" s="693">
        <v>75.080007362580304</v>
      </c>
      <c r="F49" s="694">
        <v>0.42069747444277067</v>
      </c>
      <c r="G49" s="695"/>
    </row>
    <row r="50" spans="2:7">
      <c r="B50" s="691">
        <v>39052</v>
      </c>
      <c r="C50" s="692">
        <f t="shared" si="0"/>
        <v>136.72540499999999</v>
      </c>
      <c r="D50" s="693">
        <v>56.247088280471573</v>
      </c>
      <c r="E50" s="693">
        <v>80.478316719528422</v>
      </c>
      <c r="F50" s="694">
        <v>0.41138724935919241</v>
      </c>
      <c r="G50" s="695"/>
    </row>
    <row r="51" spans="2:7">
      <c r="B51" s="691">
        <v>39142</v>
      </c>
      <c r="C51" s="692">
        <f t="shared" si="0"/>
        <v>136.34812600000001</v>
      </c>
      <c r="D51" s="693">
        <v>57.73210143012561</v>
      </c>
      <c r="E51" s="693">
        <v>78.616024569874398</v>
      </c>
      <c r="F51" s="694">
        <v>0.42341690438873802</v>
      </c>
      <c r="G51" s="695"/>
    </row>
    <row r="52" spans="2:7">
      <c r="B52" s="698">
        <v>39263</v>
      </c>
      <c r="C52" s="692">
        <f t="shared" si="0"/>
        <v>138.31477100000001</v>
      </c>
      <c r="D52" s="693">
        <v>59.629681830493965</v>
      </c>
      <c r="E52" s="693">
        <v>78.685089169506043</v>
      </c>
      <c r="F52" s="694">
        <v>0.43111579044940879</v>
      </c>
      <c r="G52" s="695"/>
    </row>
    <row r="53" spans="2:7">
      <c r="B53" s="698">
        <v>39355</v>
      </c>
      <c r="C53" s="692">
        <f t="shared" si="0"/>
        <v>137.11382109000002</v>
      </c>
      <c r="D53" s="693">
        <v>59.98795116580186</v>
      </c>
      <c r="E53" s="693">
        <v>77.125869924198156</v>
      </c>
      <c r="F53" s="694">
        <v>0.43750477296104545</v>
      </c>
      <c r="G53" s="695"/>
    </row>
    <row r="54" spans="2:7">
      <c r="B54" s="691">
        <v>39447</v>
      </c>
      <c r="C54" s="692">
        <f t="shared" si="0"/>
        <v>144.72864003000001</v>
      </c>
      <c r="D54" s="699">
        <v>62.131510512779442</v>
      </c>
      <c r="E54" s="700">
        <v>82.597129517220566</v>
      </c>
      <c r="F54" s="694">
        <v>0.42929658220999339</v>
      </c>
      <c r="G54" s="695"/>
    </row>
    <row r="55" spans="2:7">
      <c r="B55" s="698">
        <v>39508</v>
      </c>
      <c r="C55" s="692">
        <f t="shared" si="0"/>
        <v>144.49257474000001</v>
      </c>
      <c r="D55" s="693">
        <v>63.133045943058804</v>
      </c>
      <c r="E55" s="693">
        <v>81.359528796941206</v>
      </c>
      <c r="F55" s="694">
        <v>0.43692934433939201</v>
      </c>
      <c r="G55" s="695"/>
    </row>
    <row r="56" spans="2:7">
      <c r="B56" s="691">
        <v>39600</v>
      </c>
      <c r="C56" s="692">
        <f t="shared" si="0"/>
        <v>149.84739615999999</v>
      </c>
      <c r="D56" s="693">
        <v>62.453819970845139</v>
      </c>
      <c r="E56" s="693">
        <v>87.393576189154857</v>
      </c>
      <c r="F56" s="694">
        <v>0.41678281752830654</v>
      </c>
      <c r="G56" s="695"/>
    </row>
    <row r="57" spans="2:7">
      <c r="B57" s="691">
        <v>39721</v>
      </c>
      <c r="C57" s="692">
        <f t="shared" si="0"/>
        <v>145.70672671</v>
      </c>
      <c r="D57" s="693">
        <v>58.462893574402649</v>
      </c>
      <c r="E57" s="693">
        <v>87.243833135597356</v>
      </c>
      <c r="F57" s="694">
        <v>0.40123675065984638</v>
      </c>
      <c r="G57" s="695"/>
    </row>
    <row r="58" spans="2:7">
      <c r="B58" s="691">
        <v>39813</v>
      </c>
      <c r="C58" s="692">
        <f t="shared" si="0"/>
        <v>145.97508858</v>
      </c>
      <c r="D58" s="693">
        <v>55.73349107044973</v>
      </c>
      <c r="E58" s="693">
        <v>90.241597509550274</v>
      </c>
      <c r="F58" s="694">
        <v>0.38180138551452647</v>
      </c>
      <c r="G58" s="695"/>
    </row>
    <row r="59" spans="2:7">
      <c r="B59" s="691">
        <v>39903</v>
      </c>
      <c r="C59" s="692">
        <f t="shared" si="0"/>
        <v>136.66247458000001</v>
      </c>
      <c r="D59" s="693">
        <v>54.397842589030468</v>
      </c>
      <c r="E59" s="693">
        <v>82.264631990969548</v>
      </c>
      <c r="F59" s="694">
        <v>0.3980452041148051</v>
      </c>
      <c r="G59" s="695"/>
    </row>
    <row r="60" spans="2:7">
      <c r="B60" s="691">
        <v>39994</v>
      </c>
      <c r="C60" s="692">
        <f t="shared" si="0"/>
        <v>140.63438029</v>
      </c>
      <c r="D60" s="693">
        <v>55.297362409070118</v>
      </c>
      <c r="E60" s="693">
        <v>85.337017880929878</v>
      </c>
      <c r="F60" s="694">
        <v>0.39319946015364293</v>
      </c>
      <c r="G60" s="695"/>
    </row>
    <row r="61" spans="2:7">
      <c r="B61" s="691">
        <v>40086</v>
      </c>
      <c r="C61" s="692">
        <f t="shared" si="0"/>
        <v>141.66514039</v>
      </c>
      <c r="D61" s="693">
        <v>54.843934988739946</v>
      </c>
      <c r="E61" s="693">
        <v>86.821205401260059</v>
      </c>
      <c r="F61" s="694">
        <v>0.38713782965771387</v>
      </c>
      <c r="G61" s="695"/>
    </row>
    <row r="62" spans="2:7">
      <c r="B62" s="691">
        <v>40178</v>
      </c>
      <c r="C62" s="692">
        <f t="shared" si="0"/>
        <v>147.11943170000001</v>
      </c>
      <c r="D62" s="693">
        <v>55.007258454723356</v>
      </c>
      <c r="E62" s="693">
        <v>92.112173245276651</v>
      </c>
      <c r="F62" s="694">
        <v>0.37389526195895001</v>
      </c>
      <c r="G62" s="695"/>
    </row>
    <row r="63" spans="2:7">
      <c r="B63" s="691">
        <v>40238</v>
      </c>
      <c r="C63" s="692">
        <f t="shared" si="0"/>
        <v>151.76645673999997</v>
      </c>
      <c r="D63" s="693">
        <v>54.50867429239424</v>
      </c>
      <c r="E63" s="693">
        <v>97.257782447605734</v>
      </c>
      <c r="F63" s="694">
        <v>0.35916153979779769</v>
      </c>
      <c r="G63" s="695"/>
    </row>
    <row r="64" spans="2:7">
      <c r="B64" s="691">
        <v>40330</v>
      </c>
      <c r="C64" s="692">
        <f t="shared" si="0"/>
        <v>156.69058941</v>
      </c>
      <c r="D64" s="693">
        <v>60.403629089132195</v>
      </c>
      <c r="E64" s="693">
        <v>96.286960320867806</v>
      </c>
      <c r="F64" s="694">
        <v>0.38549621465191342</v>
      </c>
      <c r="G64" s="695"/>
    </row>
    <row r="65" spans="2:7">
      <c r="B65" s="701">
        <v>40422</v>
      </c>
      <c r="C65" s="692">
        <f t="shared" si="0"/>
        <v>160.88983315000002</v>
      </c>
      <c r="D65" s="693">
        <v>62.645530253010563</v>
      </c>
      <c r="E65" s="693">
        <v>98.244302896989453</v>
      </c>
      <c r="F65" s="694">
        <v>0.38936910447663398</v>
      </c>
      <c r="G65" s="695"/>
    </row>
    <row r="66" spans="2:7">
      <c r="B66" s="691">
        <v>40513</v>
      </c>
      <c r="C66" s="702">
        <f t="shared" si="0"/>
        <v>164.33071950700128</v>
      </c>
      <c r="D66" s="693">
        <v>61.14531976374758</v>
      </c>
      <c r="E66" s="693">
        <v>103.18539974325371</v>
      </c>
      <c r="F66" s="694">
        <v>0.37208697160936244</v>
      </c>
      <c r="G66" s="695"/>
    </row>
    <row r="67" spans="2:7">
      <c r="B67" s="691">
        <v>40603</v>
      </c>
      <c r="C67" s="702">
        <f t="shared" si="0"/>
        <v>173.14708378400002</v>
      </c>
      <c r="D67" s="693">
        <v>63.310839178734525</v>
      </c>
      <c r="E67" s="693">
        <v>109.83624460526549</v>
      </c>
      <c r="F67" s="694">
        <v>0.3656477359890995</v>
      </c>
      <c r="G67" s="695"/>
    </row>
    <row r="68" spans="2:7">
      <c r="B68" s="691">
        <v>40695</v>
      </c>
      <c r="C68" s="702">
        <f t="shared" si="0"/>
        <v>176.59050977000001</v>
      </c>
      <c r="D68" s="693">
        <v>63.860658110826115</v>
      </c>
      <c r="E68" s="693">
        <v>112.7298516591739</v>
      </c>
      <c r="F68" s="694">
        <v>0.361631314128949</v>
      </c>
      <c r="G68" s="695"/>
    </row>
    <row r="69" spans="2:7">
      <c r="B69" s="691">
        <v>40787</v>
      </c>
      <c r="C69" s="702">
        <f t="shared" si="0"/>
        <v>175.32372226037342</v>
      </c>
      <c r="D69" s="693">
        <v>61.792297426113713</v>
      </c>
      <c r="E69" s="693">
        <v>113.5314248342597</v>
      </c>
      <c r="F69" s="694">
        <v>0.3524468715896068</v>
      </c>
      <c r="G69" s="695"/>
    </row>
    <row r="70" spans="2:7">
      <c r="B70" s="691">
        <v>40878</v>
      </c>
      <c r="C70" s="702">
        <f t="shared" si="0"/>
        <v>178.96286493399998</v>
      </c>
      <c r="D70" s="693">
        <v>60.584757622236616</v>
      </c>
      <c r="E70" s="693">
        <v>118.37810731176336</v>
      </c>
      <c r="F70" s="694">
        <v>0.3385325645327581</v>
      </c>
      <c r="G70" s="695"/>
    </row>
    <row r="71" spans="2:7">
      <c r="B71" s="691">
        <v>40969</v>
      </c>
      <c r="C71" s="702">
        <f t="shared" si="0"/>
        <v>181.15742401066902</v>
      </c>
      <c r="D71" s="693">
        <v>61.657594513731944</v>
      </c>
      <c r="E71" s="693">
        <v>119.49982949693708</v>
      </c>
      <c r="F71" s="694">
        <v>0.34035367222985408</v>
      </c>
      <c r="G71" s="695"/>
    </row>
    <row r="72" spans="2:7">
      <c r="B72" s="691">
        <v>41061</v>
      </c>
      <c r="C72" s="702">
        <f t="shared" si="0"/>
        <v>182.74112246530518</v>
      </c>
      <c r="D72" s="693">
        <v>60.770358667155584</v>
      </c>
      <c r="E72" s="693">
        <v>121.97076379814959</v>
      </c>
      <c r="F72" s="694">
        <v>0.33254889675252658</v>
      </c>
      <c r="G72" s="695"/>
    </row>
    <row r="73" spans="2:7">
      <c r="B73" s="691">
        <v>41153</v>
      </c>
      <c r="C73" s="702">
        <f t="shared" si="0"/>
        <v>187.14503860107831</v>
      </c>
      <c r="D73" s="693">
        <v>59.551144723443009</v>
      </c>
      <c r="E73" s="693">
        <v>127.59389387763531</v>
      </c>
      <c r="F73" s="694">
        <v>0.31820851446873399</v>
      </c>
      <c r="G73" s="695"/>
    </row>
    <row r="74" spans="2:7">
      <c r="B74" s="691">
        <v>41244</v>
      </c>
      <c r="C74" s="702">
        <f t="shared" si="0"/>
        <v>197.46363866242811</v>
      </c>
      <c r="D74" s="693">
        <v>60.17083007190616</v>
      </c>
      <c r="E74" s="693">
        <v>137.29280859052196</v>
      </c>
      <c r="F74" s="694">
        <v>0.30471853187497761</v>
      </c>
      <c r="G74" s="695"/>
    </row>
    <row r="75" spans="2:7">
      <c r="B75" s="691">
        <v>41334</v>
      </c>
      <c r="C75" s="702">
        <f t="shared" si="0"/>
        <v>195.29406859585492</v>
      </c>
      <c r="D75" s="693">
        <v>58.978732360476606</v>
      </c>
      <c r="E75" s="693">
        <v>136.31533623537831</v>
      </c>
      <c r="F75" s="694">
        <v>0.30199960902308948</v>
      </c>
      <c r="G75" s="695"/>
    </row>
    <row r="76" spans="2:7">
      <c r="B76" s="691">
        <v>41426</v>
      </c>
      <c r="C76" s="703">
        <f t="shared" ref="C76:C84" si="1">+D76+E76</f>
        <v>196.14265831295535</v>
      </c>
      <c r="D76" s="699">
        <v>58.36137501565463</v>
      </c>
      <c r="E76" s="693">
        <v>137.78128329730072</v>
      </c>
      <c r="F76" s="694">
        <v>0.29754554933448574</v>
      </c>
      <c r="G76" s="695"/>
    </row>
    <row r="77" spans="2:7">
      <c r="B77" s="691">
        <v>41518</v>
      </c>
      <c r="C77" s="703">
        <f t="shared" si="1"/>
        <v>201.00929955202142</v>
      </c>
      <c r="D77" s="699">
        <v>59.198610135793196</v>
      </c>
      <c r="E77" s="699">
        <v>141.81068941622823</v>
      </c>
      <c r="F77" s="694">
        <v>0.2945068226580857</v>
      </c>
      <c r="G77" s="695"/>
    </row>
    <row r="78" spans="2:7" ht="12.75" customHeight="1">
      <c r="B78" s="691">
        <v>41609</v>
      </c>
      <c r="C78" s="703">
        <f t="shared" si="1"/>
        <v>202.62957234026987</v>
      </c>
      <c r="D78" s="699">
        <v>60.757754698400262</v>
      </c>
      <c r="E78" s="699">
        <v>141.8718176418696</v>
      </c>
      <c r="F78" s="694">
        <v>0.29984643404552791</v>
      </c>
      <c r="G78" s="695"/>
    </row>
    <row r="79" spans="2:7" ht="12.75" customHeight="1">
      <c r="B79" s="691">
        <v>41699</v>
      </c>
      <c r="C79" s="703">
        <f t="shared" si="1"/>
        <v>186.54821481347389</v>
      </c>
      <c r="D79" s="699">
        <v>61.252786169714689</v>
      </c>
      <c r="E79" s="699">
        <v>125.29542864375921</v>
      </c>
      <c r="F79" s="694">
        <v>0.3283482837450909</v>
      </c>
      <c r="G79" s="695"/>
    </row>
    <row r="80" spans="2:7" ht="12.75" customHeight="1">
      <c r="B80" s="691">
        <v>41791</v>
      </c>
      <c r="C80" s="703">
        <f t="shared" si="1"/>
        <v>198.86298128853687</v>
      </c>
      <c r="D80" s="699">
        <v>70.376211399655148</v>
      </c>
      <c r="E80" s="699">
        <v>128.48676988888172</v>
      </c>
      <c r="F80" s="694">
        <v>0.35389297165139033</v>
      </c>
      <c r="G80" s="695"/>
    </row>
    <row r="81" spans="2:7" ht="12.75" customHeight="1">
      <c r="B81" s="691">
        <v>41883</v>
      </c>
      <c r="C81" s="703">
        <f t="shared" si="1"/>
        <v>200.37291708504785</v>
      </c>
      <c r="D81" s="699">
        <v>67.686505305126289</v>
      </c>
      <c r="E81" s="699">
        <v>132.68641177992157</v>
      </c>
      <c r="F81" s="694">
        <v>0.33780266460061015</v>
      </c>
      <c r="G81" s="695"/>
    </row>
    <row r="82" spans="2:7" ht="12.75" customHeight="1">
      <c r="B82" s="691">
        <v>41974</v>
      </c>
      <c r="C82" s="703">
        <f t="shared" si="1"/>
        <v>221.74798248516498</v>
      </c>
      <c r="D82" s="699">
        <v>67.302545716501257</v>
      </c>
      <c r="E82" s="699">
        <v>154.44543676866374</v>
      </c>
      <c r="F82" s="694">
        <v>0.30350916821082607</v>
      </c>
      <c r="G82" s="695"/>
    </row>
    <row r="83" spans="2:7" ht="12.75" customHeight="1">
      <c r="B83" s="691">
        <v>42064</v>
      </c>
      <c r="C83" s="703">
        <f t="shared" si="1"/>
        <v>220.00194471723927</v>
      </c>
      <c r="D83" s="699">
        <v>64.876682048903618</v>
      </c>
      <c r="E83" s="699">
        <v>155.12526266833567</v>
      </c>
      <c r="F83" s="694">
        <v>0.29489140258413316</v>
      </c>
      <c r="G83" s="695"/>
    </row>
    <row r="84" spans="2:7" ht="12.75" customHeight="1">
      <c r="B84" s="691">
        <v>42156</v>
      </c>
      <c r="C84" s="703">
        <f t="shared" si="1"/>
        <v>226.328289369077</v>
      </c>
      <c r="D84" s="699">
        <v>65.074479624806429</v>
      </c>
      <c r="E84" s="699">
        <v>161.25380974427057</v>
      </c>
      <c r="F84" s="694">
        <v>0.28752251787088129</v>
      </c>
      <c r="G84" s="695"/>
    </row>
    <row r="85" spans="2:7">
      <c r="B85" s="691">
        <v>42248</v>
      </c>
      <c r="C85" s="703">
        <v>239.95910150014569</v>
      </c>
      <c r="D85" s="699">
        <v>65.714359509804225</v>
      </c>
      <c r="E85" s="699">
        <v>174.24474199034148</v>
      </c>
      <c r="F85" s="694">
        <v>0.27385649929083572</v>
      </c>
    </row>
    <row r="86" spans="2:7">
      <c r="B86" s="691">
        <v>42339</v>
      </c>
      <c r="C86" s="703">
        <v>222.70320381381762</v>
      </c>
      <c r="D86" s="699">
        <v>63.57977233925746</v>
      </c>
      <c r="E86" s="699">
        <v>159.12343147456016</v>
      </c>
      <c r="F86" s="694">
        <v>0.28549105379018641</v>
      </c>
    </row>
    <row r="87" spans="2:7">
      <c r="B87" s="691">
        <v>42430</v>
      </c>
      <c r="C87" s="703">
        <v>217.15335326883914</v>
      </c>
      <c r="D87" s="699">
        <v>65.471940513756337</v>
      </c>
      <c r="E87" s="699">
        <v>151.68141275508282</v>
      </c>
      <c r="F87" s="694">
        <v>0.30150094174553721</v>
      </c>
    </row>
    <row r="88" spans="2:7">
      <c r="B88" s="691">
        <v>42522</v>
      </c>
      <c r="C88" s="703">
        <v>236.06479849291421</v>
      </c>
      <c r="D88" s="699">
        <v>80.936870152719337</v>
      </c>
      <c r="E88" s="699">
        <f>+C88-D88</f>
        <v>155.12792834019487</v>
      </c>
      <c r="F88" s="694">
        <f t="shared" ref="F88:F91" si="2">+D88/C88</f>
        <v>0.34285870095599519</v>
      </c>
    </row>
    <row r="89" spans="2:7">
      <c r="B89" s="691">
        <v>42614</v>
      </c>
      <c r="C89" s="703">
        <v>242.34130642220268</v>
      </c>
      <c r="D89" s="699">
        <v>83.902195751841916</v>
      </c>
      <c r="E89" s="699">
        <f>+C89-D89</f>
        <v>158.43911067036078</v>
      </c>
      <c r="F89" s="694">
        <f t="shared" si="2"/>
        <v>0.34621500143961847</v>
      </c>
    </row>
    <row r="90" spans="2:7">
      <c r="B90" s="691">
        <v>42705</v>
      </c>
      <c r="C90" s="703">
        <v>266.97805160015997</v>
      </c>
      <c r="D90" s="699">
        <v>92.021823370224752</v>
      </c>
      <c r="E90" s="699">
        <v>174.95622822993522</v>
      </c>
      <c r="F90" s="694">
        <f t="shared" si="2"/>
        <v>0.34467935779245762</v>
      </c>
    </row>
    <row r="91" spans="2:7" ht="13.5" thickBot="1">
      <c r="B91" s="691">
        <v>42795</v>
      </c>
      <c r="C91" s="703">
        <v>281.88041416995196</v>
      </c>
      <c r="D91" s="699">
        <v>97.397499481625715</v>
      </c>
      <c r="E91" s="699">
        <v>184.48291468832625</v>
      </c>
      <c r="F91" s="694">
        <f t="shared" si="2"/>
        <v>0.34552772943955801</v>
      </c>
    </row>
    <row r="92" spans="2:7" ht="12.75" customHeight="1" thickTop="1">
      <c r="B92" s="1415" t="s">
        <v>883</v>
      </c>
      <c r="C92" s="1415"/>
      <c r="D92" s="1415"/>
      <c r="E92" s="1415"/>
      <c r="F92" s="1415"/>
    </row>
    <row r="93" spans="2:7" ht="12.75" customHeight="1">
      <c r="B93" s="1416"/>
      <c r="C93" s="1416"/>
      <c r="D93" s="1416"/>
      <c r="E93" s="1416"/>
      <c r="F93" s="1416"/>
    </row>
    <row r="94" spans="2:7">
      <c r="B94" s="1416"/>
      <c r="C94" s="1416"/>
      <c r="D94" s="1416"/>
      <c r="E94" s="1416"/>
      <c r="F94" s="1416"/>
    </row>
    <row r="96" spans="2:7">
      <c r="C96" s="695"/>
    </row>
    <row r="97" spans="3:3">
      <c r="C97" s="695"/>
    </row>
  </sheetData>
  <mergeCells count="3">
    <mergeCell ref="B6:F6"/>
    <mergeCell ref="B7:F7"/>
    <mergeCell ref="B92:F9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8" orientation="portrait" r:id="rId1"/>
  <headerFooter scaleWithDoc="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N211"/>
  <sheetViews>
    <sheetView showGridLines="0" view="pageBreakPreview" zoomScale="70" zoomScaleNormal="75" zoomScaleSheetLayoutView="70" workbookViewId="0"/>
  </sheetViews>
  <sheetFormatPr baseColWidth="10" defaultColWidth="11.42578125" defaultRowHeight="12.75"/>
  <cols>
    <col min="1" max="1" width="5.85546875" style="133" bestFit="1" customWidth="1"/>
    <col min="2" max="2" width="62.140625" style="188" customWidth="1"/>
    <col min="3" max="3" width="23.140625" style="188" customWidth="1"/>
    <col min="4" max="4" width="16.42578125" style="809" customWidth="1"/>
    <col min="5" max="14" width="11.42578125" style="487"/>
    <col min="15" max="16384" width="11.42578125" style="188"/>
  </cols>
  <sheetData>
    <row r="1" spans="1:5">
      <c r="A1" s="884" t="s">
        <v>271</v>
      </c>
      <c r="B1" s="133"/>
      <c r="C1" s="133"/>
    </row>
    <row r="2" spans="1:5" ht="14.25">
      <c r="A2" s="130"/>
      <c r="B2" s="327" t="s">
        <v>724</v>
      </c>
      <c r="C2" s="132"/>
    </row>
    <row r="3" spans="1:5" ht="14.25">
      <c r="B3" s="131" t="s">
        <v>178</v>
      </c>
      <c r="C3" s="133"/>
    </row>
    <row r="4" spans="1:5">
      <c r="B4" s="135"/>
      <c r="C4" s="134"/>
    </row>
    <row r="5" spans="1:5">
      <c r="B5" s="133"/>
      <c r="C5" s="133"/>
    </row>
    <row r="6" spans="1:5" ht="16.5">
      <c r="B6" s="1247" t="s">
        <v>767</v>
      </c>
      <c r="C6" s="1247"/>
    </row>
    <row r="7" spans="1:5" ht="15.75">
      <c r="B7" s="1248" t="s">
        <v>116</v>
      </c>
      <c r="C7" s="1248"/>
    </row>
    <row r="8" spans="1:5">
      <c r="B8" s="134"/>
      <c r="C8" s="134"/>
    </row>
    <row r="9" spans="1:5" ht="15.75" thickBot="1">
      <c r="B9" s="139" t="s">
        <v>750</v>
      </c>
      <c r="C9" s="133"/>
    </row>
    <row r="10" spans="1:5" ht="14.25" thickTop="1" thickBot="1">
      <c r="B10" s="81"/>
      <c r="C10" s="14" t="s">
        <v>334</v>
      </c>
    </row>
    <row r="11" spans="1:5" ht="13.5" thickTop="1">
      <c r="B11" s="140"/>
      <c r="C11" s="141"/>
    </row>
    <row r="12" spans="1:5" ht="17.25">
      <c r="B12" s="1044" t="s">
        <v>585</v>
      </c>
      <c r="C12" s="43">
        <f>+C15+C44</f>
        <v>284880782.52366036</v>
      </c>
      <c r="E12" s="809"/>
    </row>
    <row r="13" spans="1:5" ht="13.5" thickBot="1">
      <c r="B13" s="142"/>
      <c r="C13" s="143"/>
    </row>
    <row r="14" spans="1:5" ht="13.5" thickTop="1">
      <c r="B14" s="144"/>
      <c r="C14" s="1066"/>
    </row>
    <row r="15" spans="1:5" ht="15.75">
      <c r="B15" s="165" t="s">
        <v>439</v>
      </c>
      <c r="C15" s="145">
        <f>+C17+C28+C33+C38</f>
        <v>282054808.15922034</v>
      </c>
      <c r="E15" s="809"/>
    </row>
    <row r="16" spans="1:5">
      <c r="B16" s="144"/>
      <c r="C16" s="146"/>
    </row>
    <row r="17" spans="2:5" ht="13.5">
      <c r="B17" s="1067" t="s">
        <v>101</v>
      </c>
      <c r="C17" s="1068">
        <f>SUM(C19:C26)</f>
        <v>240127616.08653706</v>
      </c>
      <c r="E17" s="809"/>
    </row>
    <row r="18" spans="2:5">
      <c r="B18" s="144"/>
      <c r="C18" s="149"/>
    </row>
    <row r="19" spans="2:5">
      <c r="B19" s="144" t="s">
        <v>102</v>
      </c>
      <c r="C19" s="154">
        <v>198753864.69582283</v>
      </c>
      <c r="E19" s="809"/>
    </row>
    <row r="20" spans="2:5">
      <c r="B20" s="144" t="s">
        <v>920</v>
      </c>
      <c r="C20" s="154">
        <v>1593137.0494972817</v>
      </c>
      <c r="E20" s="809"/>
    </row>
    <row r="21" spans="2:5">
      <c r="B21" s="144" t="s">
        <v>103</v>
      </c>
      <c r="C21" s="154">
        <v>18616395.102110203</v>
      </c>
      <c r="E21" s="809"/>
    </row>
    <row r="22" spans="2:5">
      <c r="B22" s="144" t="s">
        <v>104</v>
      </c>
      <c r="C22" s="154">
        <v>8058080.4879123792</v>
      </c>
      <c r="E22" s="809"/>
    </row>
    <row r="23" spans="2:5">
      <c r="B23" s="144" t="s">
        <v>105</v>
      </c>
      <c r="C23" s="154">
        <v>837147.57571449887</v>
      </c>
      <c r="E23" s="809"/>
    </row>
    <row r="24" spans="2:5">
      <c r="B24" s="144" t="s">
        <v>106</v>
      </c>
      <c r="C24" s="154">
        <v>9481985.2032922003</v>
      </c>
      <c r="E24" s="809"/>
    </row>
    <row r="25" spans="2:5">
      <c r="B25" s="144" t="s">
        <v>107</v>
      </c>
      <c r="C25" s="154">
        <v>1883799.6555580574</v>
      </c>
      <c r="E25" s="809"/>
    </row>
    <row r="26" spans="2:5">
      <c r="B26" s="144" t="s">
        <v>97</v>
      </c>
      <c r="C26" s="154">
        <v>903206.31662963028</v>
      </c>
      <c r="E26" s="809"/>
    </row>
    <row r="27" spans="2:5">
      <c r="B27" s="144"/>
      <c r="C27" s="154"/>
    </row>
    <row r="28" spans="2:5" ht="13.5">
      <c r="B28" s="1067" t="s">
        <v>528</v>
      </c>
      <c r="C28" s="158">
        <f>+C30+C31</f>
        <v>38822903.265327603</v>
      </c>
      <c r="E28" s="809"/>
    </row>
    <row r="29" spans="2:5" ht="13.5">
      <c r="B29" s="1067"/>
      <c r="C29" s="149"/>
    </row>
    <row r="30" spans="2:5">
      <c r="B30" s="144" t="s">
        <v>106</v>
      </c>
      <c r="C30" s="154">
        <v>17805458.398887001</v>
      </c>
      <c r="E30" s="809"/>
    </row>
    <row r="31" spans="2:5">
      <c r="B31" s="144" t="s">
        <v>107</v>
      </c>
      <c r="C31" s="154">
        <v>21017444.866440602</v>
      </c>
      <c r="E31" s="809"/>
    </row>
    <row r="32" spans="2:5">
      <c r="B32" s="144"/>
      <c r="C32" s="804"/>
    </row>
    <row r="33" spans="1:14" ht="13.5">
      <c r="A33" s="188"/>
      <c r="B33" s="1067" t="s">
        <v>526</v>
      </c>
      <c r="C33" s="158">
        <f>+C35+C36</f>
        <v>103920.45365530864</v>
      </c>
      <c r="D33" s="1069"/>
      <c r="E33" s="809"/>
      <c r="F33" s="188"/>
      <c r="G33" s="188"/>
      <c r="H33" s="188"/>
      <c r="I33" s="188"/>
      <c r="J33" s="188"/>
      <c r="K33" s="188"/>
      <c r="L33" s="188"/>
      <c r="M33" s="188"/>
      <c r="N33" s="188"/>
    </row>
    <row r="34" spans="1:14" ht="13.5">
      <c r="A34" s="188"/>
      <c r="B34" s="1067"/>
      <c r="C34" s="149"/>
      <c r="D34" s="1069"/>
      <c r="E34" s="188"/>
      <c r="F34" s="188"/>
      <c r="G34" s="188"/>
      <c r="H34" s="188"/>
      <c r="I34" s="188"/>
      <c r="J34" s="188"/>
      <c r="K34" s="188"/>
      <c r="L34" s="188"/>
      <c r="M34" s="188"/>
      <c r="N34" s="188"/>
    </row>
    <row r="35" spans="1:14">
      <c r="A35" s="188"/>
      <c r="B35" s="144" t="s">
        <v>527</v>
      </c>
      <c r="C35" s="159">
        <v>95893.987020327011</v>
      </c>
      <c r="D35" s="1069"/>
      <c r="E35" s="809"/>
      <c r="F35" s="188"/>
      <c r="G35" s="188"/>
      <c r="H35" s="188"/>
      <c r="I35" s="188"/>
      <c r="J35" s="188"/>
      <c r="K35" s="188"/>
      <c r="L35" s="188"/>
      <c r="M35" s="188"/>
      <c r="N35" s="188"/>
    </row>
    <row r="36" spans="1:14">
      <c r="A36" s="188"/>
      <c r="B36" s="144" t="s">
        <v>721</v>
      </c>
      <c r="C36" s="154">
        <v>8026.466634981628</v>
      </c>
      <c r="D36" s="1069"/>
      <c r="E36" s="809"/>
      <c r="F36" s="188"/>
      <c r="G36" s="188"/>
      <c r="H36" s="188"/>
      <c r="I36" s="188"/>
      <c r="J36" s="188"/>
      <c r="K36" s="188"/>
      <c r="L36" s="188"/>
      <c r="M36" s="188"/>
      <c r="N36" s="188"/>
    </row>
    <row r="37" spans="1:14">
      <c r="A37" s="188"/>
      <c r="B37" s="157"/>
      <c r="C37" s="154"/>
      <c r="D37" s="1069"/>
      <c r="E37" s="188"/>
      <c r="F37" s="188"/>
      <c r="G37" s="188"/>
      <c r="H37" s="188"/>
      <c r="I37" s="188"/>
      <c r="J37" s="188"/>
      <c r="K37" s="188"/>
      <c r="L37" s="188"/>
      <c r="M37" s="188"/>
      <c r="N37" s="188"/>
    </row>
    <row r="38" spans="1:14" ht="13.5">
      <c r="A38" s="188"/>
      <c r="B38" s="1067" t="s">
        <v>583</v>
      </c>
      <c r="C38" s="158">
        <f>+C40+C41+C42</f>
        <v>3000368.3537003524</v>
      </c>
      <c r="D38" s="1069"/>
      <c r="E38" s="809"/>
      <c r="F38" s="188"/>
      <c r="G38" s="188"/>
      <c r="H38" s="188"/>
      <c r="I38" s="188"/>
      <c r="J38" s="188"/>
      <c r="K38" s="188"/>
      <c r="L38" s="188"/>
      <c r="M38" s="188"/>
      <c r="N38" s="188"/>
    </row>
    <row r="39" spans="1:14" ht="13.5">
      <c r="A39" s="188"/>
      <c r="B39" s="1067"/>
      <c r="C39" s="149"/>
      <c r="D39" s="1069"/>
      <c r="E39" s="188"/>
      <c r="F39" s="188"/>
      <c r="G39" s="188"/>
      <c r="H39" s="188"/>
      <c r="I39" s="188"/>
      <c r="J39" s="188"/>
      <c r="K39" s="188"/>
      <c r="L39" s="188"/>
      <c r="M39" s="188"/>
      <c r="N39" s="188"/>
    </row>
    <row r="40" spans="1:14">
      <c r="A40" s="188"/>
      <c r="B40" s="144" t="s">
        <v>527</v>
      </c>
      <c r="C40" s="804">
        <v>1308450.7724748675</v>
      </c>
      <c r="D40" s="1069"/>
      <c r="E40" s="809"/>
      <c r="F40" s="188"/>
      <c r="G40" s="188"/>
      <c r="H40" s="188"/>
      <c r="I40" s="188"/>
      <c r="J40" s="188"/>
      <c r="K40" s="188"/>
      <c r="L40" s="188"/>
      <c r="M40" s="188"/>
      <c r="N40" s="188"/>
    </row>
    <row r="41" spans="1:14">
      <c r="A41" s="188"/>
      <c r="B41" s="144" t="s">
        <v>921</v>
      </c>
      <c r="C41" s="804">
        <v>1094447.6735897243</v>
      </c>
      <c r="D41" s="1069"/>
      <c r="E41" s="809"/>
      <c r="F41" s="188"/>
      <c r="G41" s="188"/>
      <c r="H41" s="188"/>
      <c r="I41" s="188"/>
      <c r="J41" s="188"/>
      <c r="K41" s="188"/>
      <c r="L41" s="188"/>
      <c r="M41" s="188"/>
      <c r="N41" s="188"/>
    </row>
    <row r="42" spans="1:14">
      <c r="A42" s="188"/>
      <c r="B42" s="144" t="s">
        <v>589</v>
      </c>
      <c r="C42" s="804">
        <v>597469.90763576049</v>
      </c>
      <c r="D42" s="1069"/>
      <c r="E42" s="809"/>
      <c r="F42" s="188"/>
      <c r="G42" s="188"/>
      <c r="H42" s="188"/>
      <c r="I42" s="188"/>
      <c r="J42" s="188"/>
      <c r="K42" s="188"/>
      <c r="L42" s="188"/>
      <c r="M42" s="188"/>
      <c r="N42" s="188"/>
    </row>
    <row r="43" spans="1:14">
      <c r="A43" s="188"/>
      <c r="B43" s="157"/>
      <c r="C43" s="154"/>
      <c r="D43" s="1069"/>
      <c r="E43" s="188"/>
      <c r="F43" s="188"/>
      <c r="G43" s="188"/>
      <c r="H43" s="188"/>
      <c r="I43" s="188"/>
      <c r="J43" s="188"/>
      <c r="K43" s="188"/>
      <c r="L43" s="188"/>
      <c r="M43" s="188"/>
      <c r="N43" s="188"/>
    </row>
    <row r="44" spans="1:14" ht="14.25">
      <c r="A44" s="188"/>
      <c r="B44" s="176" t="s">
        <v>440</v>
      </c>
      <c r="C44" s="1088">
        <f>+C46</f>
        <v>2825974.3644399997</v>
      </c>
      <c r="D44" s="1069"/>
      <c r="E44" s="809"/>
      <c r="F44" s="188"/>
      <c r="G44" s="188"/>
      <c r="H44" s="188"/>
      <c r="I44" s="188"/>
      <c r="J44" s="188"/>
      <c r="K44" s="188"/>
      <c r="L44" s="188"/>
      <c r="M44" s="188"/>
      <c r="N44" s="188"/>
    </row>
    <row r="45" spans="1:14" ht="15.75">
      <c r="A45" s="188"/>
      <c r="B45" s="1070"/>
      <c r="C45" s="1071"/>
      <c r="D45" s="1069"/>
      <c r="E45" s="188"/>
      <c r="F45" s="188"/>
      <c r="G45" s="188"/>
      <c r="H45" s="188"/>
      <c r="I45" s="188"/>
      <c r="J45" s="188"/>
      <c r="K45" s="188"/>
      <c r="L45" s="188"/>
      <c r="M45" s="188"/>
      <c r="N45" s="188"/>
    </row>
    <row r="46" spans="1:14" ht="13.5">
      <c r="A46" s="188"/>
      <c r="B46" s="1067" t="s">
        <v>529</v>
      </c>
      <c r="C46" s="158">
        <f>+C48+C49</f>
        <v>2825974.3644399997</v>
      </c>
      <c r="D46" s="1069"/>
      <c r="E46" s="809"/>
      <c r="F46" s="188"/>
      <c r="G46" s="188"/>
      <c r="H46" s="188"/>
      <c r="I46" s="188"/>
      <c r="J46" s="188"/>
      <c r="K46" s="188"/>
      <c r="L46" s="188"/>
      <c r="M46" s="188"/>
      <c r="N46" s="188"/>
    </row>
    <row r="47" spans="1:14" ht="13.5">
      <c r="A47" s="188"/>
      <c r="B47" s="1067"/>
      <c r="C47" s="149"/>
      <c r="D47" s="1069"/>
      <c r="E47" s="188"/>
      <c r="F47" s="188"/>
      <c r="G47" s="188"/>
      <c r="H47" s="188"/>
      <c r="I47" s="188"/>
      <c r="J47" s="188"/>
      <c r="K47" s="188"/>
      <c r="L47" s="188"/>
      <c r="M47" s="188"/>
      <c r="N47" s="188"/>
    </row>
    <row r="48" spans="1:14">
      <c r="A48" s="188"/>
      <c r="B48" s="144" t="s">
        <v>445</v>
      </c>
      <c r="C48" s="154">
        <v>1415610.5124199998</v>
      </c>
      <c r="D48" s="1069"/>
      <c r="E48" s="809"/>
      <c r="F48" s="188"/>
      <c r="G48" s="188"/>
      <c r="H48" s="188"/>
      <c r="I48" s="188"/>
      <c r="J48" s="188"/>
      <c r="K48" s="188"/>
      <c r="L48" s="188"/>
      <c r="M48" s="188"/>
      <c r="N48" s="188"/>
    </row>
    <row r="49" spans="1:14">
      <c r="A49" s="188"/>
      <c r="B49" s="144" t="s">
        <v>446</v>
      </c>
      <c r="C49" s="154">
        <v>1410363.8520199996</v>
      </c>
      <c r="D49" s="1069"/>
      <c r="E49" s="809"/>
      <c r="F49" s="188"/>
      <c r="G49" s="188"/>
      <c r="H49" s="188"/>
      <c r="I49" s="188"/>
      <c r="J49" s="188"/>
      <c r="K49" s="188"/>
      <c r="L49" s="188"/>
      <c r="M49" s="188"/>
      <c r="N49" s="188"/>
    </row>
    <row r="50" spans="1:14" ht="13.5" thickBot="1">
      <c r="A50" s="188"/>
      <c r="B50" s="1072"/>
      <c r="C50" s="1073"/>
    </row>
    <row r="51" spans="1:14" ht="13.5" thickTop="1">
      <c r="A51" s="188"/>
      <c r="B51" s="1074"/>
      <c r="C51" s="1075"/>
    </row>
    <row r="52" spans="1:14">
      <c r="A52" s="188"/>
      <c r="B52" s="1076" t="s">
        <v>770</v>
      </c>
      <c r="C52" s="1077"/>
    </row>
    <row r="53" spans="1:14">
      <c r="A53" s="188"/>
      <c r="B53" s="229" t="s">
        <v>444</v>
      </c>
      <c r="C53" s="229"/>
    </row>
    <row r="54" spans="1:14" s="133" customFormat="1" ht="24.75" customHeight="1">
      <c r="B54" s="1249" t="s">
        <v>722</v>
      </c>
      <c r="C54" s="1249"/>
      <c r="D54" s="809"/>
      <c r="E54" s="487"/>
      <c r="F54" s="487"/>
      <c r="G54" s="487"/>
      <c r="H54" s="487"/>
      <c r="I54" s="487"/>
      <c r="J54" s="487"/>
      <c r="K54" s="487"/>
      <c r="L54" s="487"/>
      <c r="M54" s="487"/>
      <c r="N54" s="487"/>
    </row>
    <row r="55" spans="1:14" s="133" customFormat="1" ht="12.75" customHeight="1">
      <c r="B55" s="1078"/>
      <c r="C55" s="1078"/>
      <c r="D55" s="809"/>
      <c r="E55" s="487"/>
      <c r="F55" s="487"/>
      <c r="G55" s="487"/>
      <c r="H55" s="487"/>
      <c r="I55" s="487"/>
      <c r="J55" s="487"/>
      <c r="K55" s="487"/>
      <c r="L55" s="487"/>
      <c r="M55" s="487"/>
      <c r="N55" s="487"/>
    </row>
    <row r="56" spans="1:14" s="133" customFormat="1">
      <c r="B56" s="1250"/>
      <c r="C56" s="1250"/>
      <c r="D56" s="809"/>
      <c r="E56" s="487"/>
      <c r="F56" s="487"/>
      <c r="G56" s="487"/>
      <c r="H56" s="487"/>
      <c r="I56" s="487"/>
      <c r="J56" s="487"/>
      <c r="K56" s="487"/>
      <c r="L56" s="487"/>
      <c r="M56" s="487"/>
      <c r="N56" s="487"/>
    </row>
    <row r="57" spans="1:14" s="133" customFormat="1">
      <c r="B57" s="1250"/>
      <c r="C57" s="1250"/>
      <c r="D57" s="809"/>
      <c r="E57" s="487"/>
      <c r="F57" s="487"/>
      <c r="G57" s="487"/>
      <c r="H57" s="487"/>
      <c r="I57" s="487"/>
      <c r="J57" s="487"/>
      <c r="K57" s="487"/>
      <c r="L57" s="487"/>
      <c r="M57" s="487"/>
      <c r="N57" s="487"/>
    </row>
    <row r="58" spans="1:14" s="133" customFormat="1">
      <c r="D58" s="809"/>
      <c r="E58" s="487"/>
      <c r="F58" s="487"/>
      <c r="G58" s="487"/>
      <c r="H58" s="487"/>
      <c r="I58" s="487"/>
      <c r="J58" s="487"/>
      <c r="K58" s="487"/>
      <c r="L58" s="487"/>
      <c r="M58" s="487"/>
      <c r="N58" s="487"/>
    </row>
    <row r="59" spans="1:14" s="133" customFormat="1">
      <c r="C59" s="134"/>
      <c r="D59" s="809"/>
      <c r="E59" s="487"/>
      <c r="F59" s="487"/>
      <c r="G59" s="487"/>
      <c r="H59" s="487"/>
      <c r="I59" s="487"/>
      <c r="J59" s="487"/>
      <c r="K59" s="487"/>
      <c r="L59" s="487"/>
      <c r="M59" s="487"/>
      <c r="N59" s="487"/>
    </row>
    <row r="60" spans="1:14" s="133" customFormat="1">
      <c r="C60" s="134"/>
      <c r="D60" s="809"/>
      <c r="E60" s="487"/>
      <c r="F60" s="487"/>
      <c r="G60" s="487"/>
      <c r="H60" s="487"/>
      <c r="I60" s="487"/>
      <c r="J60" s="487"/>
      <c r="K60" s="487"/>
      <c r="L60" s="487"/>
      <c r="M60" s="487"/>
      <c r="N60" s="487"/>
    </row>
    <row r="61" spans="1:14" s="133" customFormat="1">
      <c r="D61" s="809"/>
      <c r="E61" s="487"/>
      <c r="F61" s="487"/>
      <c r="G61" s="487"/>
      <c r="H61" s="487"/>
      <c r="I61" s="487"/>
      <c r="J61" s="487"/>
      <c r="K61" s="487"/>
      <c r="L61" s="487"/>
      <c r="M61" s="487"/>
      <c r="N61" s="487"/>
    </row>
    <row r="62" spans="1:14" s="133" customFormat="1">
      <c r="D62" s="809"/>
      <c r="E62" s="487"/>
      <c r="F62" s="487"/>
      <c r="G62" s="487"/>
      <c r="H62" s="487"/>
      <c r="I62" s="487"/>
      <c r="J62" s="487"/>
      <c r="K62" s="487"/>
      <c r="L62" s="487"/>
      <c r="M62" s="487"/>
      <c r="N62" s="487"/>
    </row>
    <row r="63" spans="1:14" s="133" customFormat="1">
      <c r="D63" s="809"/>
      <c r="E63" s="487"/>
      <c r="F63" s="487"/>
      <c r="G63" s="487"/>
      <c r="H63" s="487"/>
      <c r="I63" s="487"/>
      <c r="J63" s="487"/>
      <c r="K63" s="487"/>
      <c r="L63" s="487"/>
      <c r="M63" s="487"/>
      <c r="N63" s="487"/>
    </row>
    <row r="64" spans="1:14" s="133" customFormat="1">
      <c r="D64" s="809"/>
      <c r="E64" s="487"/>
      <c r="F64" s="487"/>
      <c r="G64" s="487"/>
      <c r="H64" s="487"/>
      <c r="I64" s="487"/>
      <c r="J64" s="487"/>
      <c r="K64" s="487"/>
      <c r="L64" s="487"/>
      <c r="M64" s="487"/>
      <c r="N64" s="487"/>
    </row>
    <row r="65" spans="4:14" s="133" customFormat="1">
      <c r="D65" s="809"/>
      <c r="E65" s="487"/>
      <c r="F65" s="487"/>
      <c r="G65" s="487"/>
      <c r="H65" s="487"/>
      <c r="I65" s="487"/>
      <c r="J65" s="487"/>
      <c r="K65" s="487"/>
      <c r="L65" s="487"/>
      <c r="M65" s="487"/>
      <c r="N65" s="487"/>
    </row>
    <row r="66" spans="4:14" s="133" customFormat="1">
      <c r="D66" s="809"/>
      <c r="E66" s="487"/>
      <c r="F66" s="487"/>
      <c r="G66" s="487"/>
      <c r="H66" s="487"/>
      <c r="I66" s="487"/>
      <c r="J66" s="487"/>
      <c r="K66" s="487"/>
      <c r="L66" s="487"/>
      <c r="M66" s="487"/>
      <c r="N66" s="487"/>
    </row>
    <row r="67" spans="4:14" s="133" customFormat="1">
      <c r="D67" s="809"/>
      <c r="E67" s="487"/>
      <c r="F67" s="487"/>
      <c r="G67" s="487"/>
      <c r="H67" s="487"/>
      <c r="I67" s="487"/>
      <c r="J67" s="487"/>
      <c r="K67" s="487"/>
      <c r="L67" s="487"/>
      <c r="M67" s="487"/>
      <c r="N67" s="487"/>
    </row>
    <row r="68" spans="4:14" s="133" customFormat="1">
      <c r="D68" s="809"/>
      <c r="E68" s="487"/>
      <c r="F68" s="487"/>
      <c r="G68" s="487"/>
      <c r="H68" s="487"/>
      <c r="I68" s="487"/>
      <c r="J68" s="487"/>
      <c r="K68" s="487"/>
      <c r="L68" s="487"/>
      <c r="M68" s="487"/>
      <c r="N68" s="487"/>
    </row>
    <row r="69" spans="4:14" s="133" customFormat="1">
      <c r="D69" s="809"/>
      <c r="E69" s="487"/>
      <c r="F69" s="487"/>
      <c r="G69" s="487"/>
      <c r="H69" s="487"/>
      <c r="I69" s="487"/>
      <c r="J69" s="487"/>
      <c r="K69" s="487"/>
      <c r="L69" s="487"/>
      <c r="M69" s="487"/>
      <c r="N69" s="487"/>
    </row>
    <row r="70" spans="4:14" s="133" customFormat="1">
      <c r="D70" s="809"/>
      <c r="E70" s="487"/>
      <c r="F70" s="487"/>
      <c r="G70" s="487"/>
      <c r="H70" s="487"/>
      <c r="I70" s="487"/>
      <c r="J70" s="487"/>
      <c r="K70" s="487"/>
      <c r="L70" s="487"/>
      <c r="M70" s="487"/>
      <c r="N70" s="487"/>
    </row>
    <row r="71" spans="4:14" s="133" customFormat="1">
      <c r="D71" s="809"/>
      <c r="E71" s="487"/>
      <c r="F71" s="487"/>
      <c r="G71" s="487"/>
      <c r="H71" s="487"/>
      <c r="I71" s="487"/>
      <c r="J71" s="487"/>
      <c r="K71" s="487"/>
      <c r="L71" s="487"/>
      <c r="M71" s="487"/>
      <c r="N71" s="487"/>
    </row>
    <row r="72" spans="4:14" s="133" customFormat="1">
      <c r="D72" s="809"/>
      <c r="E72" s="487"/>
      <c r="F72" s="487"/>
      <c r="G72" s="487"/>
      <c r="H72" s="487"/>
      <c r="I72" s="487"/>
      <c r="J72" s="487"/>
      <c r="K72" s="487"/>
      <c r="L72" s="487"/>
      <c r="M72" s="487"/>
      <c r="N72" s="487"/>
    </row>
    <row r="73" spans="4:14" s="133" customFormat="1">
      <c r="D73" s="809"/>
      <c r="E73" s="487"/>
      <c r="F73" s="487"/>
      <c r="G73" s="487"/>
      <c r="H73" s="487"/>
      <c r="I73" s="487"/>
      <c r="J73" s="487"/>
      <c r="K73" s="487"/>
      <c r="L73" s="487"/>
      <c r="M73" s="487"/>
      <c r="N73" s="487"/>
    </row>
    <row r="74" spans="4:14" s="133" customFormat="1">
      <c r="D74" s="809"/>
      <c r="E74" s="487"/>
      <c r="F74" s="487"/>
      <c r="G74" s="487"/>
      <c r="H74" s="487"/>
      <c r="I74" s="487"/>
      <c r="J74" s="487"/>
      <c r="K74" s="487"/>
      <c r="L74" s="487"/>
      <c r="M74" s="487"/>
      <c r="N74" s="487"/>
    </row>
    <row r="75" spans="4:14" s="133" customFormat="1">
      <c r="D75" s="809"/>
      <c r="E75" s="487"/>
      <c r="F75" s="487"/>
      <c r="G75" s="487"/>
      <c r="H75" s="487"/>
      <c r="I75" s="487"/>
      <c r="J75" s="487"/>
      <c r="K75" s="487"/>
      <c r="L75" s="487"/>
      <c r="M75" s="487"/>
      <c r="N75" s="487"/>
    </row>
    <row r="76" spans="4:14" s="133" customFormat="1">
      <c r="D76" s="809"/>
      <c r="E76" s="487"/>
      <c r="F76" s="487"/>
      <c r="G76" s="487"/>
      <c r="H76" s="487"/>
      <c r="I76" s="487"/>
      <c r="J76" s="487"/>
      <c r="K76" s="487"/>
      <c r="L76" s="487"/>
      <c r="M76" s="487"/>
      <c r="N76" s="487"/>
    </row>
    <row r="77" spans="4:14" s="133" customFormat="1">
      <c r="D77" s="809"/>
      <c r="E77" s="487"/>
      <c r="F77" s="487"/>
      <c r="G77" s="487"/>
      <c r="H77" s="487"/>
      <c r="I77" s="487"/>
      <c r="J77" s="487"/>
      <c r="K77" s="487"/>
      <c r="L77" s="487"/>
      <c r="M77" s="487"/>
      <c r="N77" s="487"/>
    </row>
    <row r="78" spans="4:14" s="133" customFormat="1">
      <c r="D78" s="809"/>
      <c r="E78" s="487"/>
      <c r="F78" s="487"/>
      <c r="G78" s="487"/>
      <c r="H78" s="487"/>
      <c r="I78" s="487"/>
      <c r="J78" s="487"/>
      <c r="K78" s="487"/>
      <c r="L78" s="487"/>
      <c r="M78" s="487"/>
      <c r="N78" s="487"/>
    </row>
    <row r="79" spans="4:14" s="133" customFormat="1">
      <c r="D79" s="809"/>
      <c r="E79" s="487"/>
      <c r="F79" s="487"/>
      <c r="G79" s="487"/>
      <c r="H79" s="487"/>
      <c r="I79" s="487"/>
      <c r="J79" s="487"/>
      <c r="K79" s="487"/>
      <c r="L79" s="487"/>
      <c r="M79" s="487"/>
      <c r="N79" s="487"/>
    </row>
    <row r="80" spans="4:14" s="133" customFormat="1">
      <c r="D80" s="809"/>
      <c r="E80" s="487"/>
      <c r="F80" s="487"/>
      <c r="G80" s="487"/>
      <c r="H80" s="487"/>
      <c r="I80" s="487"/>
      <c r="J80" s="487"/>
      <c r="K80" s="487"/>
      <c r="L80" s="487"/>
      <c r="M80" s="487"/>
      <c r="N80" s="487"/>
    </row>
    <row r="81" spans="4:14" s="133" customFormat="1">
      <c r="D81" s="809"/>
      <c r="E81" s="487"/>
      <c r="F81" s="487"/>
      <c r="G81" s="487"/>
      <c r="H81" s="487"/>
      <c r="I81" s="487"/>
      <c r="J81" s="487"/>
      <c r="K81" s="487"/>
      <c r="L81" s="487"/>
      <c r="M81" s="487"/>
      <c r="N81" s="487"/>
    </row>
    <row r="82" spans="4:14" s="133" customFormat="1">
      <c r="D82" s="809"/>
      <c r="E82" s="487"/>
      <c r="F82" s="487"/>
      <c r="G82" s="487"/>
      <c r="H82" s="487"/>
      <c r="I82" s="487"/>
      <c r="J82" s="487"/>
      <c r="K82" s="487"/>
      <c r="L82" s="487"/>
      <c r="M82" s="487"/>
      <c r="N82" s="487"/>
    </row>
    <row r="83" spans="4:14" s="133" customFormat="1">
      <c r="D83" s="809"/>
      <c r="E83" s="487"/>
      <c r="F83" s="487"/>
      <c r="G83" s="487"/>
      <c r="H83" s="487"/>
      <c r="I83" s="487"/>
      <c r="J83" s="487"/>
      <c r="K83" s="487"/>
      <c r="L83" s="487"/>
      <c r="M83" s="487"/>
      <c r="N83" s="487"/>
    </row>
    <row r="84" spans="4:14" s="133" customFormat="1">
      <c r="D84" s="809"/>
      <c r="E84" s="487"/>
      <c r="F84" s="487"/>
      <c r="G84" s="487"/>
      <c r="H84" s="487"/>
      <c r="I84" s="487"/>
      <c r="J84" s="487"/>
      <c r="K84" s="487"/>
      <c r="L84" s="487"/>
      <c r="M84" s="487"/>
      <c r="N84" s="487"/>
    </row>
    <row r="85" spans="4:14" s="133" customFormat="1">
      <c r="D85" s="809"/>
      <c r="E85" s="487"/>
      <c r="F85" s="487"/>
      <c r="G85" s="487"/>
      <c r="H85" s="487"/>
      <c r="I85" s="487"/>
      <c r="J85" s="487"/>
      <c r="K85" s="487"/>
      <c r="L85" s="487"/>
      <c r="M85" s="487"/>
      <c r="N85" s="487"/>
    </row>
    <row r="86" spans="4:14" s="133" customFormat="1">
      <c r="D86" s="809"/>
      <c r="E86" s="487"/>
      <c r="F86" s="487"/>
      <c r="G86" s="487"/>
      <c r="H86" s="487"/>
      <c r="I86" s="487"/>
      <c r="J86" s="487"/>
      <c r="K86" s="487"/>
      <c r="L86" s="487"/>
      <c r="M86" s="487"/>
      <c r="N86" s="487"/>
    </row>
    <row r="87" spans="4:14" s="133" customFormat="1">
      <c r="D87" s="809"/>
      <c r="E87" s="487"/>
      <c r="F87" s="487"/>
      <c r="G87" s="487"/>
      <c r="H87" s="487"/>
      <c r="I87" s="487"/>
      <c r="J87" s="487"/>
      <c r="K87" s="487"/>
      <c r="L87" s="487"/>
      <c r="M87" s="487"/>
      <c r="N87" s="487"/>
    </row>
    <row r="88" spans="4:14" s="133" customFormat="1">
      <c r="D88" s="809"/>
      <c r="E88" s="487"/>
      <c r="F88" s="487"/>
      <c r="G88" s="487"/>
      <c r="H88" s="487"/>
      <c r="I88" s="487"/>
      <c r="J88" s="487"/>
      <c r="K88" s="487"/>
      <c r="L88" s="487"/>
      <c r="M88" s="487"/>
      <c r="N88" s="487"/>
    </row>
    <row r="89" spans="4:14" s="133" customFormat="1">
      <c r="D89" s="809"/>
      <c r="E89" s="487"/>
      <c r="F89" s="487"/>
      <c r="G89" s="487"/>
      <c r="H89" s="487"/>
      <c r="I89" s="487"/>
      <c r="J89" s="487"/>
      <c r="K89" s="487"/>
      <c r="L89" s="487"/>
      <c r="M89" s="487"/>
      <c r="N89" s="487"/>
    </row>
    <row r="90" spans="4:14" s="133" customFormat="1">
      <c r="D90" s="809"/>
      <c r="E90" s="487"/>
      <c r="F90" s="487"/>
      <c r="G90" s="487"/>
      <c r="H90" s="487"/>
      <c r="I90" s="487"/>
      <c r="J90" s="487"/>
      <c r="K90" s="487"/>
      <c r="L90" s="487"/>
      <c r="M90" s="487"/>
      <c r="N90" s="487"/>
    </row>
    <row r="91" spans="4:14" s="133" customFormat="1">
      <c r="D91" s="809"/>
      <c r="E91" s="487"/>
      <c r="F91" s="487"/>
      <c r="G91" s="487"/>
      <c r="H91" s="487"/>
      <c r="I91" s="487"/>
      <c r="J91" s="487"/>
      <c r="K91" s="487"/>
      <c r="L91" s="487"/>
      <c r="M91" s="487"/>
      <c r="N91" s="487"/>
    </row>
    <row r="92" spans="4:14" s="133" customFormat="1">
      <c r="D92" s="809"/>
      <c r="E92" s="487"/>
      <c r="F92" s="487"/>
      <c r="G92" s="487"/>
      <c r="H92" s="487"/>
      <c r="I92" s="487"/>
      <c r="J92" s="487"/>
      <c r="K92" s="487"/>
      <c r="L92" s="487"/>
      <c r="M92" s="487"/>
      <c r="N92" s="487"/>
    </row>
    <row r="93" spans="4:14" s="133" customFormat="1">
      <c r="D93" s="809"/>
      <c r="E93" s="487"/>
      <c r="F93" s="487"/>
      <c r="G93" s="487"/>
      <c r="H93" s="487"/>
      <c r="I93" s="487"/>
      <c r="J93" s="487"/>
      <c r="K93" s="487"/>
      <c r="L93" s="487"/>
      <c r="M93" s="487"/>
      <c r="N93" s="487"/>
    </row>
    <row r="94" spans="4:14" s="133" customFormat="1">
      <c r="D94" s="809"/>
      <c r="E94" s="487"/>
      <c r="F94" s="487"/>
      <c r="G94" s="487"/>
      <c r="H94" s="487"/>
      <c r="I94" s="487"/>
      <c r="J94" s="487"/>
      <c r="K94" s="487"/>
      <c r="L94" s="487"/>
      <c r="M94" s="487"/>
      <c r="N94" s="487"/>
    </row>
    <row r="95" spans="4:14" s="133" customFormat="1">
      <c r="D95" s="809"/>
      <c r="E95" s="487"/>
      <c r="F95" s="487"/>
      <c r="G95" s="487"/>
      <c r="H95" s="487"/>
      <c r="I95" s="487"/>
      <c r="J95" s="487"/>
      <c r="K95" s="487"/>
      <c r="L95" s="487"/>
      <c r="M95" s="487"/>
      <c r="N95" s="487"/>
    </row>
    <row r="96" spans="4:14" s="133" customFormat="1">
      <c r="D96" s="809"/>
      <c r="E96" s="487"/>
      <c r="F96" s="487"/>
      <c r="G96" s="487"/>
      <c r="H96" s="487"/>
      <c r="I96" s="487"/>
      <c r="J96" s="487"/>
      <c r="K96" s="487"/>
      <c r="L96" s="487"/>
      <c r="M96" s="487"/>
      <c r="N96" s="487"/>
    </row>
    <row r="97" spans="4:14" s="133" customFormat="1">
      <c r="D97" s="809"/>
      <c r="E97" s="487"/>
      <c r="F97" s="487"/>
      <c r="G97" s="487"/>
      <c r="H97" s="487"/>
      <c r="I97" s="487"/>
      <c r="J97" s="487"/>
      <c r="K97" s="487"/>
      <c r="L97" s="487"/>
      <c r="M97" s="487"/>
      <c r="N97" s="487"/>
    </row>
    <row r="98" spans="4:14" s="133" customFormat="1">
      <c r="D98" s="809"/>
      <c r="E98" s="487"/>
      <c r="F98" s="487"/>
      <c r="G98" s="487"/>
      <c r="H98" s="487"/>
      <c r="I98" s="487"/>
      <c r="J98" s="487"/>
      <c r="K98" s="487"/>
      <c r="L98" s="487"/>
      <c r="M98" s="487"/>
      <c r="N98" s="487"/>
    </row>
    <row r="99" spans="4:14" s="133" customFormat="1">
      <c r="D99" s="809"/>
      <c r="E99" s="487"/>
      <c r="F99" s="487"/>
      <c r="G99" s="487"/>
      <c r="H99" s="487"/>
      <c r="I99" s="487"/>
      <c r="J99" s="487"/>
      <c r="K99" s="487"/>
      <c r="L99" s="487"/>
      <c r="M99" s="487"/>
      <c r="N99" s="487"/>
    </row>
    <row r="100" spans="4:14" s="133" customFormat="1">
      <c r="D100" s="809"/>
      <c r="E100" s="487"/>
      <c r="F100" s="487"/>
      <c r="G100" s="487"/>
      <c r="H100" s="487"/>
      <c r="I100" s="487"/>
      <c r="J100" s="487"/>
      <c r="K100" s="487"/>
      <c r="L100" s="487"/>
      <c r="M100" s="487"/>
      <c r="N100" s="487"/>
    </row>
    <row r="101" spans="4:14" s="133" customFormat="1">
      <c r="D101" s="809"/>
      <c r="E101" s="487"/>
      <c r="F101" s="487"/>
      <c r="G101" s="487"/>
      <c r="H101" s="487"/>
      <c r="I101" s="487"/>
      <c r="J101" s="487"/>
      <c r="K101" s="487"/>
      <c r="L101" s="487"/>
      <c r="M101" s="487"/>
      <c r="N101" s="487"/>
    </row>
    <row r="102" spans="4:14" s="133" customFormat="1">
      <c r="D102" s="809"/>
      <c r="E102" s="487"/>
      <c r="F102" s="487"/>
      <c r="G102" s="487"/>
      <c r="H102" s="487"/>
      <c r="I102" s="487"/>
      <c r="J102" s="487"/>
      <c r="K102" s="487"/>
      <c r="L102" s="487"/>
      <c r="M102" s="487"/>
      <c r="N102" s="487"/>
    </row>
    <row r="103" spans="4:14" s="133" customFormat="1">
      <c r="D103" s="809"/>
      <c r="E103" s="487"/>
      <c r="F103" s="487"/>
      <c r="G103" s="487"/>
      <c r="H103" s="487"/>
      <c r="I103" s="487"/>
      <c r="J103" s="487"/>
      <c r="K103" s="487"/>
      <c r="L103" s="487"/>
      <c r="M103" s="487"/>
      <c r="N103" s="487"/>
    </row>
    <row r="104" spans="4:14" s="133" customFormat="1">
      <c r="D104" s="809"/>
      <c r="E104" s="487"/>
      <c r="F104" s="487"/>
      <c r="G104" s="487"/>
      <c r="H104" s="487"/>
      <c r="I104" s="487"/>
      <c r="J104" s="487"/>
      <c r="K104" s="487"/>
      <c r="L104" s="487"/>
      <c r="M104" s="487"/>
      <c r="N104" s="487"/>
    </row>
    <row r="105" spans="4:14" s="133" customFormat="1">
      <c r="D105" s="809"/>
      <c r="E105" s="487"/>
      <c r="F105" s="487"/>
      <c r="G105" s="487"/>
      <c r="H105" s="487"/>
      <c r="I105" s="487"/>
      <c r="J105" s="487"/>
      <c r="K105" s="487"/>
      <c r="L105" s="487"/>
      <c r="M105" s="487"/>
      <c r="N105" s="487"/>
    </row>
    <row r="106" spans="4:14" s="133" customFormat="1">
      <c r="D106" s="809"/>
      <c r="E106" s="487"/>
      <c r="F106" s="487"/>
      <c r="G106" s="487"/>
      <c r="H106" s="487"/>
      <c r="I106" s="487"/>
      <c r="J106" s="487"/>
      <c r="K106" s="487"/>
      <c r="L106" s="487"/>
      <c r="M106" s="487"/>
      <c r="N106" s="487"/>
    </row>
    <row r="107" spans="4:14" s="133" customFormat="1">
      <c r="D107" s="809"/>
      <c r="E107" s="487"/>
      <c r="F107" s="487"/>
      <c r="G107" s="487"/>
      <c r="H107" s="487"/>
      <c r="I107" s="487"/>
      <c r="J107" s="487"/>
      <c r="K107" s="487"/>
      <c r="L107" s="487"/>
      <c r="M107" s="487"/>
      <c r="N107" s="487"/>
    </row>
    <row r="108" spans="4:14" s="133" customFormat="1">
      <c r="D108" s="809"/>
      <c r="E108" s="487"/>
      <c r="F108" s="487"/>
      <c r="G108" s="487"/>
      <c r="H108" s="487"/>
      <c r="I108" s="487"/>
      <c r="J108" s="487"/>
      <c r="K108" s="487"/>
      <c r="L108" s="487"/>
      <c r="M108" s="487"/>
      <c r="N108" s="487"/>
    </row>
    <row r="109" spans="4:14" s="133" customFormat="1">
      <c r="D109" s="809"/>
      <c r="E109" s="487"/>
      <c r="F109" s="487"/>
      <c r="G109" s="487"/>
      <c r="H109" s="487"/>
      <c r="I109" s="487"/>
      <c r="J109" s="487"/>
      <c r="K109" s="487"/>
      <c r="L109" s="487"/>
      <c r="M109" s="487"/>
      <c r="N109" s="487"/>
    </row>
    <row r="110" spans="4:14" s="133" customFormat="1">
      <c r="D110" s="809"/>
      <c r="E110" s="487"/>
      <c r="F110" s="487"/>
      <c r="G110" s="487"/>
      <c r="H110" s="487"/>
      <c r="I110" s="487"/>
      <c r="J110" s="487"/>
      <c r="K110" s="487"/>
      <c r="L110" s="487"/>
      <c r="M110" s="487"/>
      <c r="N110" s="487"/>
    </row>
    <row r="111" spans="4:14" s="133" customFormat="1">
      <c r="D111" s="809"/>
      <c r="E111" s="487"/>
      <c r="F111" s="487"/>
      <c r="G111" s="487"/>
      <c r="H111" s="487"/>
      <c r="I111" s="487"/>
      <c r="J111" s="487"/>
      <c r="K111" s="487"/>
      <c r="L111" s="487"/>
      <c r="M111" s="487"/>
      <c r="N111" s="487"/>
    </row>
    <row r="112" spans="4:14" s="133" customFormat="1">
      <c r="D112" s="809"/>
      <c r="E112" s="487"/>
      <c r="F112" s="487"/>
      <c r="G112" s="487"/>
      <c r="H112" s="487"/>
      <c r="I112" s="487"/>
      <c r="J112" s="487"/>
      <c r="K112" s="487"/>
      <c r="L112" s="487"/>
      <c r="M112" s="487"/>
      <c r="N112" s="487"/>
    </row>
    <row r="113" spans="4:14" s="133" customFormat="1">
      <c r="D113" s="809"/>
      <c r="E113" s="487"/>
      <c r="F113" s="487"/>
      <c r="G113" s="487"/>
      <c r="H113" s="487"/>
      <c r="I113" s="487"/>
      <c r="J113" s="487"/>
      <c r="K113" s="487"/>
      <c r="L113" s="487"/>
      <c r="M113" s="487"/>
      <c r="N113" s="487"/>
    </row>
    <row r="114" spans="4:14" s="133" customFormat="1">
      <c r="D114" s="809"/>
      <c r="E114" s="487"/>
      <c r="F114" s="487"/>
      <c r="G114" s="487"/>
      <c r="H114" s="487"/>
      <c r="I114" s="487"/>
      <c r="J114" s="487"/>
      <c r="K114" s="487"/>
      <c r="L114" s="487"/>
      <c r="M114" s="487"/>
      <c r="N114" s="487"/>
    </row>
    <row r="115" spans="4:14" s="133" customFormat="1">
      <c r="D115" s="809"/>
      <c r="E115" s="487"/>
      <c r="F115" s="487"/>
      <c r="G115" s="487"/>
      <c r="H115" s="487"/>
      <c r="I115" s="487"/>
      <c r="J115" s="487"/>
      <c r="K115" s="487"/>
      <c r="L115" s="487"/>
      <c r="M115" s="487"/>
      <c r="N115" s="487"/>
    </row>
    <row r="116" spans="4:14" s="133" customFormat="1">
      <c r="D116" s="809"/>
      <c r="E116" s="487"/>
      <c r="F116" s="487"/>
      <c r="G116" s="487"/>
      <c r="H116" s="487"/>
      <c r="I116" s="487"/>
      <c r="J116" s="487"/>
      <c r="K116" s="487"/>
      <c r="L116" s="487"/>
      <c r="M116" s="487"/>
      <c r="N116" s="487"/>
    </row>
    <row r="117" spans="4:14" s="133" customFormat="1">
      <c r="D117" s="809"/>
      <c r="E117" s="487"/>
      <c r="F117" s="487"/>
      <c r="G117" s="487"/>
      <c r="H117" s="487"/>
      <c r="I117" s="487"/>
      <c r="J117" s="487"/>
      <c r="K117" s="487"/>
      <c r="L117" s="487"/>
      <c r="M117" s="487"/>
      <c r="N117" s="487"/>
    </row>
    <row r="118" spans="4:14" s="133" customFormat="1">
      <c r="D118" s="809"/>
      <c r="E118" s="487"/>
      <c r="F118" s="487"/>
      <c r="G118" s="487"/>
      <c r="H118" s="487"/>
      <c r="I118" s="487"/>
      <c r="J118" s="487"/>
      <c r="K118" s="487"/>
      <c r="L118" s="487"/>
      <c r="M118" s="487"/>
      <c r="N118" s="487"/>
    </row>
    <row r="119" spans="4:14" s="133" customFormat="1">
      <c r="D119" s="809"/>
      <c r="E119" s="487"/>
      <c r="F119" s="487"/>
      <c r="G119" s="487"/>
      <c r="H119" s="487"/>
      <c r="I119" s="487"/>
      <c r="J119" s="487"/>
      <c r="K119" s="487"/>
      <c r="L119" s="487"/>
      <c r="M119" s="487"/>
      <c r="N119" s="487"/>
    </row>
    <row r="120" spans="4:14" s="133" customFormat="1">
      <c r="D120" s="809"/>
      <c r="E120" s="487"/>
      <c r="F120" s="487"/>
      <c r="G120" s="487"/>
      <c r="H120" s="487"/>
      <c r="I120" s="487"/>
      <c r="J120" s="487"/>
      <c r="K120" s="487"/>
      <c r="L120" s="487"/>
      <c r="M120" s="487"/>
      <c r="N120" s="487"/>
    </row>
    <row r="121" spans="4:14" s="133" customFormat="1">
      <c r="D121" s="809"/>
      <c r="E121" s="487"/>
      <c r="F121" s="487"/>
      <c r="G121" s="487"/>
      <c r="H121" s="487"/>
      <c r="I121" s="487"/>
      <c r="J121" s="487"/>
      <c r="K121" s="487"/>
      <c r="L121" s="487"/>
      <c r="M121" s="487"/>
      <c r="N121" s="487"/>
    </row>
    <row r="122" spans="4:14" s="133" customFormat="1">
      <c r="D122" s="809"/>
      <c r="E122" s="487"/>
      <c r="F122" s="487"/>
      <c r="G122" s="487"/>
      <c r="H122" s="487"/>
      <c r="I122" s="487"/>
      <c r="J122" s="487"/>
      <c r="K122" s="487"/>
      <c r="L122" s="487"/>
      <c r="M122" s="487"/>
      <c r="N122" s="487"/>
    </row>
    <row r="123" spans="4:14" s="133" customFormat="1">
      <c r="D123" s="809"/>
      <c r="E123" s="487"/>
      <c r="F123" s="487"/>
      <c r="G123" s="487"/>
      <c r="H123" s="487"/>
      <c r="I123" s="487"/>
      <c r="J123" s="487"/>
      <c r="K123" s="487"/>
      <c r="L123" s="487"/>
      <c r="M123" s="487"/>
      <c r="N123" s="487"/>
    </row>
    <row r="124" spans="4:14" s="133" customFormat="1">
      <c r="D124" s="809"/>
      <c r="E124" s="487"/>
      <c r="F124" s="487"/>
      <c r="G124" s="487"/>
      <c r="H124" s="487"/>
      <c r="I124" s="487"/>
      <c r="J124" s="487"/>
      <c r="K124" s="487"/>
      <c r="L124" s="487"/>
      <c r="M124" s="487"/>
      <c r="N124" s="487"/>
    </row>
    <row r="125" spans="4:14" s="133" customFormat="1">
      <c r="D125" s="809"/>
      <c r="E125" s="487"/>
      <c r="F125" s="487"/>
      <c r="G125" s="487"/>
      <c r="H125" s="487"/>
      <c r="I125" s="487"/>
      <c r="J125" s="487"/>
      <c r="K125" s="487"/>
      <c r="L125" s="487"/>
      <c r="M125" s="487"/>
      <c r="N125" s="487"/>
    </row>
    <row r="126" spans="4:14" s="133" customFormat="1">
      <c r="D126" s="809"/>
      <c r="E126" s="487"/>
      <c r="F126" s="487"/>
      <c r="G126" s="487"/>
      <c r="H126" s="487"/>
      <c r="I126" s="487"/>
      <c r="J126" s="487"/>
      <c r="K126" s="487"/>
      <c r="L126" s="487"/>
      <c r="M126" s="487"/>
      <c r="N126" s="487"/>
    </row>
    <row r="127" spans="4:14" s="133" customFormat="1">
      <c r="D127" s="809"/>
      <c r="E127" s="487"/>
      <c r="F127" s="487"/>
      <c r="G127" s="487"/>
      <c r="H127" s="487"/>
      <c r="I127" s="487"/>
      <c r="J127" s="487"/>
      <c r="K127" s="487"/>
      <c r="L127" s="487"/>
      <c r="M127" s="487"/>
      <c r="N127" s="487"/>
    </row>
    <row r="128" spans="4:14" s="133" customFormat="1">
      <c r="D128" s="809"/>
      <c r="E128" s="487"/>
      <c r="F128" s="487"/>
      <c r="G128" s="487"/>
      <c r="H128" s="487"/>
      <c r="I128" s="487"/>
      <c r="J128" s="487"/>
      <c r="K128" s="487"/>
      <c r="L128" s="487"/>
      <c r="M128" s="487"/>
      <c r="N128" s="487"/>
    </row>
    <row r="129" spans="4:14" s="133" customFormat="1">
      <c r="D129" s="809"/>
      <c r="E129" s="487"/>
      <c r="F129" s="487"/>
      <c r="G129" s="487"/>
      <c r="H129" s="487"/>
      <c r="I129" s="487"/>
      <c r="J129" s="487"/>
      <c r="K129" s="487"/>
      <c r="L129" s="487"/>
      <c r="M129" s="487"/>
      <c r="N129" s="487"/>
    </row>
    <row r="130" spans="4:14" s="133" customFormat="1">
      <c r="D130" s="809"/>
      <c r="E130" s="487"/>
      <c r="F130" s="487"/>
      <c r="G130" s="487"/>
      <c r="H130" s="487"/>
      <c r="I130" s="487"/>
      <c r="J130" s="487"/>
      <c r="K130" s="487"/>
      <c r="L130" s="487"/>
      <c r="M130" s="487"/>
      <c r="N130" s="487"/>
    </row>
    <row r="131" spans="4:14" s="133" customFormat="1">
      <c r="D131" s="809"/>
      <c r="E131" s="487"/>
      <c r="F131" s="487"/>
      <c r="G131" s="487"/>
      <c r="H131" s="487"/>
      <c r="I131" s="487"/>
      <c r="J131" s="487"/>
      <c r="K131" s="487"/>
      <c r="L131" s="487"/>
      <c r="M131" s="487"/>
      <c r="N131" s="487"/>
    </row>
    <row r="132" spans="4:14" s="133" customFormat="1">
      <c r="D132" s="809"/>
      <c r="E132" s="487"/>
      <c r="F132" s="487"/>
      <c r="G132" s="487"/>
      <c r="H132" s="487"/>
      <c r="I132" s="487"/>
      <c r="J132" s="487"/>
      <c r="K132" s="487"/>
      <c r="L132" s="487"/>
      <c r="M132" s="487"/>
      <c r="N132" s="487"/>
    </row>
    <row r="133" spans="4:14" s="133" customFormat="1">
      <c r="D133" s="809"/>
      <c r="E133" s="487"/>
      <c r="F133" s="487"/>
      <c r="G133" s="487"/>
      <c r="H133" s="487"/>
      <c r="I133" s="487"/>
      <c r="J133" s="487"/>
      <c r="K133" s="487"/>
      <c r="L133" s="487"/>
      <c r="M133" s="487"/>
      <c r="N133" s="487"/>
    </row>
    <row r="134" spans="4:14" s="133" customFormat="1">
      <c r="D134" s="809"/>
      <c r="E134" s="487"/>
      <c r="F134" s="487"/>
      <c r="G134" s="487"/>
      <c r="H134" s="487"/>
      <c r="I134" s="487"/>
      <c r="J134" s="487"/>
      <c r="K134" s="487"/>
      <c r="L134" s="487"/>
      <c r="M134" s="487"/>
      <c r="N134" s="487"/>
    </row>
    <row r="135" spans="4:14" s="133" customFormat="1">
      <c r="D135" s="809"/>
      <c r="E135" s="487"/>
      <c r="F135" s="487"/>
      <c r="G135" s="487"/>
      <c r="H135" s="487"/>
      <c r="I135" s="487"/>
      <c r="J135" s="487"/>
      <c r="K135" s="487"/>
      <c r="L135" s="487"/>
      <c r="M135" s="487"/>
      <c r="N135" s="487"/>
    </row>
    <row r="136" spans="4:14" s="133" customFormat="1">
      <c r="D136" s="809"/>
      <c r="E136" s="487"/>
      <c r="F136" s="487"/>
      <c r="G136" s="487"/>
      <c r="H136" s="487"/>
      <c r="I136" s="487"/>
      <c r="J136" s="487"/>
      <c r="K136" s="487"/>
      <c r="L136" s="487"/>
      <c r="M136" s="487"/>
      <c r="N136" s="487"/>
    </row>
    <row r="137" spans="4:14" s="133" customFormat="1">
      <c r="D137" s="809"/>
      <c r="E137" s="487"/>
      <c r="F137" s="487"/>
      <c r="G137" s="487"/>
      <c r="H137" s="487"/>
      <c r="I137" s="487"/>
      <c r="J137" s="487"/>
      <c r="K137" s="487"/>
      <c r="L137" s="487"/>
      <c r="M137" s="487"/>
      <c r="N137" s="487"/>
    </row>
    <row r="138" spans="4:14" s="133" customFormat="1">
      <c r="D138" s="809"/>
      <c r="E138" s="487"/>
      <c r="F138" s="487"/>
      <c r="G138" s="487"/>
      <c r="H138" s="487"/>
      <c r="I138" s="487"/>
      <c r="J138" s="487"/>
      <c r="K138" s="487"/>
      <c r="L138" s="487"/>
      <c r="M138" s="487"/>
      <c r="N138" s="487"/>
    </row>
    <row r="139" spans="4:14" s="133" customFormat="1">
      <c r="D139" s="809"/>
      <c r="E139" s="487"/>
      <c r="F139" s="487"/>
      <c r="G139" s="487"/>
      <c r="H139" s="487"/>
      <c r="I139" s="487"/>
      <c r="J139" s="487"/>
      <c r="K139" s="487"/>
      <c r="L139" s="487"/>
      <c r="M139" s="487"/>
      <c r="N139" s="487"/>
    </row>
    <row r="140" spans="4:14" s="133" customFormat="1">
      <c r="D140" s="809"/>
      <c r="E140" s="487"/>
      <c r="F140" s="487"/>
      <c r="G140" s="487"/>
      <c r="H140" s="487"/>
      <c r="I140" s="487"/>
      <c r="J140" s="487"/>
      <c r="K140" s="487"/>
      <c r="L140" s="487"/>
      <c r="M140" s="487"/>
      <c r="N140" s="487"/>
    </row>
    <row r="141" spans="4:14" s="133" customFormat="1">
      <c r="D141" s="809"/>
      <c r="E141" s="487"/>
      <c r="F141" s="487"/>
      <c r="G141" s="487"/>
      <c r="H141" s="487"/>
      <c r="I141" s="487"/>
      <c r="J141" s="487"/>
      <c r="K141" s="487"/>
      <c r="L141" s="487"/>
      <c r="M141" s="487"/>
      <c r="N141" s="487"/>
    </row>
    <row r="142" spans="4:14" s="133" customFormat="1">
      <c r="D142" s="809"/>
      <c r="E142" s="487"/>
      <c r="F142" s="487"/>
      <c r="G142" s="487"/>
      <c r="H142" s="487"/>
      <c r="I142" s="487"/>
      <c r="J142" s="487"/>
      <c r="K142" s="487"/>
      <c r="L142" s="487"/>
      <c r="M142" s="487"/>
      <c r="N142" s="487"/>
    </row>
    <row r="143" spans="4:14" s="133" customFormat="1">
      <c r="D143" s="809"/>
      <c r="E143" s="487"/>
      <c r="F143" s="487"/>
      <c r="G143" s="487"/>
      <c r="H143" s="487"/>
      <c r="I143" s="487"/>
      <c r="J143" s="487"/>
      <c r="K143" s="487"/>
      <c r="L143" s="487"/>
      <c r="M143" s="487"/>
      <c r="N143" s="487"/>
    </row>
    <row r="144" spans="4:14" s="133" customFormat="1">
      <c r="D144" s="809"/>
      <c r="E144" s="487"/>
      <c r="F144" s="487"/>
      <c r="G144" s="487"/>
      <c r="H144" s="487"/>
      <c r="I144" s="487"/>
      <c r="J144" s="487"/>
      <c r="K144" s="487"/>
      <c r="L144" s="487"/>
      <c r="M144" s="487"/>
      <c r="N144" s="487"/>
    </row>
    <row r="145" spans="4:14" s="133" customFormat="1">
      <c r="D145" s="809"/>
      <c r="E145" s="487"/>
      <c r="F145" s="487"/>
      <c r="G145" s="487"/>
      <c r="H145" s="487"/>
      <c r="I145" s="487"/>
      <c r="J145" s="487"/>
      <c r="K145" s="487"/>
      <c r="L145" s="487"/>
      <c r="M145" s="487"/>
      <c r="N145" s="487"/>
    </row>
    <row r="146" spans="4:14" s="133" customFormat="1">
      <c r="D146" s="809"/>
      <c r="E146" s="487"/>
      <c r="F146" s="487"/>
      <c r="G146" s="487"/>
      <c r="H146" s="487"/>
      <c r="I146" s="487"/>
      <c r="J146" s="487"/>
      <c r="K146" s="487"/>
      <c r="L146" s="487"/>
      <c r="M146" s="487"/>
      <c r="N146" s="487"/>
    </row>
    <row r="147" spans="4:14" s="133" customFormat="1">
      <c r="D147" s="809"/>
      <c r="E147" s="487"/>
      <c r="F147" s="487"/>
      <c r="G147" s="487"/>
      <c r="H147" s="487"/>
      <c r="I147" s="487"/>
      <c r="J147" s="487"/>
      <c r="K147" s="487"/>
      <c r="L147" s="487"/>
      <c r="M147" s="487"/>
      <c r="N147" s="487"/>
    </row>
    <row r="148" spans="4:14" s="133" customFormat="1">
      <c r="D148" s="809"/>
      <c r="E148" s="487"/>
      <c r="F148" s="487"/>
      <c r="G148" s="487"/>
      <c r="H148" s="487"/>
      <c r="I148" s="487"/>
      <c r="J148" s="487"/>
      <c r="K148" s="487"/>
      <c r="L148" s="487"/>
      <c r="M148" s="487"/>
      <c r="N148" s="487"/>
    </row>
    <row r="149" spans="4:14" s="133" customFormat="1">
      <c r="D149" s="809"/>
      <c r="E149" s="487"/>
      <c r="F149" s="487"/>
      <c r="G149" s="487"/>
      <c r="H149" s="487"/>
      <c r="I149" s="487"/>
      <c r="J149" s="487"/>
      <c r="K149" s="487"/>
      <c r="L149" s="487"/>
      <c r="M149" s="487"/>
      <c r="N149" s="487"/>
    </row>
    <row r="150" spans="4:14" s="133" customFormat="1">
      <c r="D150" s="809"/>
      <c r="E150" s="487"/>
      <c r="F150" s="487"/>
      <c r="G150" s="487"/>
      <c r="H150" s="487"/>
      <c r="I150" s="487"/>
      <c r="J150" s="487"/>
      <c r="K150" s="487"/>
      <c r="L150" s="487"/>
      <c r="M150" s="487"/>
      <c r="N150" s="487"/>
    </row>
    <row r="151" spans="4:14" s="133" customFormat="1">
      <c r="D151" s="809"/>
      <c r="E151" s="487"/>
      <c r="F151" s="487"/>
      <c r="G151" s="487"/>
      <c r="H151" s="487"/>
      <c r="I151" s="487"/>
      <c r="J151" s="487"/>
      <c r="K151" s="487"/>
      <c r="L151" s="487"/>
      <c r="M151" s="487"/>
      <c r="N151" s="487"/>
    </row>
    <row r="152" spans="4:14" s="133" customFormat="1">
      <c r="D152" s="809"/>
      <c r="E152" s="487"/>
      <c r="F152" s="487"/>
      <c r="G152" s="487"/>
      <c r="H152" s="487"/>
      <c r="I152" s="487"/>
      <c r="J152" s="487"/>
      <c r="K152" s="487"/>
      <c r="L152" s="487"/>
      <c r="M152" s="487"/>
      <c r="N152" s="487"/>
    </row>
    <row r="153" spans="4:14" s="133" customFormat="1">
      <c r="D153" s="809"/>
      <c r="E153" s="487"/>
      <c r="F153" s="487"/>
      <c r="G153" s="487"/>
      <c r="H153" s="487"/>
      <c r="I153" s="487"/>
      <c r="J153" s="487"/>
      <c r="K153" s="487"/>
      <c r="L153" s="487"/>
      <c r="M153" s="487"/>
      <c r="N153" s="487"/>
    </row>
    <row r="154" spans="4:14" s="133" customFormat="1">
      <c r="D154" s="809"/>
      <c r="E154" s="487"/>
      <c r="F154" s="487"/>
      <c r="G154" s="487"/>
      <c r="H154" s="487"/>
      <c r="I154" s="487"/>
      <c r="J154" s="487"/>
      <c r="K154" s="487"/>
      <c r="L154" s="487"/>
      <c r="M154" s="487"/>
      <c r="N154" s="487"/>
    </row>
    <row r="155" spans="4:14" s="133" customFormat="1">
      <c r="D155" s="809"/>
      <c r="E155" s="487"/>
      <c r="F155" s="487"/>
      <c r="G155" s="487"/>
      <c r="H155" s="487"/>
      <c r="I155" s="487"/>
      <c r="J155" s="487"/>
      <c r="K155" s="487"/>
      <c r="L155" s="487"/>
      <c r="M155" s="487"/>
      <c r="N155" s="487"/>
    </row>
    <row r="156" spans="4:14" s="133" customFormat="1">
      <c r="D156" s="809"/>
      <c r="E156" s="487"/>
      <c r="F156" s="487"/>
      <c r="G156" s="487"/>
      <c r="H156" s="487"/>
      <c r="I156" s="487"/>
      <c r="J156" s="487"/>
      <c r="K156" s="487"/>
      <c r="L156" s="487"/>
      <c r="M156" s="487"/>
      <c r="N156" s="487"/>
    </row>
    <row r="157" spans="4:14" s="133" customFormat="1">
      <c r="D157" s="809"/>
      <c r="E157" s="487"/>
      <c r="F157" s="487"/>
      <c r="G157" s="487"/>
      <c r="H157" s="487"/>
      <c r="I157" s="487"/>
      <c r="J157" s="487"/>
      <c r="K157" s="487"/>
      <c r="L157" s="487"/>
      <c r="M157" s="487"/>
      <c r="N157" s="487"/>
    </row>
    <row r="158" spans="4:14" s="133" customFormat="1">
      <c r="D158" s="809"/>
      <c r="E158" s="487"/>
      <c r="F158" s="487"/>
      <c r="G158" s="487"/>
      <c r="H158" s="487"/>
      <c r="I158" s="487"/>
      <c r="J158" s="487"/>
      <c r="K158" s="487"/>
      <c r="L158" s="487"/>
      <c r="M158" s="487"/>
      <c r="N158" s="487"/>
    </row>
    <row r="159" spans="4:14" s="133" customFormat="1">
      <c r="D159" s="809"/>
      <c r="E159" s="487"/>
      <c r="F159" s="487"/>
      <c r="G159" s="487"/>
      <c r="H159" s="487"/>
      <c r="I159" s="487"/>
      <c r="J159" s="487"/>
      <c r="K159" s="487"/>
      <c r="L159" s="487"/>
      <c r="M159" s="487"/>
      <c r="N159" s="487"/>
    </row>
    <row r="160" spans="4:14" s="133" customFormat="1">
      <c r="D160" s="809"/>
      <c r="E160" s="487"/>
      <c r="F160" s="487"/>
      <c r="G160" s="487"/>
      <c r="H160" s="487"/>
      <c r="I160" s="487"/>
      <c r="J160" s="487"/>
      <c r="K160" s="487"/>
      <c r="L160" s="487"/>
      <c r="M160" s="487"/>
      <c r="N160" s="487"/>
    </row>
    <row r="161" spans="4:14" s="133" customFormat="1">
      <c r="D161" s="809"/>
      <c r="E161" s="487"/>
      <c r="F161" s="487"/>
      <c r="G161" s="487"/>
      <c r="H161" s="487"/>
      <c r="I161" s="487"/>
      <c r="J161" s="487"/>
      <c r="K161" s="487"/>
      <c r="L161" s="487"/>
      <c r="M161" s="487"/>
      <c r="N161" s="487"/>
    </row>
    <row r="162" spans="4:14" s="133" customFormat="1">
      <c r="D162" s="809"/>
      <c r="E162" s="487"/>
      <c r="F162" s="487"/>
      <c r="G162" s="487"/>
      <c r="H162" s="487"/>
      <c r="I162" s="487"/>
      <c r="J162" s="487"/>
      <c r="K162" s="487"/>
      <c r="L162" s="487"/>
      <c r="M162" s="487"/>
      <c r="N162" s="487"/>
    </row>
    <row r="163" spans="4:14" s="133" customFormat="1">
      <c r="D163" s="809"/>
      <c r="E163" s="487"/>
      <c r="F163" s="487"/>
      <c r="G163" s="487"/>
      <c r="H163" s="487"/>
      <c r="I163" s="487"/>
      <c r="J163" s="487"/>
      <c r="K163" s="487"/>
      <c r="L163" s="487"/>
      <c r="M163" s="487"/>
      <c r="N163" s="487"/>
    </row>
    <row r="164" spans="4:14" s="133" customFormat="1">
      <c r="D164" s="809"/>
      <c r="E164" s="487"/>
      <c r="F164" s="487"/>
      <c r="G164" s="487"/>
      <c r="H164" s="487"/>
      <c r="I164" s="487"/>
      <c r="J164" s="487"/>
      <c r="K164" s="487"/>
      <c r="L164" s="487"/>
      <c r="M164" s="487"/>
      <c r="N164" s="487"/>
    </row>
    <row r="165" spans="4:14" s="133" customFormat="1">
      <c r="D165" s="809"/>
      <c r="E165" s="487"/>
      <c r="F165" s="487"/>
      <c r="G165" s="487"/>
      <c r="H165" s="487"/>
      <c r="I165" s="487"/>
      <c r="J165" s="487"/>
      <c r="K165" s="487"/>
      <c r="L165" s="487"/>
      <c r="M165" s="487"/>
      <c r="N165" s="487"/>
    </row>
    <row r="166" spans="4:14" s="133" customFormat="1">
      <c r="D166" s="809"/>
      <c r="E166" s="487"/>
      <c r="F166" s="487"/>
      <c r="G166" s="487"/>
      <c r="H166" s="487"/>
      <c r="I166" s="487"/>
      <c r="J166" s="487"/>
      <c r="K166" s="487"/>
      <c r="L166" s="487"/>
      <c r="M166" s="487"/>
      <c r="N166" s="487"/>
    </row>
    <row r="167" spans="4:14" s="133" customFormat="1">
      <c r="D167" s="809"/>
      <c r="E167" s="487"/>
      <c r="F167" s="487"/>
      <c r="G167" s="487"/>
      <c r="H167" s="487"/>
      <c r="I167" s="487"/>
      <c r="J167" s="487"/>
      <c r="K167" s="487"/>
      <c r="L167" s="487"/>
      <c r="M167" s="487"/>
      <c r="N167" s="487"/>
    </row>
    <row r="168" spans="4:14" s="133" customFormat="1">
      <c r="D168" s="809"/>
      <c r="E168" s="487"/>
      <c r="F168" s="487"/>
      <c r="G168" s="487"/>
      <c r="H168" s="487"/>
      <c r="I168" s="487"/>
      <c r="J168" s="487"/>
      <c r="K168" s="487"/>
      <c r="L168" s="487"/>
      <c r="M168" s="487"/>
      <c r="N168" s="487"/>
    </row>
    <row r="169" spans="4:14" s="133" customFormat="1">
      <c r="D169" s="809"/>
      <c r="E169" s="487"/>
      <c r="F169" s="487"/>
      <c r="G169" s="487"/>
      <c r="H169" s="487"/>
      <c r="I169" s="487"/>
      <c r="J169" s="487"/>
      <c r="K169" s="487"/>
      <c r="L169" s="487"/>
      <c r="M169" s="487"/>
      <c r="N169" s="487"/>
    </row>
    <row r="170" spans="4:14" s="133" customFormat="1">
      <c r="D170" s="809"/>
      <c r="E170" s="487"/>
      <c r="F170" s="487"/>
      <c r="G170" s="487"/>
      <c r="H170" s="487"/>
      <c r="I170" s="487"/>
      <c r="J170" s="487"/>
      <c r="K170" s="487"/>
      <c r="L170" s="487"/>
      <c r="M170" s="487"/>
      <c r="N170" s="487"/>
    </row>
    <row r="171" spans="4:14" s="133" customFormat="1">
      <c r="D171" s="809"/>
      <c r="E171" s="487"/>
      <c r="F171" s="487"/>
      <c r="G171" s="487"/>
      <c r="H171" s="487"/>
      <c r="I171" s="487"/>
      <c r="J171" s="487"/>
      <c r="K171" s="487"/>
      <c r="L171" s="487"/>
      <c r="M171" s="487"/>
      <c r="N171" s="487"/>
    </row>
    <row r="172" spans="4:14" s="133" customFormat="1">
      <c r="D172" s="809"/>
      <c r="E172" s="487"/>
      <c r="F172" s="487"/>
      <c r="G172" s="487"/>
      <c r="H172" s="487"/>
      <c r="I172" s="487"/>
      <c r="J172" s="487"/>
      <c r="K172" s="487"/>
      <c r="L172" s="487"/>
      <c r="M172" s="487"/>
      <c r="N172" s="487"/>
    </row>
    <row r="173" spans="4:14" s="133" customFormat="1">
      <c r="D173" s="809"/>
      <c r="E173" s="487"/>
      <c r="F173" s="487"/>
      <c r="G173" s="487"/>
      <c r="H173" s="487"/>
      <c r="I173" s="487"/>
      <c r="J173" s="487"/>
      <c r="K173" s="487"/>
      <c r="L173" s="487"/>
      <c r="M173" s="487"/>
      <c r="N173" s="487"/>
    </row>
    <row r="174" spans="4:14" s="133" customFormat="1">
      <c r="D174" s="809"/>
      <c r="E174" s="487"/>
      <c r="F174" s="487"/>
      <c r="G174" s="487"/>
      <c r="H174" s="487"/>
      <c r="I174" s="487"/>
      <c r="J174" s="487"/>
      <c r="K174" s="487"/>
      <c r="L174" s="487"/>
      <c r="M174" s="487"/>
      <c r="N174" s="487"/>
    </row>
    <row r="175" spans="4:14" s="133" customFormat="1">
      <c r="D175" s="809"/>
      <c r="E175" s="487"/>
      <c r="F175" s="487"/>
      <c r="G175" s="487"/>
      <c r="H175" s="487"/>
      <c r="I175" s="487"/>
      <c r="J175" s="487"/>
      <c r="K175" s="487"/>
      <c r="L175" s="487"/>
      <c r="M175" s="487"/>
      <c r="N175" s="487"/>
    </row>
    <row r="176" spans="4:14" s="133" customFormat="1">
      <c r="D176" s="809"/>
      <c r="E176" s="487"/>
      <c r="F176" s="487"/>
      <c r="G176" s="487"/>
      <c r="H176" s="487"/>
      <c r="I176" s="487"/>
      <c r="J176" s="487"/>
      <c r="K176" s="487"/>
      <c r="L176" s="487"/>
      <c r="M176" s="487"/>
      <c r="N176" s="487"/>
    </row>
    <row r="177" spans="4:14" s="133" customFormat="1">
      <c r="D177" s="809"/>
      <c r="E177" s="487"/>
      <c r="F177" s="487"/>
      <c r="G177" s="487"/>
      <c r="H177" s="487"/>
      <c r="I177" s="487"/>
      <c r="J177" s="487"/>
      <c r="K177" s="487"/>
      <c r="L177" s="487"/>
      <c r="M177" s="487"/>
      <c r="N177" s="487"/>
    </row>
    <row r="178" spans="4:14" s="133" customFormat="1">
      <c r="D178" s="809"/>
      <c r="E178" s="487"/>
      <c r="F178" s="487"/>
      <c r="G178" s="487"/>
      <c r="H178" s="487"/>
      <c r="I178" s="487"/>
      <c r="J178" s="487"/>
      <c r="K178" s="487"/>
      <c r="L178" s="487"/>
      <c r="M178" s="487"/>
      <c r="N178" s="487"/>
    </row>
    <row r="179" spans="4:14" s="133" customFormat="1">
      <c r="D179" s="809"/>
      <c r="E179" s="487"/>
      <c r="F179" s="487"/>
      <c r="G179" s="487"/>
      <c r="H179" s="487"/>
      <c r="I179" s="487"/>
      <c r="J179" s="487"/>
      <c r="K179" s="487"/>
      <c r="L179" s="487"/>
      <c r="M179" s="487"/>
      <c r="N179" s="487"/>
    </row>
    <row r="180" spans="4:14" s="133" customFormat="1">
      <c r="D180" s="809"/>
      <c r="E180" s="487"/>
      <c r="F180" s="487"/>
      <c r="G180" s="487"/>
      <c r="H180" s="487"/>
      <c r="I180" s="487"/>
      <c r="J180" s="487"/>
      <c r="K180" s="487"/>
      <c r="L180" s="487"/>
      <c r="M180" s="487"/>
      <c r="N180" s="487"/>
    </row>
    <row r="181" spans="4:14" s="133" customFormat="1">
      <c r="D181" s="809"/>
      <c r="E181" s="487"/>
      <c r="F181" s="487"/>
      <c r="G181" s="487"/>
      <c r="H181" s="487"/>
      <c r="I181" s="487"/>
      <c r="J181" s="487"/>
      <c r="K181" s="487"/>
      <c r="L181" s="487"/>
      <c r="M181" s="487"/>
      <c r="N181" s="487"/>
    </row>
    <row r="182" spans="4:14" s="133" customFormat="1">
      <c r="D182" s="809"/>
      <c r="E182" s="487"/>
      <c r="F182" s="487"/>
      <c r="G182" s="487"/>
      <c r="H182" s="487"/>
      <c r="I182" s="487"/>
      <c r="J182" s="487"/>
      <c r="K182" s="487"/>
      <c r="L182" s="487"/>
      <c r="M182" s="487"/>
      <c r="N182" s="487"/>
    </row>
    <row r="183" spans="4:14" s="133" customFormat="1">
      <c r="D183" s="809"/>
      <c r="E183" s="487"/>
      <c r="F183" s="487"/>
      <c r="G183" s="487"/>
      <c r="H183" s="487"/>
      <c r="I183" s="487"/>
      <c r="J183" s="487"/>
      <c r="K183" s="487"/>
      <c r="L183" s="487"/>
      <c r="M183" s="487"/>
      <c r="N183" s="487"/>
    </row>
    <row r="184" spans="4:14" s="133" customFormat="1">
      <c r="D184" s="809"/>
      <c r="E184" s="487"/>
      <c r="F184" s="487"/>
      <c r="G184" s="487"/>
      <c r="H184" s="487"/>
      <c r="I184" s="487"/>
      <c r="J184" s="487"/>
      <c r="K184" s="487"/>
      <c r="L184" s="487"/>
      <c r="M184" s="487"/>
      <c r="N184" s="487"/>
    </row>
    <row r="185" spans="4:14" s="133" customFormat="1">
      <c r="D185" s="809"/>
      <c r="E185" s="487"/>
      <c r="F185" s="487"/>
      <c r="G185" s="487"/>
      <c r="H185" s="487"/>
      <c r="I185" s="487"/>
      <c r="J185" s="487"/>
      <c r="K185" s="487"/>
      <c r="L185" s="487"/>
      <c r="M185" s="487"/>
      <c r="N185" s="487"/>
    </row>
    <row r="186" spans="4:14" s="133" customFormat="1">
      <c r="D186" s="809"/>
      <c r="E186" s="487"/>
      <c r="F186" s="487"/>
      <c r="G186" s="487"/>
      <c r="H186" s="487"/>
      <c r="I186" s="487"/>
      <c r="J186" s="487"/>
      <c r="K186" s="487"/>
      <c r="L186" s="487"/>
      <c r="M186" s="487"/>
      <c r="N186" s="487"/>
    </row>
    <row r="187" spans="4:14" s="133" customFormat="1">
      <c r="D187" s="809"/>
      <c r="E187" s="487"/>
      <c r="F187" s="487"/>
      <c r="G187" s="487"/>
      <c r="H187" s="487"/>
      <c r="I187" s="487"/>
      <c r="J187" s="487"/>
      <c r="K187" s="487"/>
      <c r="L187" s="487"/>
      <c r="M187" s="487"/>
      <c r="N187" s="487"/>
    </row>
    <row r="188" spans="4:14" s="133" customFormat="1">
      <c r="D188" s="809"/>
      <c r="E188" s="487"/>
      <c r="F188" s="487"/>
      <c r="G188" s="487"/>
      <c r="H188" s="487"/>
      <c r="I188" s="487"/>
      <c r="J188" s="487"/>
      <c r="K188" s="487"/>
      <c r="L188" s="487"/>
      <c r="M188" s="487"/>
      <c r="N188" s="487"/>
    </row>
    <row r="189" spans="4:14" s="133" customFormat="1">
      <c r="D189" s="809"/>
      <c r="E189" s="487"/>
      <c r="F189" s="487"/>
      <c r="G189" s="487"/>
      <c r="H189" s="487"/>
      <c r="I189" s="487"/>
      <c r="J189" s="487"/>
      <c r="K189" s="487"/>
      <c r="L189" s="487"/>
      <c r="M189" s="487"/>
      <c r="N189" s="487"/>
    </row>
    <row r="190" spans="4:14" s="133" customFormat="1">
      <c r="D190" s="809"/>
      <c r="E190" s="487"/>
      <c r="F190" s="487"/>
      <c r="G190" s="487"/>
      <c r="H190" s="487"/>
      <c r="I190" s="487"/>
      <c r="J190" s="487"/>
      <c r="K190" s="487"/>
      <c r="L190" s="487"/>
      <c r="M190" s="487"/>
      <c r="N190" s="487"/>
    </row>
    <row r="191" spans="4:14" s="133" customFormat="1">
      <c r="D191" s="809"/>
      <c r="E191" s="487"/>
      <c r="F191" s="487"/>
      <c r="G191" s="487"/>
      <c r="H191" s="487"/>
      <c r="I191" s="487"/>
      <c r="J191" s="487"/>
      <c r="K191" s="487"/>
      <c r="L191" s="487"/>
      <c r="M191" s="487"/>
      <c r="N191" s="487"/>
    </row>
    <row r="192" spans="4:14" s="133" customFormat="1">
      <c r="D192" s="809"/>
      <c r="E192" s="487"/>
      <c r="F192" s="487"/>
      <c r="G192" s="487"/>
      <c r="H192" s="487"/>
      <c r="I192" s="487"/>
      <c r="J192" s="487"/>
      <c r="K192" s="487"/>
      <c r="L192" s="487"/>
      <c r="M192" s="487"/>
      <c r="N192" s="487"/>
    </row>
    <row r="193" spans="4:14" s="133" customFormat="1">
      <c r="D193" s="809"/>
      <c r="E193" s="487"/>
      <c r="F193" s="487"/>
      <c r="G193" s="487"/>
      <c r="H193" s="487"/>
      <c r="I193" s="487"/>
      <c r="J193" s="487"/>
      <c r="K193" s="487"/>
      <c r="L193" s="487"/>
      <c r="M193" s="487"/>
      <c r="N193" s="487"/>
    </row>
    <row r="194" spans="4:14" s="133" customFormat="1">
      <c r="D194" s="809"/>
      <c r="E194" s="487"/>
      <c r="F194" s="487"/>
      <c r="G194" s="487"/>
      <c r="H194" s="487"/>
      <c r="I194" s="487"/>
      <c r="J194" s="487"/>
      <c r="K194" s="487"/>
      <c r="L194" s="487"/>
      <c r="M194" s="487"/>
      <c r="N194" s="487"/>
    </row>
    <row r="195" spans="4:14" s="133" customFormat="1">
      <c r="D195" s="809"/>
      <c r="E195" s="487"/>
      <c r="F195" s="487"/>
      <c r="G195" s="487"/>
      <c r="H195" s="487"/>
      <c r="I195" s="487"/>
      <c r="J195" s="487"/>
      <c r="K195" s="487"/>
      <c r="L195" s="487"/>
      <c r="M195" s="487"/>
      <c r="N195" s="487"/>
    </row>
    <row r="196" spans="4:14" s="133" customFormat="1">
      <c r="D196" s="809"/>
      <c r="E196" s="487"/>
      <c r="F196" s="487"/>
      <c r="G196" s="487"/>
      <c r="H196" s="487"/>
      <c r="I196" s="487"/>
      <c r="J196" s="487"/>
      <c r="K196" s="487"/>
      <c r="L196" s="487"/>
      <c r="M196" s="487"/>
      <c r="N196" s="487"/>
    </row>
    <row r="197" spans="4:14" s="133" customFormat="1">
      <c r="D197" s="809"/>
      <c r="E197" s="487"/>
      <c r="F197" s="487"/>
      <c r="G197" s="487"/>
      <c r="H197" s="487"/>
      <c r="I197" s="487"/>
      <c r="J197" s="487"/>
      <c r="K197" s="487"/>
      <c r="L197" s="487"/>
      <c r="M197" s="487"/>
      <c r="N197" s="487"/>
    </row>
    <row r="198" spans="4:14" s="133" customFormat="1">
      <c r="D198" s="809"/>
      <c r="E198" s="487"/>
      <c r="F198" s="487"/>
      <c r="G198" s="487"/>
      <c r="H198" s="487"/>
      <c r="I198" s="487"/>
      <c r="J198" s="487"/>
      <c r="K198" s="487"/>
      <c r="L198" s="487"/>
      <c r="M198" s="487"/>
      <c r="N198" s="487"/>
    </row>
    <row r="199" spans="4:14" s="133" customFormat="1">
      <c r="D199" s="809"/>
      <c r="E199" s="487"/>
      <c r="F199" s="487"/>
      <c r="G199" s="487"/>
      <c r="H199" s="487"/>
      <c r="I199" s="487"/>
      <c r="J199" s="487"/>
      <c r="K199" s="487"/>
      <c r="L199" s="487"/>
      <c r="M199" s="487"/>
      <c r="N199" s="487"/>
    </row>
    <row r="200" spans="4:14" s="133" customFormat="1">
      <c r="D200" s="809"/>
      <c r="E200" s="487"/>
      <c r="F200" s="487"/>
      <c r="G200" s="487"/>
      <c r="H200" s="487"/>
      <c r="I200" s="487"/>
      <c r="J200" s="487"/>
      <c r="K200" s="487"/>
      <c r="L200" s="487"/>
      <c r="M200" s="487"/>
      <c r="N200" s="487"/>
    </row>
    <row r="201" spans="4:14" s="133" customFormat="1">
      <c r="D201" s="809"/>
      <c r="E201" s="487"/>
      <c r="F201" s="487"/>
      <c r="G201" s="487"/>
      <c r="H201" s="487"/>
      <c r="I201" s="487"/>
      <c r="J201" s="487"/>
      <c r="K201" s="487"/>
      <c r="L201" s="487"/>
      <c r="M201" s="487"/>
      <c r="N201" s="487"/>
    </row>
    <row r="202" spans="4:14" s="133" customFormat="1">
      <c r="D202" s="809"/>
      <c r="E202" s="487"/>
      <c r="F202" s="487"/>
      <c r="G202" s="487"/>
      <c r="H202" s="487"/>
      <c r="I202" s="487"/>
      <c r="J202" s="487"/>
      <c r="K202" s="487"/>
      <c r="L202" s="487"/>
      <c r="M202" s="487"/>
      <c r="N202" s="487"/>
    </row>
    <row r="203" spans="4:14" s="133" customFormat="1">
      <c r="D203" s="809"/>
      <c r="E203" s="487"/>
      <c r="F203" s="487"/>
      <c r="G203" s="487"/>
      <c r="H203" s="487"/>
      <c r="I203" s="487"/>
      <c r="J203" s="487"/>
      <c r="K203" s="487"/>
      <c r="L203" s="487"/>
      <c r="M203" s="487"/>
      <c r="N203" s="487"/>
    </row>
    <row r="204" spans="4:14" s="133" customFormat="1">
      <c r="D204" s="809"/>
      <c r="E204" s="487"/>
      <c r="F204" s="487"/>
      <c r="G204" s="487"/>
      <c r="H204" s="487"/>
      <c r="I204" s="487"/>
      <c r="J204" s="487"/>
      <c r="K204" s="487"/>
      <c r="L204" s="487"/>
      <c r="M204" s="487"/>
      <c r="N204" s="487"/>
    </row>
    <row r="205" spans="4:14" s="133" customFormat="1">
      <c r="D205" s="809"/>
      <c r="E205" s="487"/>
      <c r="F205" s="487"/>
      <c r="G205" s="487"/>
      <c r="H205" s="487"/>
      <c r="I205" s="487"/>
      <c r="J205" s="487"/>
      <c r="K205" s="487"/>
      <c r="L205" s="487"/>
      <c r="M205" s="487"/>
      <c r="N205" s="487"/>
    </row>
    <row r="206" spans="4:14" s="133" customFormat="1">
      <c r="D206" s="809"/>
      <c r="E206" s="487"/>
      <c r="F206" s="487"/>
      <c r="G206" s="487"/>
      <c r="H206" s="487"/>
      <c r="I206" s="487"/>
      <c r="J206" s="487"/>
      <c r="K206" s="487"/>
      <c r="L206" s="487"/>
      <c r="M206" s="487"/>
      <c r="N206" s="487"/>
    </row>
    <row r="207" spans="4:14" s="133" customFormat="1">
      <c r="D207" s="809"/>
      <c r="E207" s="487"/>
      <c r="F207" s="487"/>
      <c r="G207" s="487"/>
      <c r="H207" s="487"/>
      <c r="I207" s="487"/>
      <c r="J207" s="487"/>
      <c r="K207" s="487"/>
      <c r="L207" s="487"/>
      <c r="M207" s="487"/>
      <c r="N207" s="487"/>
    </row>
    <row r="208" spans="4:14" s="133" customFormat="1">
      <c r="D208" s="809"/>
      <c r="E208" s="487"/>
      <c r="F208" s="487"/>
      <c r="G208" s="487"/>
      <c r="H208" s="487"/>
      <c r="I208" s="487"/>
      <c r="J208" s="487"/>
      <c r="K208" s="487"/>
      <c r="L208" s="487"/>
      <c r="M208" s="487"/>
      <c r="N208" s="487"/>
    </row>
    <row r="209" spans="2:14" s="133" customFormat="1">
      <c r="B209" s="188"/>
      <c r="C209" s="188"/>
      <c r="D209" s="809"/>
      <c r="E209" s="487"/>
      <c r="F209" s="487"/>
      <c r="G209" s="487"/>
      <c r="H209" s="487"/>
      <c r="I209" s="487"/>
      <c r="J209" s="487"/>
      <c r="K209" s="487"/>
      <c r="L209" s="487"/>
      <c r="M209" s="487"/>
      <c r="N209" s="487"/>
    </row>
    <row r="210" spans="2:14" s="133" customFormat="1">
      <c r="B210" s="188"/>
      <c r="C210" s="188"/>
      <c r="D210" s="809"/>
      <c r="E210" s="487"/>
      <c r="F210" s="487"/>
      <c r="G210" s="487"/>
      <c r="H210" s="487"/>
      <c r="I210" s="487"/>
      <c r="J210" s="487"/>
      <c r="K210" s="487"/>
      <c r="L210" s="487"/>
      <c r="M210" s="487"/>
      <c r="N210" s="487"/>
    </row>
    <row r="211" spans="2:14" s="133" customFormat="1">
      <c r="B211" s="188"/>
      <c r="C211" s="188"/>
      <c r="D211" s="809"/>
      <c r="E211" s="487"/>
      <c r="F211" s="487"/>
      <c r="G211" s="487"/>
      <c r="H211" s="487"/>
      <c r="I211" s="487"/>
      <c r="J211" s="487"/>
      <c r="K211" s="487"/>
      <c r="L211" s="487"/>
      <c r="M211" s="487"/>
      <c r="N211" s="487"/>
    </row>
  </sheetData>
  <mergeCells count="5">
    <mergeCell ref="B6:C6"/>
    <mergeCell ref="B7:C7"/>
    <mergeCell ref="B54:C54"/>
    <mergeCell ref="B56:C56"/>
    <mergeCell ref="B57:C5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J34"/>
  <sheetViews>
    <sheetView showGridLines="0" view="pageBreakPreview" zoomScale="70" zoomScaleNormal="75" zoomScaleSheetLayoutView="70" workbookViewId="0"/>
  </sheetViews>
  <sheetFormatPr baseColWidth="10" defaultColWidth="9.140625" defaultRowHeight="12.75"/>
  <cols>
    <col min="1" max="1" width="5.85546875" style="136" bestFit="1" customWidth="1"/>
    <col min="2" max="2" width="44" style="136" customWidth="1"/>
    <col min="3" max="3" width="17" style="136" customWidth="1"/>
    <col min="4" max="4" width="12" style="136" bestFit="1" customWidth="1"/>
    <col min="5" max="10" width="11.140625" style="136" customWidth="1"/>
    <col min="11" max="16384" width="9.140625" style="136"/>
  </cols>
  <sheetData>
    <row r="1" spans="1:10">
      <c r="A1" s="517" t="s">
        <v>271</v>
      </c>
    </row>
    <row r="2" spans="1:10" ht="14.25">
      <c r="B2" s="327" t="s">
        <v>724</v>
      </c>
      <c r="C2" s="624"/>
      <c r="D2" s="624"/>
      <c r="E2" s="624"/>
      <c r="F2" s="624"/>
      <c r="G2" s="624"/>
      <c r="H2" s="624"/>
      <c r="I2" s="624"/>
      <c r="J2" s="624"/>
    </row>
    <row r="3" spans="1:10" ht="14.25">
      <c r="B3" s="625" t="s">
        <v>178</v>
      </c>
      <c r="C3" s="626"/>
      <c r="D3" s="626"/>
      <c r="E3" s="626"/>
      <c r="F3" s="626"/>
      <c r="G3" s="626"/>
      <c r="H3" s="626"/>
      <c r="I3" s="626"/>
      <c r="J3" s="626"/>
    </row>
    <row r="4" spans="1:10">
      <c r="B4" s="626"/>
      <c r="C4" s="626"/>
      <c r="D4" s="626"/>
      <c r="E4" s="626"/>
      <c r="F4" s="626"/>
      <c r="G4" s="626"/>
      <c r="H4" s="626"/>
      <c r="I4" s="626"/>
      <c r="J4" s="626"/>
    </row>
    <row r="5" spans="1:10">
      <c r="B5" s="626"/>
      <c r="C5" s="626"/>
      <c r="D5" s="626"/>
      <c r="E5" s="626"/>
      <c r="F5" s="626"/>
      <c r="G5" s="626"/>
      <c r="H5" s="626"/>
      <c r="I5" s="626"/>
      <c r="J5" s="626"/>
    </row>
    <row r="6" spans="1:10" ht="55.5" customHeight="1">
      <c r="B6" s="1417" t="s">
        <v>885</v>
      </c>
      <c r="C6" s="1417"/>
      <c r="D6" s="1417"/>
      <c r="E6" s="1417"/>
      <c r="F6" s="1417"/>
      <c r="G6" s="1417"/>
      <c r="H6" s="1417"/>
      <c r="I6" s="1417"/>
      <c r="J6" s="220"/>
    </row>
    <row r="7" spans="1:10">
      <c r="B7" s="409"/>
      <c r="C7" s="409"/>
      <c r="D7" s="409"/>
      <c r="E7" s="409"/>
      <c r="F7" s="409"/>
      <c r="G7" s="409"/>
      <c r="H7" s="409"/>
      <c r="I7" s="409"/>
      <c r="J7" s="409"/>
    </row>
    <row r="8" spans="1:10" ht="13.5" thickBot="1">
      <c r="B8" s="133" t="s">
        <v>893</v>
      </c>
      <c r="C8" s="627"/>
      <c r="D8" s="627"/>
      <c r="E8" s="628"/>
      <c r="F8" s="628"/>
      <c r="G8" s="628"/>
      <c r="H8" s="628"/>
      <c r="I8" s="628"/>
      <c r="J8" s="628"/>
    </row>
    <row r="9" spans="1:10" ht="37.5" customHeight="1" thickTop="1" thickBot="1">
      <c r="B9" s="221"/>
      <c r="C9" s="221" t="s">
        <v>892</v>
      </c>
      <c r="D9" s="222">
        <v>2017</v>
      </c>
      <c r="E9" s="221">
        <v>2018</v>
      </c>
      <c r="F9" s="221">
        <v>2019</v>
      </c>
      <c r="G9" s="221">
        <v>2020</v>
      </c>
      <c r="H9" s="221">
        <v>2021</v>
      </c>
      <c r="I9" s="222" t="s">
        <v>845</v>
      </c>
    </row>
    <row r="10" spans="1:10" ht="14.25" thickTop="1" thickBot="1">
      <c r="B10" s="629"/>
      <c r="C10" s="629"/>
      <c r="D10" s="630"/>
      <c r="E10" s="630"/>
      <c r="F10" s="630"/>
      <c r="G10" s="629"/>
      <c r="H10" s="629"/>
      <c r="I10" s="629"/>
    </row>
    <row r="11" spans="1:10" ht="24.75" customHeight="1" thickTop="1" thickBot="1">
      <c r="B11" s="631" t="s">
        <v>340</v>
      </c>
      <c r="C11" s="632">
        <f>SUM(C13:C28)</f>
        <v>97397.49948162568</v>
      </c>
      <c r="D11" s="632">
        <f t="shared" ref="D11:I11" si="0">SUM(D13:D27)</f>
        <v>11276.932863870736</v>
      </c>
      <c r="E11" s="632">
        <f t="shared" si="0"/>
        <v>5791.9755776569409</v>
      </c>
      <c r="F11" s="632">
        <f t="shared" si="0"/>
        <v>8307.3889594343109</v>
      </c>
      <c r="G11" s="632">
        <f t="shared" si="0"/>
        <v>2843.8019400264934</v>
      </c>
      <c r="H11" s="632">
        <f t="shared" si="0"/>
        <v>10870.141670636533</v>
      </c>
      <c r="I11" s="632">
        <f t="shared" si="0"/>
        <v>58267.013316646815</v>
      </c>
      <c r="J11" s="515"/>
    </row>
    <row r="12" spans="1:10" ht="12" customHeight="1" thickTop="1">
      <c r="B12" s="633"/>
      <c r="C12" s="634"/>
      <c r="D12" s="634"/>
      <c r="E12" s="634"/>
      <c r="F12" s="634"/>
      <c r="G12" s="634"/>
      <c r="H12" s="634"/>
      <c r="I12" s="634"/>
      <c r="J12" s="515"/>
    </row>
    <row r="13" spans="1:10">
      <c r="B13" s="635" t="s">
        <v>916</v>
      </c>
      <c r="C13" s="636">
        <f>SUM(D13:I13)</f>
        <v>65445.419570113489</v>
      </c>
      <c r="D13" s="637">
        <v>5057.9334567603619</v>
      </c>
      <c r="E13" s="637">
        <v>1919.5863355305378</v>
      </c>
      <c r="F13" s="637">
        <v>3395.4289267303816</v>
      </c>
      <c r="G13" s="637">
        <v>1076.869266175662</v>
      </c>
      <c r="H13" s="637">
        <v>9210.6655497891788</v>
      </c>
      <c r="I13" s="637">
        <v>44784.936035127372</v>
      </c>
      <c r="J13" s="515"/>
    </row>
    <row r="14" spans="1:10">
      <c r="B14" s="638"/>
      <c r="C14" s="639"/>
      <c r="D14" s="639"/>
      <c r="E14" s="639"/>
      <c r="F14" s="639"/>
      <c r="G14" s="639"/>
      <c r="H14" s="639"/>
      <c r="I14" s="639"/>
      <c r="J14" s="515"/>
    </row>
    <row r="15" spans="1:10">
      <c r="B15" s="635" t="s">
        <v>842</v>
      </c>
      <c r="C15" s="636">
        <f>SUM(D15:I15)</f>
        <v>20013.599039469205</v>
      </c>
      <c r="D15" s="637">
        <v>1384.6126461967328</v>
      </c>
      <c r="E15" s="636">
        <v>1857.1515308596117</v>
      </c>
      <c r="F15" s="636">
        <v>1675.7844847039962</v>
      </c>
      <c r="G15" s="636">
        <v>1580.7843895606115</v>
      </c>
      <c r="H15" s="636">
        <v>1454.6541322248449</v>
      </c>
      <c r="I15" s="636">
        <v>12060.611855923406</v>
      </c>
      <c r="J15" s="515"/>
    </row>
    <row r="16" spans="1:10">
      <c r="B16" s="640"/>
      <c r="C16" s="639"/>
      <c r="D16" s="639"/>
      <c r="E16" s="639"/>
      <c r="F16" s="639"/>
      <c r="G16" s="639"/>
      <c r="H16" s="639"/>
      <c r="I16" s="639"/>
      <c r="J16" s="515"/>
    </row>
    <row r="17" spans="2:10">
      <c r="B17" s="635" t="s">
        <v>843</v>
      </c>
      <c r="C17" s="636">
        <f>SUM(D17:I17)</f>
        <v>8071.2404395770336</v>
      </c>
      <c r="D17" s="637">
        <v>1008.2678903904628</v>
      </c>
      <c r="E17" s="636">
        <v>2015.110521382142</v>
      </c>
      <c r="F17" s="636">
        <v>3236.0393051889682</v>
      </c>
      <c r="G17" s="636">
        <v>186.00242672176719</v>
      </c>
      <c r="H17" s="636">
        <v>204.66566687400288</v>
      </c>
      <c r="I17" s="636">
        <v>1421.1546290196925</v>
      </c>
      <c r="J17" s="515"/>
    </row>
    <row r="18" spans="2:10">
      <c r="B18" s="641"/>
      <c r="C18" s="639"/>
      <c r="D18" s="639"/>
      <c r="E18" s="639"/>
      <c r="F18" s="639"/>
      <c r="G18" s="639"/>
      <c r="H18" s="639"/>
      <c r="I18" s="639"/>
      <c r="J18" s="515"/>
    </row>
    <row r="19" spans="2:10">
      <c r="B19" s="635" t="s">
        <v>844</v>
      </c>
      <c r="C19" s="636">
        <f>SUM(D19:I19)</f>
        <v>0.96605711208915368</v>
      </c>
      <c r="D19" s="637">
        <v>8.964852317838333E-2</v>
      </c>
      <c r="E19" s="637">
        <v>0.1271898846492634</v>
      </c>
      <c r="F19" s="637">
        <v>0.13624281096328525</v>
      </c>
      <c r="G19" s="637">
        <v>0.14585756845278985</v>
      </c>
      <c r="H19" s="637">
        <v>0.15632174850469432</v>
      </c>
      <c r="I19" s="637">
        <v>0.31079657634073737</v>
      </c>
      <c r="J19" s="515"/>
    </row>
    <row r="20" spans="2:10">
      <c r="B20" s="640"/>
      <c r="C20" s="639"/>
      <c r="D20" s="639"/>
      <c r="E20" s="639"/>
      <c r="F20" s="639"/>
      <c r="G20" s="639"/>
      <c r="H20" s="639"/>
      <c r="I20" s="639"/>
      <c r="J20" s="515"/>
    </row>
    <row r="21" spans="2:10">
      <c r="B21" s="635" t="s">
        <v>917</v>
      </c>
      <c r="C21" s="636">
        <f>SUM(D21:I21)</f>
        <v>0</v>
      </c>
      <c r="D21" s="637">
        <v>0</v>
      </c>
      <c r="E21" s="637">
        <v>0</v>
      </c>
      <c r="F21" s="636">
        <v>0</v>
      </c>
      <c r="G21" s="637">
        <v>0</v>
      </c>
      <c r="H21" s="637">
        <v>0</v>
      </c>
      <c r="I21" s="637">
        <v>0</v>
      </c>
      <c r="J21" s="515"/>
    </row>
    <row r="22" spans="2:10">
      <c r="B22" s="640"/>
      <c r="C22" s="639"/>
      <c r="D22" s="639"/>
      <c r="E22" s="639"/>
      <c r="F22" s="639"/>
      <c r="G22" s="639"/>
      <c r="H22" s="639"/>
      <c r="I22" s="639"/>
      <c r="J22" s="515"/>
    </row>
    <row r="23" spans="2:10">
      <c r="B23" s="635" t="s">
        <v>846</v>
      </c>
      <c r="C23" s="636">
        <f>SUM(D23:I23)</f>
        <v>3826.0292220000006</v>
      </c>
      <c r="D23" s="637">
        <v>3826.0292220000006</v>
      </c>
      <c r="E23" s="642">
        <v>0</v>
      </c>
      <c r="F23" s="636">
        <v>0</v>
      </c>
      <c r="G23" s="642">
        <v>0</v>
      </c>
      <c r="H23" s="642">
        <v>0</v>
      </c>
      <c r="I23" s="642">
        <v>0</v>
      </c>
      <c r="J23" s="515"/>
    </row>
    <row r="24" spans="2:10">
      <c r="B24" s="640"/>
      <c r="C24" s="639"/>
      <c r="D24" s="639"/>
      <c r="E24" s="639"/>
      <c r="F24" s="639"/>
      <c r="G24" s="639"/>
      <c r="H24" s="639"/>
      <c r="I24" s="639"/>
      <c r="J24" s="515"/>
    </row>
    <row r="25" spans="2:10">
      <c r="B25" s="635" t="s">
        <v>847</v>
      </c>
      <c r="C25" s="636">
        <f>SUM(D25:I25)</f>
        <v>0</v>
      </c>
      <c r="D25" s="642">
        <v>0</v>
      </c>
      <c r="E25" s="642">
        <v>0</v>
      </c>
      <c r="F25" s="642">
        <v>0</v>
      </c>
      <c r="G25" s="642">
        <v>0</v>
      </c>
      <c r="H25" s="642">
        <v>0</v>
      </c>
      <c r="I25" s="642">
        <v>0</v>
      </c>
      <c r="J25" s="515"/>
    </row>
    <row r="26" spans="2:10">
      <c r="B26" s="641"/>
      <c r="C26" s="639"/>
      <c r="D26" s="639"/>
      <c r="E26" s="639"/>
      <c r="F26" s="639"/>
      <c r="G26" s="639"/>
      <c r="H26" s="639"/>
      <c r="I26" s="639"/>
      <c r="J26" s="515"/>
    </row>
    <row r="27" spans="2:10">
      <c r="B27" s="635" t="s">
        <v>848</v>
      </c>
      <c r="C27" s="636">
        <v>40.245153353870421</v>
      </c>
      <c r="D27" s="642">
        <v>0</v>
      </c>
      <c r="E27" s="642">
        <v>0</v>
      </c>
      <c r="F27" s="642">
        <v>0</v>
      </c>
      <c r="G27" s="642">
        <v>0</v>
      </c>
      <c r="H27" s="642">
        <v>0</v>
      </c>
      <c r="I27" s="642">
        <v>0</v>
      </c>
      <c r="J27" s="515"/>
    </row>
    <row r="28" spans="2:10" ht="13.5" thickBot="1">
      <c r="B28" s="643"/>
      <c r="C28" s="644"/>
      <c r="D28" s="644"/>
      <c r="E28" s="644"/>
      <c r="F28" s="644"/>
      <c r="G28" s="644"/>
      <c r="H28" s="644"/>
      <c r="I28" s="644"/>
      <c r="J28" s="515"/>
    </row>
    <row r="29" spans="2:10" ht="13.5" thickTop="1"/>
    <row r="30" spans="2:10">
      <c r="B30" s="1418" t="s">
        <v>883</v>
      </c>
      <c r="C30" s="1418"/>
      <c r="D30" s="1418"/>
      <c r="E30" s="1418"/>
      <c r="F30" s="1418"/>
      <c r="G30" s="1418"/>
      <c r="H30" s="1418"/>
      <c r="I30" s="1418"/>
      <c r="J30" s="645"/>
    </row>
    <row r="31" spans="2:10">
      <c r="B31" s="645"/>
      <c r="C31" s="645"/>
      <c r="D31" s="645"/>
      <c r="E31" s="645"/>
      <c r="F31" s="645"/>
      <c r="G31" s="645"/>
      <c r="H31" s="645"/>
      <c r="I31" s="645"/>
      <c r="J31" s="645"/>
    </row>
    <row r="33" spans="3:4">
      <c r="D33" s="646"/>
    </row>
    <row r="34" spans="3:4">
      <c r="C34" s="515"/>
    </row>
  </sheetData>
  <mergeCells count="2">
    <mergeCell ref="B6:I6"/>
    <mergeCell ref="B30:I30"/>
  </mergeCells>
  <hyperlinks>
    <hyperlink ref="A1" location="INDICE!A1" display="Indice"/>
  </hyperlinks>
  <printOptions horizontalCentered="1"/>
  <pageMargins left="0.23" right="0.21" top="0.19685039370078741" bottom="0.19685039370078741" header="0.15748031496062992" footer="0"/>
  <pageSetup paperSize="9" scale="79" orientation="portrait" r:id="rId1"/>
  <headerFooter scaleWithDoc="0">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autoPageBreaks="0"/>
  </sheetPr>
  <dimension ref="A1:T64"/>
  <sheetViews>
    <sheetView showGridLines="0" view="pageBreakPreview" zoomScale="70" zoomScaleNormal="70" zoomScaleSheetLayoutView="70" workbookViewId="0">
      <selection activeCell="P32" sqref="P32"/>
    </sheetView>
  </sheetViews>
  <sheetFormatPr baseColWidth="10" defaultColWidth="11.42578125" defaultRowHeight="12.75"/>
  <cols>
    <col min="1" max="1" width="6.5703125" style="647" bestFit="1" customWidth="1"/>
    <col min="2" max="2" width="25.42578125" style="647" customWidth="1"/>
    <col min="3" max="3" width="74.7109375" style="647" customWidth="1"/>
    <col min="4" max="4" width="11.7109375" style="647" customWidth="1"/>
    <col min="5" max="5" width="12.5703125" style="647" bestFit="1" customWidth="1"/>
    <col min="6" max="8" width="11.7109375" style="647" customWidth="1"/>
    <col min="9" max="10" width="12.5703125" style="647" bestFit="1" customWidth="1"/>
    <col min="11" max="11" width="12.7109375" style="647" customWidth="1"/>
    <col min="12" max="12" width="12.42578125" style="647" customWidth="1"/>
    <col min="13" max="19" width="11.7109375" style="647" customWidth="1"/>
    <col min="20" max="20" width="12.28515625" style="647" customWidth="1"/>
    <col min="21" max="16384" width="11.42578125" style="647"/>
  </cols>
  <sheetData>
    <row r="1" spans="1:19">
      <c r="A1" s="517" t="s">
        <v>271</v>
      </c>
    </row>
    <row r="2" spans="1:19" ht="14.25">
      <c r="B2" s="327" t="s">
        <v>724</v>
      </c>
      <c r="C2" s="648"/>
      <c r="D2" s="649"/>
      <c r="E2" s="649"/>
      <c r="F2" s="649"/>
      <c r="G2" s="649"/>
      <c r="H2" s="649"/>
      <c r="I2" s="649"/>
      <c r="J2" s="649"/>
      <c r="K2" s="648"/>
      <c r="L2" s="648"/>
      <c r="M2" s="648"/>
      <c r="N2" s="648"/>
      <c r="O2" s="648"/>
      <c r="P2" s="648"/>
    </row>
    <row r="3" spans="1:19" ht="14.25">
      <c r="B3" s="131" t="s">
        <v>178</v>
      </c>
      <c r="C3" s="648"/>
      <c r="D3" s="649"/>
      <c r="E3" s="649"/>
      <c r="F3" s="649"/>
      <c r="G3" s="649"/>
      <c r="H3" s="649"/>
      <c r="I3" s="649"/>
      <c r="J3" s="649"/>
      <c r="K3" s="648"/>
      <c r="L3" s="648"/>
      <c r="M3" s="648"/>
      <c r="N3" s="648"/>
      <c r="O3" s="648"/>
      <c r="P3" s="648"/>
    </row>
    <row r="4" spans="1:19" ht="14.25">
      <c r="B4" s="648"/>
      <c r="C4" s="131"/>
      <c r="D4" s="649"/>
      <c r="E4" s="649"/>
      <c r="F4" s="649"/>
      <c r="G4" s="649"/>
      <c r="H4" s="649"/>
      <c r="I4" s="649"/>
      <c r="J4" s="649"/>
      <c r="K4" s="648"/>
      <c r="L4" s="648"/>
      <c r="M4" s="648"/>
      <c r="N4" s="648"/>
      <c r="O4" s="648"/>
      <c r="P4" s="648"/>
    </row>
    <row r="5" spans="1:19" ht="14.25">
      <c r="B5" s="648"/>
      <c r="C5" s="131"/>
      <c r="D5" s="649"/>
      <c r="E5" s="649"/>
      <c r="F5" s="649"/>
      <c r="G5" s="649"/>
      <c r="H5" s="649"/>
      <c r="I5" s="649"/>
      <c r="J5" s="649"/>
      <c r="K5" s="648"/>
      <c r="L5" s="648"/>
      <c r="M5" s="648"/>
      <c r="N5" s="648"/>
      <c r="O5" s="648"/>
      <c r="P5" s="648"/>
    </row>
    <row r="6" spans="1:19" ht="15.75">
      <c r="B6" s="1248" t="s">
        <v>881</v>
      </c>
      <c r="C6" s="1248"/>
      <c r="D6" s="1248"/>
      <c r="E6" s="1248"/>
      <c r="F6" s="1248"/>
      <c r="G6" s="1248"/>
      <c r="H6" s="1248"/>
      <c r="I6" s="1248"/>
      <c r="J6" s="1248"/>
      <c r="K6" s="1248"/>
      <c r="L6" s="1248"/>
      <c r="M6" s="1248"/>
      <c r="N6" s="1248"/>
      <c r="O6" s="650"/>
      <c r="P6" s="650"/>
      <c r="Q6" s="650"/>
    </row>
    <row r="7" spans="1:19" s="224" customFormat="1" ht="13.5" thickBot="1">
      <c r="A7" s="647"/>
      <c r="B7" s="648"/>
      <c r="C7" s="227"/>
      <c r="D7" s="649"/>
      <c r="E7" s="649"/>
      <c r="F7" s="649"/>
      <c r="G7" s="649"/>
      <c r="H7" s="649"/>
      <c r="I7" s="649"/>
      <c r="J7" s="649"/>
      <c r="K7" s="648"/>
      <c r="L7" s="648"/>
      <c r="M7" s="648"/>
      <c r="N7" s="648"/>
      <c r="O7" s="648"/>
      <c r="P7" s="648"/>
      <c r="R7" s="647"/>
      <c r="S7" s="647"/>
    </row>
    <row r="8" spans="1:19" s="223" customFormat="1" ht="14.25" thickTop="1" thickBot="1">
      <c r="B8" s="227"/>
      <c r="C8" s="620" t="s">
        <v>870</v>
      </c>
      <c r="D8" s="621">
        <v>2000</v>
      </c>
      <c r="E8" s="621">
        <v>2001</v>
      </c>
      <c r="F8" s="622" t="s">
        <v>880</v>
      </c>
      <c r="G8" s="621" t="s">
        <v>879</v>
      </c>
      <c r="H8" s="623" t="s">
        <v>878</v>
      </c>
      <c r="I8" s="621" t="s">
        <v>877</v>
      </c>
      <c r="J8" s="621" t="s">
        <v>876</v>
      </c>
      <c r="K8" s="621" t="s">
        <v>875</v>
      </c>
      <c r="L8" s="621" t="s">
        <v>874</v>
      </c>
      <c r="M8" s="621" t="s">
        <v>873</v>
      </c>
    </row>
    <row r="9" spans="1:19" s="223" customFormat="1" ht="13.5" thickTop="1">
      <c r="B9" s="1421" t="s">
        <v>914</v>
      </c>
      <c r="C9" s="651" t="s">
        <v>886</v>
      </c>
      <c r="D9" s="652">
        <v>0.45653868000787612</v>
      </c>
      <c r="E9" s="652">
        <v>0.5367464329045557</v>
      </c>
      <c r="F9" s="652">
        <v>1.6665327778232204</v>
      </c>
      <c r="G9" s="652">
        <v>1.3916783577803526</v>
      </c>
      <c r="H9" s="652">
        <v>1.1800291877305504</v>
      </c>
      <c r="I9" s="652">
        <v>0.67976659279741058</v>
      </c>
      <c r="J9" s="652">
        <v>0.59066390851541961</v>
      </c>
      <c r="K9" s="652">
        <v>0.51434886320254025</v>
      </c>
      <c r="L9" s="652">
        <v>0.44468298014696622</v>
      </c>
      <c r="M9" s="652">
        <v>0.45539395465060262</v>
      </c>
    </row>
    <row r="10" spans="1:19">
      <c r="B10" s="1422"/>
      <c r="C10" s="653" t="s">
        <v>887</v>
      </c>
      <c r="D10" s="654">
        <v>0.45653868000787612</v>
      </c>
      <c r="E10" s="654">
        <v>0.5367464329045557</v>
      </c>
      <c r="F10" s="654">
        <v>1.6665871638753542</v>
      </c>
      <c r="G10" s="654">
        <v>1.3919965661366318</v>
      </c>
      <c r="H10" s="654">
        <v>1.1808397745855408</v>
      </c>
      <c r="I10" s="654">
        <v>0.80506900797125647</v>
      </c>
      <c r="J10" s="654">
        <v>0.70619715404234296</v>
      </c>
      <c r="K10" s="654">
        <v>0.62093275743288956</v>
      </c>
      <c r="L10" s="654">
        <v>0.53787363497327956</v>
      </c>
      <c r="M10" s="654">
        <v>0.55445229319448963</v>
      </c>
    </row>
    <row r="11" spans="1:19">
      <c r="B11" s="1422"/>
      <c r="C11" s="655" t="s">
        <v>888</v>
      </c>
      <c r="D11" s="654">
        <v>0.28640309792788549</v>
      </c>
      <c r="E11" s="654">
        <v>0.31471996131772745</v>
      </c>
      <c r="F11" s="654">
        <v>0.95289241185538076</v>
      </c>
      <c r="G11" s="654">
        <v>0.79169901149841071</v>
      </c>
      <c r="H11" s="654">
        <v>0.68548498968461324</v>
      </c>
      <c r="I11" s="654">
        <v>0.31794322937721653</v>
      </c>
      <c r="J11" s="654">
        <v>0.24057488007116307</v>
      </c>
      <c r="K11" s="654">
        <v>0.21812313388886428</v>
      </c>
      <c r="L11" s="654">
        <v>0.16734890219782483</v>
      </c>
      <c r="M11" s="654">
        <v>0.16749954290919669</v>
      </c>
    </row>
    <row r="12" spans="1:19">
      <c r="B12" s="1422"/>
      <c r="C12" s="655" t="s">
        <v>854</v>
      </c>
      <c r="D12" s="654">
        <v>3.3975626159198857E-2</v>
      </c>
      <c r="E12" s="654">
        <v>3.7866485392177976E-2</v>
      </c>
      <c r="F12" s="656" t="s">
        <v>871</v>
      </c>
      <c r="G12" s="656" t="s">
        <v>871</v>
      </c>
      <c r="H12" s="656" t="s">
        <v>871</v>
      </c>
      <c r="I12" s="654">
        <v>1.7583568727096852E-2</v>
      </c>
      <c r="J12" s="654">
        <v>1.6121987890988433E-2</v>
      </c>
      <c r="K12" s="654">
        <v>1.8308654388032832E-2</v>
      </c>
      <c r="L12" s="654">
        <v>1.5547306380980295E-2</v>
      </c>
      <c r="M12" s="654">
        <v>1.9565772362269238E-2</v>
      </c>
    </row>
    <row r="13" spans="1:19" ht="13.5" thickBot="1">
      <c r="A13" s="657"/>
      <c r="B13" s="1423"/>
      <c r="C13" s="658" t="s">
        <v>853</v>
      </c>
      <c r="D13" s="659">
        <v>0.11427189550116214</v>
      </c>
      <c r="E13" s="659">
        <v>0.15277522444577518</v>
      </c>
      <c r="F13" s="660" t="s">
        <v>871</v>
      </c>
      <c r="G13" s="660" t="s">
        <v>871</v>
      </c>
      <c r="H13" s="660" t="s">
        <v>871</v>
      </c>
      <c r="I13" s="659">
        <v>0.10832680660533268</v>
      </c>
      <c r="J13" s="659">
        <v>9.5564732187314969E-2</v>
      </c>
      <c r="K13" s="659">
        <v>9.2030796651011285E-2</v>
      </c>
      <c r="L13" s="659">
        <v>7.2794750215272278E-2</v>
      </c>
      <c r="M13" s="659">
        <v>9.0493109515155712E-2</v>
      </c>
    </row>
    <row r="14" spans="1:19" ht="13.5" thickTop="1">
      <c r="B14" s="1422" t="s">
        <v>862</v>
      </c>
      <c r="C14" s="655" t="s">
        <v>915</v>
      </c>
      <c r="D14" s="654">
        <v>0.94328323699421968</v>
      </c>
      <c r="E14" s="654">
        <v>0.96935280331710838</v>
      </c>
      <c r="F14" s="654">
        <v>0.79085988468628654</v>
      </c>
      <c r="G14" s="654">
        <v>0.75785934842924907</v>
      </c>
      <c r="H14" s="654">
        <v>0.75607435597189698</v>
      </c>
      <c r="I14" s="654">
        <v>0.51441262274911592</v>
      </c>
      <c r="J14" s="654">
        <v>0.52057780215761562</v>
      </c>
      <c r="K14" s="654">
        <v>0.5275675635739614</v>
      </c>
      <c r="L14" s="654">
        <v>0.52513721201127406</v>
      </c>
      <c r="M14" s="654">
        <v>0.540555321459538</v>
      </c>
    </row>
    <row r="15" spans="1:19">
      <c r="B15" s="1422"/>
      <c r="C15" s="655" t="s">
        <v>861</v>
      </c>
      <c r="D15" s="654" t="s">
        <v>872</v>
      </c>
      <c r="E15" s="654" t="s">
        <v>872</v>
      </c>
      <c r="F15" s="654">
        <v>0.19224335700261252</v>
      </c>
      <c r="G15" s="654">
        <v>0.2182700967436571</v>
      </c>
      <c r="H15" s="654">
        <v>0.20972122690887063</v>
      </c>
      <c r="I15" s="654">
        <v>0.41483509434438703</v>
      </c>
      <c r="J15" s="654">
        <v>0.41252068091243599</v>
      </c>
      <c r="K15" s="654">
        <v>0.39348652753315028</v>
      </c>
      <c r="L15" s="654">
        <v>0.36607115248102284</v>
      </c>
      <c r="M15" s="654">
        <v>0.2544166312726967</v>
      </c>
    </row>
    <row r="16" spans="1:19">
      <c r="B16" s="1422"/>
      <c r="C16" s="655" t="s">
        <v>854</v>
      </c>
      <c r="D16" s="654">
        <v>7.4420038535645466E-2</v>
      </c>
      <c r="E16" s="654">
        <v>7.0548182662839243E-2</v>
      </c>
      <c r="F16" s="654" t="s">
        <v>871</v>
      </c>
      <c r="G16" s="654" t="s">
        <v>871</v>
      </c>
      <c r="H16" s="654" t="s">
        <v>871</v>
      </c>
      <c r="I16" s="654">
        <v>2.6073814214318092E-2</v>
      </c>
      <c r="J16" s="654">
        <v>2.7568896863141654E-2</v>
      </c>
      <c r="K16" s="654">
        <v>3.6033971333142296E-2</v>
      </c>
      <c r="L16" s="654">
        <v>3.5470702462452534E-2</v>
      </c>
      <c r="M16" s="654">
        <v>4.3675042067342712E-2</v>
      </c>
    </row>
    <row r="17" spans="2:20">
      <c r="B17" s="1422"/>
      <c r="C17" s="655" t="s">
        <v>860</v>
      </c>
      <c r="D17" s="654">
        <v>0.3756146435452794</v>
      </c>
      <c r="E17" s="654">
        <v>0.32128246730734561</v>
      </c>
      <c r="F17" s="654">
        <v>0.34779766496267339</v>
      </c>
      <c r="G17" s="654">
        <v>0.3186308511590441</v>
      </c>
      <c r="H17" s="654">
        <v>0.30481034626965542</v>
      </c>
      <c r="I17" s="654">
        <v>0.35747947410370895</v>
      </c>
      <c r="J17" s="654">
        <v>0.34739074785152679</v>
      </c>
      <c r="K17" s="654">
        <v>0.26351821582856338</v>
      </c>
      <c r="L17" s="654">
        <v>0.27015239951978381</v>
      </c>
      <c r="M17" s="654">
        <v>0.29244703121351284</v>
      </c>
    </row>
    <row r="18" spans="2:20">
      <c r="B18" s="1422"/>
      <c r="C18" s="655" t="s">
        <v>888</v>
      </c>
      <c r="D18" s="654">
        <v>0.62733588734024581</v>
      </c>
      <c r="E18" s="654">
        <v>0.58634756008465361</v>
      </c>
      <c r="F18" s="654">
        <v>0.57267564726725462</v>
      </c>
      <c r="G18" s="654">
        <v>0.57061422982737964</v>
      </c>
      <c r="H18" s="654">
        <v>0.58353436180323159</v>
      </c>
      <c r="I18" s="654">
        <v>0.47146246715586915</v>
      </c>
      <c r="J18" s="654">
        <v>0.41138846795005724</v>
      </c>
      <c r="K18" s="654">
        <v>0.42929658220999334</v>
      </c>
      <c r="L18" s="654">
        <v>0.38180138567631383</v>
      </c>
      <c r="M18" s="654">
        <v>0.37389526204493173</v>
      </c>
    </row>
    <row r="19" spans="2:20" ht="13.5" thickBot="1">
      <c r="B19" s="1423"/>
      <c r="C19" s="658" t="s">
        <v>859</v>
      </c>
      <c r="D19" s="659">
        <v>0.27917533718689785</v>
      </c>
      <c r="E19" s="659">
        <v>0.28954667110426979</v>
      </c>
      <c r="F19" s="659">
        <v>0.26063906284728122</v>
      </c>
      <c r="G19" s="659">
        <v>0.22986776156806588</v>
      </c>
      <c r="H19" s="659">
        <v>0.22361680327868852</v>
      </c>
      <c r="I19" s="659">
        <v>0.25351627243631375</v>
      </c>
      <c r="J19" s="659">
        <v>0.1802849225932015</v>
      </c>
      <c r="K19" s="659">
        <v>0.19495425649236081</v>
      </c>
      <c r="L19" s="659">
        <v>0.22174797512369521</v>
      </c>
      <c r="M19" s="659">
        <v>0.21216527236975175</v>
      </c>
    </row>
    <row r="20" spans="2:20" ht="14.25" thickTop="1" thickBot="1">
      <c r="B20" s="227"/>
      <c r="C20" s="227"/>
      <c r="D20" s="661"/>
      <c r="E20" s="661"/>
      <c r="F20" s="661"/>
      <c r="G20" s="661"/>
      <c r="H20" s="661"/>
      <c r="I20" s="661"/>
      <c r="J20" s="661"/>
      <c r="K20" s="661"/>
      <c r="L20" s="661"/>
      <c r="M20" s="661"/>
    </row>
    <row r="21" spans="2:20" ht="14.25" thickTop="1" thickBot="1">
      <c r="B21" s="662"/>
      <c r="C21" s="663" t="s">
        <v>858</v>
      </c>
      <c r="D21" s="664">
        <v>7.5579654541892509</v>
      </c>
      <c r="E21" s="665">
        <v>8.3135209604408598</v>
      </c>
      <c r="F21" s="665">
        <v>6.0521724308630498</v>
      </c>
      <c r="G21" s="666">
        <v>6.9111481018413796</v>
      </c>
      <c r="H21" s="665">
        <v>7.7966542771101901</v>
      </c>
      <c r="I21" s="665">
        <v>12.2871375597783</v>
      </c>
      <c r="J21" s="665">
        <v>12.933632371774999</v>
      </c>
      <c r="K21" s="667">
        <v>12.553687757525061</v>
      </c>
      <c r="L21" s="666">
        <v>11.736460250710392</v>
      </c>
      <c r="M21" s="665">
        <v>11.122211739269501</v>
      </c>
    </row>
    <row r="22" spans="2:20" ht="14.25" thickTop="1" thickBot="1">
      <c r="B22" s="227"/>
      <c r="C22" s="227"/>
      <c r="D22" s="661"/>
      <c r="E22" s="661"/>
      <c r="F22" s="661"/>
      <c r="G22" s="661"/>
      <c r="H22" s="661"/>
      <c r="I22" s="661"/>
      <c r="J22" s="661"/>
      <c r="K22" s="661"/>
      <c r="L22" s="661"/>
      <c r="M22" s="661"/>
    </row>
    <row r="23" spans="2:20" ht="13.5" thickTop="1">
      <c r="B23" s="1424" t="s">
        <v>857</v>
      </c>
      <c r="C23" s="668" t="s">
        <v>915</v>
      </c>
      <c r="D23" s="652">
        <v>6.5188340399253057</v>
      </c>
      <c r="E23" s="652">
        <v>7.0635610347615199</v>
      </c>
      <c r="F23" s="652">
        <v>11.548396334478809</v>
      </c>
      <c r="G23" s="652">
        <v>9.5956512500885331</v>
      </c>
      <c r="H23" s="652">
        <v>7.3620075333401198</v>
      </c>
      <c r="I23" s="652">
        <v>2.3676318695017273</v>
      </c>
      <c r="J23" s="652">
        <v>2.2216811811343136</v>
      </c>
      <c r="K23" s="652">
        <v>1.6535459112959112</v>
      </c>
      <c r="L23" s="652">
        <v>1.6525880877851069</v>
      </c>
      <c r="M23" s="652">
        <v>1.657935490973754</v>
      </c>
    </row>
    <row r="24" spans="2:20" ht="13.5" thickBot="1">
      <c r="B24" s="1425"/>
      <c r="C24" s="669" t="s">
        <v>888</v>
      </c>
      <c r="D24" s="659">
        <v>4.3353876931933639</v>
      </c>
      <c r="E24" s="659">
        <v>4.272646413223975</v>
      </c>
      <c r="F24" s="659">
        <v>8.3623982879974221</v>
      </c>
      <c r="G24" s="659">
        <v>7.2248434476790848</v>
      </c>
      <c r="H24" s="659">
        <v>5.6819601585824593</v>
      </c>
      <c r="I24" s="659">
        <v>2.1699497896196709</v>
      </c>
      <c r="J24" s="659">
        <v>1.7556914904788705</v>
      </c>
      <c r="K24" s="659">
        <v>1.3457836330992634</v>
      </c>
      <c r="L24" s="659">
        <v>1.201517684963525</v>
      </c>
      <c r="M24" s="659">
        <v>1.1467615407051481</v>
      </c>
    </row>
    <row r="25" spans="2:20" ht="14.25" thickTop="1" thickBot="1">
      <c r="B25" s="227"/>
      <c r="C25" s="670"/>
      <c r="D25" s="671"/>
      <c r="E25" s="672"/>
      <c r="F25" s="672"/>
      <c r="G25" s="672"/>
      <c r="H25" s="671"/>
      <c r="I25" s="672"/>
      <c r="J25" s="672"/>
      <c r="K25" s="672"/>
      <c r="L25" s="672"/>
      <c r="M25" s="672"/>
    </row>
    <row r="26" spans="2:20" ht="13.5" thickTop="1">
      <c r="B26" s="1424" t="s">
        <v>856</v>
      </c>
      <c r="C26" s="668" t="s">
        <v>915</v>
      </c>
      <c r="D26" s="652">
        <v>3.9131910701060839</v>
      </c>
      <c r="E26" s="652">
        <v>4.485181504498879</v>
      </c>
      <c r="F26" s="652">
        <v>4.1508609320680456</v>
      </c>
      <c r="G26" s="652">
        <v>3.9339738486063935</v>
      </c>
      <c r="H26" s="652">
        <v>3.6281998281370225</v>
      </c>
      <c r="I26" s="652">
        <v>1.4137442430817435</v>
      </c>
      <c r="J26" s="652">
        <v>1.3043293816038619</v>
      </c>
      <c r="K26" s="652">
        <v>1.1508925088260666</v>
      </c>
      <c r="L26" s="652">
        <v>0.93285477815251605</v>
      </c>
      <c r="M26" s="652">
        <v>1.193387259077217</v>
      </c>
    </row>
    <row r="27" spans="2:20" ht="13.5" thickBot="1">
      <c r="B27" s="1425"/>
      <c r="C27" s="669" t="s">
        <v>889</v>
      </c>
      <c r="D27" s="659">
        <v>2.602490000903058</v>
      </c>
      <c r="E27" s="659">
        <v>2.7130217426517427</v>
      </c>
      <c r="F27" s="659">
        <v>3.0057119055056889</v>
      </c>
      <c r="G27" s="659">
        <v>2.9620027283903778</v>
      </c>
      <c r="H27" s="659">
        <v>2.8002262667472704</v>
      </c>
      <c r="I27" s="659">
        <v>1.2957056636920774</v>
      </c>
      <c r="J27" s="659">
        <v>1.0307505626000355</v>
      </c>
      <c r="K27" s="659">
        <v>0.93651364231540601</v>
      </c>
      <c r="L27" s="659">
        <v>0.67823273353332736</v>
      </c>
      <c r="M27" s="659">
        <v>0.82545083567272559</v>
      </c>
    </row>
    <row r="28" spans="2:20" ht="14.25" thickTop="1" thickBot="1">
      <c r="B28" s="227"/>
      <c r="C28" s="673"/>
      <c r="D28" s="661"/>
      <c r="E28" s="661"/>
      <c r="F28" s="661"/>
      <c r="G28" s="661"/>
      <c r="H28" s="661"/>
      <c r="I28" s="661"/>
      <c r="J28" s="661"/>
      <c r="K28" s="661"/>
      <c r="L28" s="661"/>
      <c r="M28" s="661"/>
    </row>
    <row r="29" spans="2:20" ht="13.5" thickTop="1">
      <c r="B29" s="1419" t="s">
        <v>855</v>
      </c>
      <c r="C29" s="668" t="s">
        <v>854</v>
      </c>
      <c r="D29" s="652">
        <v>0.19665014590525423</v>
      </c>
      <c r="E29" s="652">
        <v>0.22409333716017968</v>
      </c>
      <c r="F29" s="652" t="s">
        <v>871</v>
      </c>
      <c r="G29" s="652" t="s">
        <v>871</v>
      </c>
      <c r="H29" s="652" t="s">
        <v>871</v>
      </c>
      <c r="I29" s="652">
        <v>8.5894279811038005E-2</v>
      </c>
      <c r="J29" s="652">
        <v>7.6940849541224335E-2</v>
      </c>
      <c r="K29" s="652">
        <v>8.2202439171777816E-2</v>
      </c>
      <c r="L29" s="652">
        <v>6.635319287019209E-2</v>
      </c>
      <c r="M29" s="652">
        <v>8.0073010739679387E-2</v>
      </c>
    </row>
    <row r="30" spans="2:20" ht="13.5" thickBot="1">
      <c r="B30" s="1420"/>
      <c r="C30" s="669" t="s">
        <v>853</v>
      </c>
      <c r="D30" s="659">
        <v>0.6614031134519458</v>
      </c>
      <c r="E30" s="659">
        <v>0.90412166661026561</v>
      </c>
      <c r="F30" s="659" t="s">
        <v>871</v>
      </c>
      <c r="G30" s="659" t="s">
        <v>871</v>
      </c>
      <c r="H30" s="659" t="s">
        <v>871</v>
      </c>
      <c r="I30" s="659">
        <v>0.52916749620092041</v>
      </c>
      <c r="J30" s="659">
        <v>0.45607475519700319</v>
      </c>
      <c r="K30" s="659">
        <v>0.41320109076830108</v>
      </c>
      <c r="L30" s="659">
        <v>0.31067530172817404</v>
      </c>
      <c r="M30" s="659">
        <v>0.37034345467738283</v>
      </c>
    </row>
    <row r="31" spans="2:20" ht="13.5" thickTop="1">
      <c r="B31" s="674"/>
      <c r="C31" s="674"/>
      <c r="D31" s="675"/>
      <c r="E31" s="675"/>
      <c r="F31" s="675"/>
      <c r="G31" s="675"/>
      <c r="H31" s="675"/>
      <c r="I31" s="675"/>
      <c r="J31" s="675"/>
      <c r="K31" s="648"/>
      <c r="L31" s="648"/>
      <c r="M31" s="648"/>
      <c r="N31" s="648"/>
      <c r="O31" s="648"/>
      <c r="P31" s="648"/>
      <c r="T31" s="223"/>
    </row>
    <row r="32" spans="2:20">
      <c r="C32" s="227"/>
      <c r="D32" s="649"/>
      <c r="E32" s="649"/>
      <c r="F32" s="649"/>
      <c r="G32" s="649"/>
      <c r="H32" s="649"/>
      <c r="I32" s="649"/>
      <c r="J32" s="649"/>
      <c r="K32" s="648"/>
      <c r="L32" s="648"/>
      <c r="M32" s="648"/>
      <c r="N32" s="648"/>
      <c r="O32" s="648"/>
      <c r="P32" s="648"/>
      <c r="T32" s="224"/>
    </row>
    <row r="33" spans="2:20" ht="13.5" thickBot="1">
      <c r="B33" s="133"/>
      <c r="C33" s="227"/>
      <c r="D33" s="676"/>
      <c r="E33" s="676"/>
      <c r="F33" s="676"/>
      <c r="G33" s="676"/>
      <c r="H33" s="676"/>
      <c r="I33" s="676"/>
      <c r="J33" s="676"/>
      <c r="K33" s="676"/>
      <c r="L33" s="676"/>
      <c r="M33" s="676"/>
      <c r="N33" s="648"/>
      <c r="O33" s="648"/>
      <c r="P33" s="648"/>
      <c r="T33" s="223"/>
    </row>
    <row r="34" spans="2:20" ht="14.25" thickTop="1" thickBot="1">
      <c r="B34" s="227"/>
      <c r="C34" s="620" t="s">
        <v>870</v>
      </c>
      <c r="D34" s="226" t="s">
        <v>869</v>
      </c>
      <c r="E34" s="226" t="s">
        <v>868</v>
      </c>
      <c r="F34" s="226" t="s">
        <v>867</v>
      </c>
      <c r="G34" s="226" t="s">
        <v>866</v>
      </c>
      <c r="H34" s="226" t="s">
        <v>865</v>
      </c>
      <c r="I34" s="225" t="s">
        <v>864</v>
      </c>
      <c r="J34" s="225" t="s">
        <v>863</v>
      </c>
      <c r="K34" s="225" t="s">
        <v>882</v>
      </c>
      <c r="L34" s="676"/>
      <c r="M34" s="677"/>
      <c r="N34" s="678"/>
      <c r="O34" s="648"/>
      <c r="P34" s="648"/>
      <c r="R34" s="224"/>
      <c r="S34" s="224"/>
      <c r="T34" s="224"/>
    </row>
    <row r="35" spans="2:20" ht="13.5" thickTop="1">
      <c r="B35" s="1421" t="s">
        <v>914</v>
      </c>
      <c r="C35" s="651" t="s">
        <v>886</v>
      </c>
      <c r="D35" s="652">
        <v>0.39973209090089568</v>
      </c>
      <c r="E35" s="652">
        <v>0.3594611560337293</v>
      </c>
      <c r="F35" s="652">
        <v>0.37423604431624091</v>
      </c>
      <c r="G35" s="652">
        <v>0.40145853073801563</v>
      </c>
      <c r="H35" s="652">
        <v>0.41414131986603875</v>
      </c>
      <c r="I35" s="652">
        <v>0.49474638987378494</v>
      </c>
      <c r="J35" s="652">
        <v>0.52565546716157741</v>
      </c>
      <c r="K35" s="652">
        <v>0.50665362440049111</v>
      </c>
      <c r="L35" s="679"/>
      <c r="M35" s="680"/>
      <c r="N35" s="678"/>
      <c r="O35" s="648"/>
      <c r="P35" s="648"/>
      <c r="R35" s="224"/>
      <c r="S35" s="224"/>
      <c r="T35" s="224"/>
    </row>
    <row r="36" spans="2:20">
      <c r="B36" s="1422"/>
      <c r="C36" s="653" t="s">
        <v>887</v>
      </c>
      <c r="D36" s="654">
        <v>0.43456502048388052</v>
      </c>
      <c r="E36" s="654">
        <v>0.38942093109597975</v>
      </c>
      <c r="F36" s="654">
        <v>0.4044180390974042</v>
      </c>
      <c r="G36" s="654">
        <v>0.43516089281031894</v>
      </c>
      <c r="H36" s="654">
        <v>0.44696850197945293</v>
      </c>
      <c r="I36" s="654">
        <v>0.53464991454526634</v>
      </c>
      <c r="J36" s="654">
        <v>0.54232833994049767</v>
      </c>
      <c r="K36" s="654">
        <v>0.51204650529792828</v>
      </c>
      <c r="L36" s="679"/>
      <c r="M36" s="680"/>
      <c r="N36" s="678"/>
      <c r="O36" s="648"/>
      <c r="P36" s="648"/>
      <c r="R36" s="224"/>
      <c r="S36" s="224"/>
      <c r="T36" s="224"/>
    </row>
    <row r="37" spans="2:20">
      <c r="B37" s="1422"/>
      <c r="C37" s="655" t="s">
        <v>888</v>
      </c>
      <c r="D37" s="654">
        <v>0.14630241912760761</v>
      </c>
      <c r="E37" s="654">
        <v>0.11966677944113743</v>
      </c>
      <c r="F37" s="654">
        <v>0.11217960832716861</v>
      </c>
      <c r="G37" s="654">
        <v>0.11832879789342253</v>
      </c>
      <c r="H37" s="654">
        <v>0.12569567758616204</v>
      </c>
      <c r="I37" s="654">
        <v>0.14124579746947596</v>
      </c>
      <c r="J37" s="654">
        <v>0.18118258884134716</v>
      </c>
      <c r="K37" s="654">
        <v>0.17506287645142438</v>
      </c>
      <c r="L37" s="679"/>
      <c r="M37" s="680"/>
      <c r="N37" s="678"/>
      <c r="O37" s="648"/>
      <c r="P37" s="648"/>
      <c r="R37" s="224"/>
      <c r="S37" s="224"/>
      <c r="T37" s="224"/>
    </row>
    <row r="38" spans="2:20">
      <c r="B38" s="1422"/>
      <c r="C38" s="655" t="s">
        <v>854</v>
      </c>
      <c r="D38" s="654">
        <v>1.3267691136204223E-2</v>
      </c>
      <c r="E38" s="654">
        <v>1.6330016699085313E-2</v>
      </c>
      <c r="F38" s="654">
        <v>1.9405410087455281E-2</v>
      </c>
      <c r="G38" s="654">
        <v>1.2543169229379E-2</v>
      </c>
      <c r="H38" s="654">
        <v>1.5539780949565098E-2</v>
      </c>
      <c r="I38" s="654">
        <v>2.0642176586523297E-2</v>
      </c>
      <c r="J38" s="654">
        <v>2.3012143169554199E-2</v>
      </c>
      <c r="K38" s="654">
        <v>2.3918410977800057E-2</v>
      </c>
      <c r="L38" s="679"/>
      <c r="M38" s="680"/>
      <c r="N38" s="681"/>
      <c r="R38" s="223"/>
      <c r="S38" s="223"/>
      <c r="T38" s="223"/>
    </row>
    <row r="39" spans="2:20" ht="13.5" thickBot="1">
      <c r="B39" s="1423"/>
      <c r="C39" s="658" t="s">
        <v>853</v>
      </c>
      <c r="D39" s="659">
        <v>8.0739249235689314E-2</v>
      </c>
      <c r="E39" s="659">
        <v>8.0928154813050421E-2</v>
      </c>
      <c r="F39" s="659">
        <v>7.9264036671039401E-2</v>
      </c>
      <c r="G39" s="659">
        <v>7.8893238460193832E-2</v>
      </c>
      <c r="H39" s="659">
        <v>9.9030255791555138E-2</v>
      </c>
      <c r="I39" s="659">
        <v>0.10219698041298178</v>
      </c>
      <c r="J39" s="659">
        <v>0.11270465102908146</v>
      </c>
      <c r="K39" s="659">
        <v>0.13447570014106278</v>
      </c>
      <c r="L39" s="679"/>
      <c r="M39" s="676"/>
      <c r="N39" s="681"/>
    </row>
    <row r="40" spans="2:20" ht="13.5" thickTop="1">
      <c r="B40" s="1422" t="s">
        <v>862</v>
      </c>
      <c r="C40" s="655" t="s">
        <v>915</v>
      </c>
      <c r="D40" s="654">
        <v>0.58772450633933981</v>
      </c>
      <c r="E40" s="654">
        <v>0.60083000303219147</v>
      </c>
      <c r="F40" s="654">
        <v>0.58950070540947841</v>
      </c>
      <c r="G40" s="654">
        <v>0.61922217852343919</v>
      </c>
      <c r="H40" s="654">
        <v>0.64878971865919721</v>
      </c>
      <c r="I40" s="654">
        <v>0.66851830682180757</v>
      </c>
      <c r="J40" s="654">
        <v>0.67386337947480635</v>
      </c>
      <c r="K40" s="654">
        <v>0.67748335264292703</v>
      </c>
      <c r="L40" s="679"/>
      <c r="M40" s="676"/>
      <c r="N40" s="681"/>
    </row>
    <row r="41" spans="2:20">
      <c r="B41" s="1422"/>
      <c r="C41" s="655" t="s">
        <v>861</v>
      </c>
      <c r="D41" s="654">
        <v>0.2315864995524104</v>
      </c>
      <c r="E41" s="654">
        <v>0.20711111946978128</v>
      </c>
      <c r="F41" s="654">
        <v>0.17787603682954853</v>
      </c>
      <c r="G41" s="654">
        <v>0.14028195159698145</v>
      </c>
      <c r="H41" s="654">
        <v>9.6625302596149196E-2</v>
      </c>
      <c r="I41" s="654">
        <v>7.1718180084030303E-2</v>
      </c>
      <c r="J41" s="654">
        <v>7.3148206113804945E-2</v>
      </c>
      <c r="K41" s="654">
        <v>7.6325174627233289E-2</v>
      </c>
      <c r="L41" s="679"/>
      <c r="M41" s="676"/>
      <c r="N41" s="681"/>
    </row>
    <row r="42" spans="2:20">
      <c r="B42" s="1422"/>
      <c r="C42" s="655" t="s">
        <v>854</v>
      </c>
      <c r="D42" s="654">
        <v>3.3743422787631455E-2</v>
      </c>
      <c r="E42" s="654">
        <v>4.6196968430351953E-2</v>
      </c>
      <c r="F42" s="654">
        <v>5.2711791017822821E-2</v>
      </c>
      <c r="G42" s="654">
        <v>3.1784524410079791E-2</v>
      </c>
      <c r="H42" s="654">
        <v>3.7522894249218383E-2</v>
      </c>
      <c r="I42" s="654">
        <v>4.1722743225654127E-2</v>
      </c>
      <c r="J42" s="654">
        <v>4.3777996439026218E-2</v>
      </c>
      <c r="K42" s="654">
        <v>4.7208605299334502E-2</v>
      </c>
      <c r="L42" s="679"/>
      <c r="M42" s="676"/>
      <c r="N42" s="681"/>
    </row>
    <row r="43" spans="2:20">
      <c r="B43" s="1422"/>
      <c r="C43" s="655" t="s">
        <v>860</v>
      </c>
      <c r="D43" s="654">
        <v>0.30929623271647155</v>
      </c>
      <c r="E43" s="654">
        <v>0.33728674356096183</v>
      </c>
      <c r="F43" s="654">
        <v>0.30854785764637122</v>
      </c>
      <c r="G43" s="654">
        <v>0.35279480103858374</v>
      </c>
      <c r="H43" s="654">
        <v>0.3843126947301303</v>
      </c>
      <c r="I43" s="654">
        <v>0.36247755367893186</v>
      </c>
      <c r="J43" s="654">
        <v>0.31936627264127382</v>
      </c>
      <c r="K43" s="654">
        <v>0.30352950351256347</v>
      </c>
      <c r="L43" s="679"/>
      <c r="M43" s="676"/>
      <c r="N43" s="681"/>
    </row>
    <row r="44" spans="2:20">
      <c r="B44" s="1422"/>
      <c r="C44" s="655" t="s">
        <v>888</v>
      </c>
      <c r="D44" s="654">
        <v>0.37208767771243773</v>
      </c>
      <c r="E44" s="654">
        <v>0.3385325645327581</v>
      </c>
      <c r="F44" s="654">
        <v>0.30471853178849012</v>
      </c>
      <c r="G44" s="654">
        <v>0.29984643404552797</v>
      </c>
      <c r="H44" s="654">
        <v>0.30350914423805991</v>
      </c>
      <c r="I44" s="654">
        <v>0.28549131506651171</v>
      </c>
      <c r="J44" s="654">
        <v>0.34467935779245829</v>
      </c>
      <c r="K44" s="654">
        <v>0.34552772943955801</v>
      </c>
      <c r="L44" s="679"/>
      <c r="M44" s="676"/>
      <c r="N44" s="681"/>
    </row>
    <row r="45" spans="2:20" ht="13.5" thickBot="1">
      <c r="B45" s="1423"/>
      <c r="C45" s="658" t="s">
        <v>859</v>
      </c>
      <c r="D45" s="659">
        <v>0.20616250713902631</v>
      </c>
      <c r="E45" s="659">
        <v>0.20330226098683932</v>
      </c>
      <c r="F45" s="659">
        <v>0.27252797365252546</v>
      </c>
      <c r="G45" s="659">
        <v>0.26793905421867303</v>
      </c>
      <c r="H45" s="659">
        <v>0.31083738729796734</v>
      </c>
      <c r="I45" s="659">
        <v>0.30782569543248123</v>
      </c>
      <c r="J45" s="659">
        <v>0.31136819849796904</v>
      </c>
      <c r="K45" s="659">
        <v>0.31010977714474364</v>
      </c>
      <c r="L45" s="679"/>
      <c r="M45" s="676"/>
      <c r="N45" s="681"/>
    </row>
    <row r="46" spans="2:20" ht="14.25" thickTop="1" thickBot="1">
      <c r="B46" s="227"/>
      <c r="C46" s="227"/>
      <c r="D46" s="661"/>
      <c r="E46" s="661"/>
      <c r="F46" s="661"/>
      <c r="G46" s="661"/>
      <c r="H46" s="661"/>
      <c r="I46" s="661"/>
      <c r="J46" s="661"/>
      <c r="K46" s="661"/>
      <c r="L46" s="679"/>
      <c r="M46" s="676"/>
      <c r="N46" s="681"/>
    </row>
    <row r="47" spans="2:20" ht="14.25" thickTop="1" thickBot="1">
      <c r="B47" s="662"/>
      <c r="C47" s="663" t="s">
        <v>858</v>
      </c>
      <c r="D47" s="666">
        <v>11.033628289397774</v>
      </c>
      <c r="E47" s="665">
        <v>10.653244780983071</v>
      </c>
      <c r="F47" s="666">
        <v>9.5305938057712876</v>
      </c>
      <c r="G47" s="682">
        <v>8.9694289703193757</v>
      </c>
      <c r="H47" s="665">
        <v>8.0865248407514994</v>
      </c>
      <c r="I47" s="667">
        <v>7.8052243520930293</v>
      </c>
      <c r="J47" s="667">
        <v>7.3619324670716617</v>
      </c>
      <c r="K47" s="667">
        <v>7.1832575143325039</v>
      </c>
      <c r="L47" s="679"/>
      <c r="M47" s="676"/>
      <c r="N47" s="681"/>
    </row>
    <row r="48" spans="2:20" ht="14.25" thickTop="1" thickBot="1">
      <c r="B48" s="227"/>
      <c r="C48" s="227"/>
      <c r="D48" s="661"/>
      <c r="E48" s="661"/>
      <c r="F48" s="661"/>
      <c r="G48" s="661"/>
      <c r="H48" s="661"/>
      <c r="I48" s="661"/>
      <c r="J48" s="661"/>
      <c r="K48" s="661"/>
      <c r="L48" s="679"/>
      <c r="M48" s="676"/>
      <c r="N48" s="681"/>
    </row>
    <row r="49" spans="2:14" ht="13.5" thickTop="1">
      <c r="B49" s="1424" t="s">
        <v>857</v>
      </c>
      <c r="C49" s="683" t="s">
        <v>915</v>
      </c>
      <c r="D49" s="652">
        <v>1.8506645181073711</v>
      </c>
      <c r="E49" s="652">
        <v>2.3185793990487511</v>
      </c>
      <c r="F49" s="652">
        <v>2.6889447291913564</v>
      </c>
      <c r="G49" s="652">
        <v>4.1022927227429129</v>
      </c>
      <c r="H49" s="652">
        <v>4.5755119592036282</v>
      </c>
      <c r="I49" s="652">
        <v>5.8240829513021559</v>
      </c>
      <c r="J49" s="652">
        <v>4.6401642669364875</v>
      </c>
      <c r="K49" s="652">
        <v>3.779923360837572</v>
      </c>
      <c r="L49" s="679"/>
      <c r="M49" s="676"/>
      <c r="N49" s="681"/>
    </row>
    <row r="50" spans="2:14" ht="13.5" thickBot="1">
      <c r="B50" s="1425"/>
      <c r="C50" s="684" t="s">
        <v>888</v>
      </c>
      <c r="D50" s="659">
        <v>1.17165347487001</v>
      </c>
      <c r="E50" s="659">
        <v>1.306383879086578</v>
      </c>
      <c r="F50" s="659">
        <v>1.3899411526071686</v>
      </c>
      <c r="G50" s="659">
        <v>1.9864563754135964</v>
      </c>
      <c r="H50" s="659">
        <v>2.1404619698025411</v>
      </c>
      <c r="I50" s="659">
        <v>2.487179608780556</v>
      </c>
      <c r="J50" s="659">
        <v>2.3734318977619657</v>
      </c>
      <c r="K50" s="659">
        <v>1.9278235121655056</v>
      </c>
      <c r="L50" s="679"/>
      <c r="M50" s="676"/>
      <c r="N50" s="681"/>
    </row>
    <row r="51" spans="2:14" ht="14.25" thickTop="1" thickBot="1">
      <c r="B51" s="227"/>
      <c r="C51" s="685"/>
      <c r="D51" s="672"/>
      <c r="E51" s="672"/>
      <c r="F51" s="672"/>
      <c r="G51" s="672"/>
      <c r="H51" s="672"/>
      <c r="I51" s="686"/>
      <c r="J51" s="686"/>
      <c r="K51" s="686"/>
      <c r="L51" s="679"/>
      <c r="M51" s="676"/>
      <c r="N51" s="681"/>
    </row>
    <row r="52" spans="2:14" ht="13.5" thickTop="1">
      <c r="B52" s="1424" t="s">
        <v>856</v>
      </c>
      <c r="C52" s="683" t="s">
        <v>915</v>
      </c>
      <c r="D52" s="652">
        <v>1.1817917883205804</v>
      </c>
      <c r="E52" s="652">
        <v>1.0924881285517414</v>
      </c>
      <c r="F52" s="652">
        <v>1.2231539328059888</v>
      </c>
      <c r="G52" s="652">
        <v>1.3834423042104735</v>
      </c>
      <c r="H52" s="652">
        <v>1.7484185720375292</v>
      </c>
      <c r="I52" s="652">
        <v>2.101831595377595</v>
      </c>
      <c r="J52" s="652">
        <v>2.5508489103493006</v>
      </c>
      <c r="K52" s="652">
        <v>2.6811422609594002</v>
      </c>
      <c r="L52" s="679"/>
      <c r="M52" s="676"/>
      <c r="N52" s="681"/>
    </row>
    <row r="53" spans="2:14" ht="13.5" thickBot="1">
      <c r="B53" s="1425"/>
      <c r="C53" s="684" t="s">
        <v>888</v>
      </c>
      <c r="D53" s="659">
        <v>0.7481909590510466</v>
      </c>
      <c r="E53" s="659">
        <v>0.61555316148284778</v>
      </c>
      <c r="F53" s="659">
        <v>0.63225992290723665</v>
      </c>
      <c r="G53" s="659">
        <v>0.66990533610148606</v>
      </c>
      <c r="H53" s="659">
        <v>0.81792452825195294</v>
      </c>
      <c r="I53" s="659">
        <v>0.89758898161727896</v>
      </c>
      <c r="J53" s="659">
        <v>1.304752552260722</v>
      </c>
      <c r="K53" s="659">
        <v>1.3674269546546567</v>
      </c>
      <c r="L53" s="679"/>
      <c r="M53" s="676"/>
      <c r="N53" s="681"/>
    </row>
    <row r="54" spans="2:14" ht="14.25" thickTop="1" thickBot="1">
      <c r="B54" s="227"/>
      <c r="C54" s="687"/>
      <c r="D54" s="661"/>
      <c r="E54" s="661"/>
      <c r="F54" s="661"/>
      <c r="G54" s="661"/>
      <c r="H54" s="661"/>
      <c r="I54" s="661"/>
      <c r="J54" s="661"/>
      <c r="K54" s="661"/>
      <c r="L54" s="679"/>
      <c r="M54" s="676"/>
      <c r="N54" s="681"/>
    </row>
    <row r="55" spans="2:14" ht="13.5" thickTop="1">
      <c r="B55" s="1419" t="s">
        <v>855</v>
      </c>
      <c r="C55" s="668" t="s">
        <v>854</v>
      </c>
      <c r="D55" s="652">
        <v>5.3786825206429502E-2</v>
      </c>
      <c r="E55" s="652">
        <v>6.587905225584495E-2</v>
      </c>
      <c r="F55" s="652">
        <v>7.5301344753651273E-2</v>
      </c>
      <c r="G55" s="652">
        <v>4.8901738684901254E-2</v>
      </c>
      <c r="H55" s="652">
        <v>6.0835300936916192E-2</v>
      </c>
      <c r="I55" s="652">
        <v>7.8571948856032345E-2</v>
      </c>
      <c r="J55" s="652">
        <v>8.9487749451253665E-2</v>
      </c>
      <c r="K55" s="652">
        <v>9.1752981240685913E-2</v>
      </c>
      <c r="L55" s="679"/>
      <c r="M55" s="676"/>
      <c r="N55" s="681"/>
    </row>
    <row r="56" spans="2:14" ht="13.5" thickBot="1">
      <c r="B56" s="1420"/>
      <c r="C56" s="669" t="s">
        <v>853</v>
      </c>
      <c r="D56" s="659">
        <v>0.32731451473785067</v>
      </c>
      <c r="E56" s="659">
        <v>0.3264828345335794</v>
      </c>
      <c r="F56" s="659">
        <v>0.30757858375744829</v>
      </c>
      <c r="G56" s="659">
        <v>0.30757908632450193</v>
      </c>
      <c r="H56" s="659">
        <v>0.38768470627043494</v>
      </c>
      <c r="I56" s="659">
        <v>0.38900044695345676</v>
      </c>
      <c r="J56" s="659">
        <v>0.43827667414415811</v>
      </c>
      <c r="K56" s="659">
        <v>0.51585978699935775</v>
      </c>
      <c r="L56" s="679"/>
      <c r="M56" s="680"/>
      <c r="N56" s="681"/>
    </row>
    <row r="57" spans="2:14" ht="13.5" thickTop="1">
      <c r="K57" s="676"/>
      <c r="L57" s="676"/>
      <c r="M57" s="681"/>
      <c r="N57" s="681"/>
    </row>
    <row r="58" spans="2:14">
      <c r="B58" s="136" t="s">
        <v>852</v>
      </c>
      <c r="K58" s="681"/>
      <c r="L58" s="681"/>
      <c r="M58" s="681"/>
      <c r="N58" s="681"/>
    </row>
    <row r="59" spans="2:14">
      <c r="K59" s="681"/>
      <c r="L59" s="681"/>
      <c r="M59" s="681"/>
      <c r="N59" s="681"/>
    </row>
    <row r="60" spans="2:14">
      <c r="B60" s="133" t="s">
        <v>851</v>
      </c>
    </row>
    <row r="61" spans="2:14">
      <c r="B61" s="133" t="s">
        <v>890</v>
      </c>
    </row>
    <row r="62" spans="2:14">
      <c r="B62" s="133" t="s">
        <v>850</v>
      </c>
    </row>
    <row r="63" spans="2:14">
      <c r="B63" s="133" t="s">
        <v>849</v>
      </c>
    </row>
    <row r="64" spans="2:14">
      <c r="B64" s="136" t="s">
        <v>891</v>
      </c>
    </row>
  </sheetData>
  <mergeCells count="11">
    <mergeCell ref="B55:B56"/>
    <mergeCell ref="B6:N6"/>
    <mergeCell ref="B9:B13"/>
    <mergeCell ref="B14:B19"/>
    <mergeCell ref="B23:B24"/>
    <mergeCell ref="B26:B27"/>
    <mergeCell ref="B29:B30"/>
    <mergeCell ref="B35:B39"/>
    <mergeCell ref="B40:B45"/>
    <mergeCell ref="B49:B50"/>
    <mergeCell ref="B52:B53"/>
  </mergeCells>
  <hyperlinks>
    <hyperlink ref="A1" location="INDICE!A1" display="Indice"/>
  </hyperlinks>
  <printOptions horizontalCentered="1"/>
  <pageMargins left="0.17" right="0.17" top="0.19685039370078741" bottom="0.13" header="0.15748031496062992" footer="0"/>
  <pageSetup paperSize="9" scale="64" orientation="landscape" horizontalDpi="4294967294" verticalDpi="4294967294" r:id="rId1"/>
  <headerFooter scaleWithDoc="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F104"/>
  <sheetViews>
    <sheetView showGridLines="0" view="pageBreakPreview" zoomScale="70" zoomScaleNormal="75" zoomScaleSheetLayoutView="70" workbookViewId="0"/>
  </sheetViews>
  <sheetFormatPr baseColWidth="10" defaultColWidth="11.42578125" defaultRowHeight="15" customHeight="1"/>
  <cols>
    <col min="1" max="1" width="5.85546875" style="188" bestFit="1" customWidth="1"/>
    <col min="2" max="2" width="88.5703125" style="188" bestFit="1" customWidth="1"/>
    <col min="3" max="3" width="17.85546875" style="188" customWidth="1"/>
    <col min="4" max="4" width="15.7109375" style="188" customWidth="1"/>
    <col min="5" max="5" width="11.42578125" style="1027"/>
    <col min="6" max="16384" width="11.42578125" style="188"/>
  </cols>
  <sheetData>
    <row r="1" spans="1:5" ht="12.75">
      <c r="A1" s="130" t="s">
        <v>271</v>
      </c>
    </row>
    <row r="2" spans="1:5" ht="15" customHeight="1">
      <c r="A2" s="130"/>
      <c r="B2" s="327" t="s">
        <v>724</v>
      </c>
      <c r="C2" s="132"/>
      <c r="D2" s="1028"/>
    </row>
    <row r="3" spans="1:5" ht="15" customHeight="1">
      <c r="A3" s="130"/>
      <c r="B3" s="131" t="s">
        <v>178</v>
      </c>
      <c r="C3" s="133"/>
      <c r="D3" s="1028"/>
    </row>
    <row r="4" spans="1:5" ht="15" customHeight="1">
      <c r="B4" s="135"/>
      <c r="C4" s="133"/>
      <c r="D4" s="1028"/>
    </row>
    <row r="5" spans="1:5" ht="15" customHeight="1">
      <c r="B5" s="1029"/>
      <c r="C5" s="131"/>
      <c r="D5" s="1028"/>
    </row>
    <row r="6" spans="1:5" ht="15" customHeight="1">
      <c r="B6" s="1247" t="s">
        <v>767</v>
      </c>
      <c r="C6" s="1247"/>
      <c r="D6" s="1247"/>
    </row>
    <row r="7" spans="1:5" ht="15" customHeight="1">
      <c r="B7" s="1247" t="s">
        <v>510</v>
      </c>
      <c r="C7" s="1247"/>
      <c r="D7" s="1247"/>
    </row>
    <row r="8" spans="1:5" ht="15" customHeight="1">
      <c r="B8" s="134"/>
      <c r="C8" s="134"/>
      <c r="D8" s="1028"/>
    </row>
    <row r="9" spans="1:5" ht="15" customHeight="1" thickBot="1">
      <c r="B9" s="950" t="s">
        <v>750</v>
      </c>
      <c r="C9" s="1030"/>
      <c r="D9" s="1028"/>
    </row>
    <row r="10" spans="1:5" ht="15" customHeight="1" thickTop="1" thickBot="1">
      <c r="B10" s="10"/>
      <c r="C10" s="14" t="s">
        <v>334</v>
      </c>
      <c r="D10" s="1252" t="s">
        <v>355</v>
      </c>
    </row>
    <row r="11" spans="1:5" ht="15" customHeight="1" thickTop="1" thickBot="1">
      <c r="B11" s="11"/>
      <c r="C11" s="15" t="s">
        <v>333</v>
      </c>
      <c r="D11" s="1253"/>
    </row>
    <row r="12" spans="1:5" ht="15" customHeight="1" thickTop="1">
      <c r="B12" s="140"/>
      <c r="C12" s="141"/>
      <c r="D12" s="1031"/>
    </row>
    <row r="13" spans="1:5" ht="16.5">
      <c r="B13" s="175" t="s">
        <v>586</v>
      </c>
      <c r="C13" s="1032">
        <f>+C16+C63</f>
        <v>297982890.42831355</v>
      </c>
      <c r="D13" s="1033"/>
    </row>
    <row r="14" spans="1:5" ht="15" customHeight="1" thickBot="1">
      <c r="B14" s="144"/>
      <c r="C14" s="154"/>
      <c r="D14" s="1034"/>
    </row>
    <row r="15" spans="1:5" ht="15" customHeight="1" thickTop="1">
      <c r="B15" s="140"/>
      <c r="C15" s="141"/>
      <c r="D15" s="1031"/>
    </row>
    <row r="16" spans="1:5" ht="16.5">
      <c r="B16" s="1035" t="s">
        <v>554</v>
      </c>
      <c r="C16" s="1032">
        <f>+C18+C20+C22</f>
        <v>284880782.5236522</v>
      </c>
      <c r="D16" s="1036">
        <f>+D18+D20+D22</f>
        <v>1</v>
      </c>
      <c r="E16" s="1037"/>
    </row>
    <row r="17" spans="2:6" ht="15" customHeight="1">
      <c r="B17" s="1038"/>
      <c r="C17" s="1039"/>
      <c r="D17" s="1040"/>
    </row>
    <row r="18" spans="2:6" ht="15" customHeight="1">
      <c r="B18" s="285" t="s">
        <v>922</v>
      </c>
      <c r="C18" s="372">
        <f>+C27+C46</f>
        <v>281776493.71629655</v>
      </c>
      <c r="D18" s="1041">
        <v>0.9891032003638297</v>
      </c>
      <c r="E18" s="1037"/>
      <c r="F18" s="1042"/>
    </row>
    <row r="19" spans="2:6" ht="15" customHeight="1">
      <c r="B19" s="1038"/>
      <c r="C19" s="1039"/>
      <c r="D19" s="1040"/>
    </row>
    <row r="20" spans="2:6" ht="15" customHeight="1">
      <c r="B20" s="285" t="s">
        <v>128</v>
      </c>
      <c r="C20" s="372">
        <f>+C35+C53</f>
        <v>103920.45365530864</v>
      </c>
      <c r="D20" s="1041">
        <v>3.6478576313472692E-4</v>
      </c>
      <c r="E20" s="1037"/>
      <c r="F20" s="1042"/>
    </row>
    <row r="21" spans="2:6" ht="15" customHeight="1">
      <c r="B21" s="285"/>
      <c r="C21" s="372"/>
      <c r="D21" s="1041"/>
    </row>
    <row r="22" spans="2:6" ht="15" customHeight="1">
      <c r="B22" s="285" t="s">
        <v>561</v>
      </c>
      <c r="C22" s="372">
        <f>+C39+C57</f>
        <v>3000368.3537003519</v>
      </c>
      <c r="D22" s="1041">
        <v>1.0532013873035633E-2</v>
      </c>
      <c r="E22" s="1037"/>
      <c r="F22" s="1042"/>
    </row>
    <row r="23" spans="2:6" ht="15" customHeight="1" thickBot="1">
      <c r="B23" s="142"/>
      <c r="C23" s="143"/>
      <c r="D23" s="1043"/>
    </row>
    <row r="24" spans="2:6" ht="15" customHeight="1" thickTop="1">
      <c r="B24" s="140"/>
      <c r="C24" s="141"/>
      <c r="D24" s="1031"/>
    </row>
    <row r="25" spans="2:6" ht="15.75">
      <c r="B25" s="1044" t="s">
        <v>511</v>
      </c>
      <c r="C25" s="145">
        <v>199299498.71507698</v>
      </c>
      <c r="D25" s="1045">
        <f>+D27+D35+D39</f>
        <v>0.69958912970386189</v>
      </c>
      <c r="E25" s="1037"/>
      <c r="F25" s="1042"/>
    </row>
    <row r="26" spans="2:6" ht="15" customHeight="1">
      <c r="B26" s="1046"/>
      <c r="C26" s="1039"/>
      <c r="D26" s="1040"/>
    </row>
    <row r="27" spans="2:6" ht="15" customHeight="1">
      <c r="B27" s="285" t="s">
        <v>922</v>
      </c>
      <c r="C27" s="1047">
        <f>SUM(C28:C33)</f>
        <v>199139129.56463417</v>
      </c>
      <c r="D27" s="1041">
        <f>SUM(D28:D33)</f>
        <v>0.69902619545107669</v>
      </c>
      <c r="E27" s="1037"/>
      <c r="F27" s="1042"/>
    </row>
    <row r="28" spans="2:6" ht="15" customHeight="1">
      <c r="B28" s="729" t="s">
        <v>447</v>
      </c>
      <c r="C28" s="1048">
        <v>167492020.31214374</v>
      </c>
      <c r="D28" s="1049">
        <v>0.58793723756441074</v>
      </c>
      <c r="E28" s="1037"/>
      <c r="F28" s="1042"/>
    </row>
    <row r="29" spans="2:6" ht="15" customHeight="1">
      <c r="B29" s="729" t="s">
        <v>319</v>
      </c>
      <c r="C29" s="1048">
        <v>1593137.0494972817</v>
      </c>
      <c r="D29" s="1049">
        <v>5.592293854939168E-3</v>
      </c>
      <c r="E29" s="1037"/>
      <c r="F29" s="1042"/>
    </row>
    <row r="30" spans="2:6" ht="15" customHeight="1">
      <c r="B30" s="729" t="s">
        <v>448</v>
      </c>
      <c r="C30" s="1050">
        <v>27287443.602179199</v>
      </c>
      <c r="D30" s="1049">
        <v>9.5785483880133832E-2</v>
      </c>
      <c r="E30" s="1037"/>
      <c r="F30" s="1042"/>
    </row>
    <row r="31" spans="2:6" ht="15.75" customHeight="1">
      <c r="B31" s="729" t="s">
        <v>449</v>
      </c>
      <c r="C31" s="1050">
        <v>1027140.7655519102</v>
      </c>
      <c r="D31" s="1049">
        <v>3.6055108963576085E-3</v>
      </c>
      <c r="E31" s="1037"/>
      <c r="F31" s="1042"/>
    </row>
    <row r="32" spans="2:6" ht="15" customHeight="1">
      <c r="B32" s="729" t="s">
        <v>450</v>
      </c>
      <c r="C32" s="1051">
        <v>836181.51863240974</v>
      </c>
      <c r="D32" s="1049">
        <v>2.9351980545159655E-3</v>
      </c>
      <c r="E32" s="1037"/>
      <c r="F32" s="1042"/>
    </row>
    <row r="33" spans="2:6" ht="15" customHeight="1">
      <c r="B33" s="729" t="s">
        <v>923</v>
      </c>
      <c r="C33" s="1051">
        <v>903206.31662963028</v>
      </c>
      <c r="D33" s="1049">
        <v>3.1704712007193455E-3</v>
      </c>
      <c r="E33" s="1037"/>
      <c r="F33" s="1042"/>
    </row>
    <row r="34" spans="2:6" ht="15" customHeight="1">
      <c r="B34" s="729"/>
      <c r="C34" s="1050"/>
      <c r="D34" s="1041"/>
    </row>
    <row r="35" spans="2:6" ht="15" customHeight="1">
      <c r="B35" s="285" t="s">
        <v>128</v>
      </c>
      <c r="C35" s="1052">
        <f>SUM(C36:C37)</f>
        <v>63675.300301438205</v>
      </c>
      <c r="D35" s="1041">
        <f>SUM(D36:D37)</f>
        <v>2.2351560444815741E-4</v>
      </c>
      <c r="E35" s="1037"/>
      <c r="F35" s="1042"/>
    </row>
    <row r="36" spans="2:6" ht="15" customHeight="1">
      <c r="B36" s="729" t="s">
        <v>452</v>
      </c>
      <c r="C36" s="1050">
        <v>2057.2854524959539</v>
      </c>
      <c r="D36" s="1049">
        <v>7.2215662786069045E-6</v>
      </c>
      <c r="E36" s="1037"/>
      <c r="F36" s="1042"/>
    </row>
    <row r="37" spans="2:6" ht="15" customHeight="1">
      <c r="B37" s="729" t="s">
        <v>450</v>
      </c>
      <c r="C37" s="1050">
        <v>61618.01484894225</v>
      </c>
      <c r="D37" s="1049">
        <v>2.1629403816955051E-4</v>
      </c>
      <c r="E37" s="1037"/>
      <c r="F37" s="1042"/>
    </row>
    <row r="38" spans="2:6" ht="15" customHeight="1">
      <c r="B38" s="729"/>
      <c r="C38" s="1050"/>
      <c r="D38" s="1049"/>
    </row>
    <row r="39" spans="2:6" ht="15" customHeight="1">
      <c r="B39" s="285" t="s">
        <v>561</v>
      </c>
      <c r="C39" s="1052">
        <f>SUM(C40:C42)</f>
        <v>96693.850141374482</v>
      </c>
      <c r="D39" s="1041">
        <f>SUM(D40:D42)</f>
        <v>3.3941864833703371E-4</v>
      </c>
      <c r="E39" s="1037"/>
      <c r="F39" s="1042"/>
    </row>
    <row r="40" spans="2:6" s="189" customFormat="1" ht="15" customHeight="1">
      <c r="B40" s="729" t="s">
        <v>562</v>
      </c>
      <c r="C40" s="1051">
        <v>78124.685954632878</v>
      </c>
      <c r="D40" s="1053">
        <v>2.7423642010021012E-4</v>
      </c>
      <c r="E40" s="1037"/>
      <c r="F40" s="1042"/>
    </row>
    <row r="41" spans="2:6" s="189" customFormat="1" ht="15" customHeight="1">
      <c r="B41" s="729" t="s">
        <v>563</v>
      </c>
      <c r="C41" s="1051">
        <v>3833.518480567915</v>
      </c>
      <c r="D41" s="1053">
        <v>1.3456571014050896E-5</v>
      </c>
      <c r="E41" s="1037"/>
      <c r="F41" s="1042"/>
    </row>
    <row r="42" spans="2:6" s="189" customFormat="1" ht="15" customHeight="1">
      <c r="B42" s="729" t="s">
        <v>564</v>
      </c>
      <c r="C42" s="1051">
        <v>14735.645706173689</v>
      </c>
      <c r="D42" s="1053">
        <v>5.1725657222772702E-5</v>
      </c>
      <c r="E42" s="1037"/>
      <c r="F42" s="1042"/>
    </row>
    <row r="43" spans="2:6" ht="15" customHeight="1">
      <c r="B43" s="729"/>
      <c r="C43" s="1050"/>
      <c r="D43" s="1049"/>
    </row>
    <row r="44" spans="2:6" ht="15.75">
      <c r="B44" s="1044" t="s">
        <v>924</v>
      </c>
      <c r="C44" s="145">
        <f>+C46+C53+C57</f>
        <v>85581283.808575228</v>
      </c>
      <c r="D44" s="1045">
        <f>+D46+D53+D57</f>
        <v>0.30041087029613817</v>
      </c>
      <c r="E44" s="1037"/>
      <c r="F44" s="1042"/>
    </row>
    <row r="45" spans="2:6" ht="15" customHeight="1">
      <c r="B45" s="1046"/>
      <c r="C45" s="1054"/>
      <c r="D45" s="1040"/>
    </row>
    <row r="46" spans="2:6" ht="15" customHeight="1">
      <c r="B46" s="285" t="s">
        <v>922</v>
      </c>
      <c r="C46" s="1052">
        <f>SUM(C47:C51)</f>
        <v>82637364.15166238</v>
      </c>
      <c r="D46" s="1041">
        <f>SUM(D47:D51)</f>
        <v>0.29007700491275296</v>
      </c>
      <c r="E46" s="1037"/>
      <c r="F46" s="1042"/>
    </row>
    <row r="47" spans="2:6" ht="15" customHeight="1">
      <c r="B47" s="729" t="s">
        <v>447</v>
      </c>
      <c r="C47" s="1050">
        <v>54163088.905677699</v>
      </c>
      <c r="D47" s="1049">
        <v>0.19012545678184106</v>
      </c>
      <c r="E47" s="1037"/>
      <c r="F47" s="1042"/>
    </row>
    <row r="48" spans="2:6" ht="15" customHeight="1">
      <c r="B48" s="729" t="s">
        <v>329</v>
      </c>
      <c r="C48" s="1050">
        <v>20013599.008250207</v>
      </c>
      <c r="D48" s="1049">
        <v>7.0252541540209296E-2</v>
      </c>
      <c r="E48" s="1037"/>
      <c r="F48" s="1042"/>
    </row>
    <row r="49" spans="1:6" ht="15" customHeight="1">
      <c r="B49" s="729" t="s">
        <v>449</v>
      </c>
      <c r="C49" s="1050">
        <v>388469.74686000001</v>
      </c>
      <c r="D49" s="1049">
        <v>1.3636221559723753E-3</v>
      </c>
      <c r="E49" s="1037"/>
      <c r="F49" s="1042"/>
    </row>
    <row r="50" spans="1:6" ht="15" customHeight="1">
      <c r="B50" s="729" t="s">
        <v>451</v>
      </c>
      <c r="C50" s="1050">
        <v>8071240.4337923834</v>
      </c>
      <c r="D50" s="1049">
        <v>2.833199334224052E-2</v>
      </c>
      <c r="E50" s="1037"/>
      <c r="F50" s="1042"/>
    </row>
    <row r="51" spans="1:6" ht="15" customHeight="1">
      <c r="B51" s="729" t="s">
        <v>450</v>
      </c>
      <c r="C51" s="1050">
        <v>966.05708208915337</v>
      </c>
      <c r="D51" s="1049">
        <v>3.3910924897468173E-6</v>
      </c>
      <c r="E51" s="1037"/>
      <c r="F51" s="1042"/>
    </row>
    <row r="52" spans="1:6" ht="15" customHeight="1">
      <c r="B52" s="285"/>
      <c r="C52" s="1052"/>
      <c r="D52" s="1041"/>
    </row>
    <row r="53" spans="1:6" ht="15" customHeight="1">
      <c r="B53" s="285" t="s">
        <v>128</v>
      </c>
      <c r="C53" s="1052">
        <f>SUM(C54:C55)</f>
        <v>40245.153353870424</v>
      </c>
      <c r="D53" s="1041">
        <f>SUM(D54:D55)</f>
        <v>1.4127015868656943E-4</v>
      </c>
      <c r="E53" s="1037"/>
      <c r="F53" s="1042"/>
    </row>
    <row r="54" spans="1:6" ht="15" customHeight="1">
      <c r="B54" s="729" t="s">
        <v>450</v>
      </c>
      <c r="C54" s="1050">
        <v>31560.321103870414</v>
      </c>
      <c r="D54" s="1049">
        <v>1.1078431063088687E-4</v>
      </c>
      <c r="E54" s="1037"/>
      <c r="F54" s="1042"/>
    </row>
    <row r="55" spans="1:6" ht="15" customHeight="1">
      <c r="B55" s="729" t="s">
        <v>452</v>
      </c>
      <c r="C55" s="1050">
        <v>8684.8322500000068</v>
      </c>
      <c r="D55" s="1049">
        <v>3.0485848055682553E-5</v>
      </c>
      <c r="E55" s="1037"/>
      <c r="F55" s="1042"/>
    </row>
    <row r="56" spans="1:6" ht="15" customHeight="1">
      <c r="B56" s="729"/>
      <c r="C56" s="1050"/>
      <c r="D56" s="1049"/>
    </row>
    <row r="57" spans="1:6" ht="15" customHeight="1">
      <c r="B57" s="285" t="s">
        <v>561</v>
      </c>
      <c r="C57" s="1047">
        <f>SUM(C58:C60)</f>
        <v>2903674.5035589775</v>
      </c>
      <c r="D57" s="1041">
        <f>SUM(D58:D60)</f>
        <v>1.0192595224698599E-2</v>
      </c>
      <c r="E57" s="1037"/>
      <c r="F57" s="1042"/>
    </row>
    <row r="58" spans="1:6" ht="15" customHeight="1">
      <c r="B58" s="729" t="s">
        <v>562</v>
      </c>
      <c r="C58" s="1051">
        <v>1230326.0865202348</v>
      </c>
      <c r="D58" s="1049">
        <v>4.3187401958855792E-3</v>
      </c>
      <c r="E58" s="1037"/>
      <c r="F58" s="1042"/>
    </row>
    <row r="59" spans="1:6" ht="15" customHeight="1">
      <c r="B59" s="729" t="s">
        <v>563</v>
      </c>
      <c r="C59" s="1051">
        <v>1090614.1551091564</v>
      </c>
      <c r="D59" s="1049">
        <v>3.8283177455769881E-3</v>
      </c>
      <c r="E59" s="1037"/>
      <c r="F59" s="1042"/>
    </row>
    <row r="60" spans="1:6" ht="15" customHeight="1">
      <c r="B60" s="729" t="s">
        <v>564</v>
      </c>
      <c r="C60" s="1051">
        <v>582734.26192958665</v>
      </c>
      <c r="D60" s="1049">
        <v>2.0455372832360328E-3</v>
      </c>
      <c r="E60" s="1037"/>
      <c r="F60" s="1042"/>
    </row>
    <row r="61" spans="1:6" ht="15" customHeight="1" thickBot="1">
      <c r="B61" s="142"/>
      <c r="C61" s="808"/>
      <c r="D61" s="1043"/>
    </row>
    <row r="62" spans="1:6" ht="15" customHeight="1" thickTop="1" thickBot="1">
      <c r="A62" s="1055"/>
      <c r="B62" s="140"/>
      <c r="C62" s="1056"/>
      <c r="D62" s="1057"/>
    </row>
    <row r="63" spans="1:6" s="1042" customFormat="1" ht="15" customHeight="1" thickTop="1">
      <c r="A63" s="188"/>
      <c r="B63" s="1058" t="s">
        <v>925</v>
      </c>
      <c r="C63" s="1059">
        <f>+C65+C70</f>
        <v>13102107.904661352</v>
      </c>
      <c r="D63" s="1060">
        <f>+D65+D70</f>
        <v>0.99999999999999989</v>
      </c>
      <c r="E63" s="1037"/>
    </row>
    <row r="64" spans="1:6" s="1042" customFormat="1" ht="15" customHeight="1">
      <c r="A64" s="188"/>
      <c r="B64" s="805"/>
      <c r="C64" s="357"/>
      <c r="D64" s="1061"/>
      <c r="E64" s="1037"/>
    </row>
    <row r="65" spans="1:5" s="1042" customFormat="1" ht="15" customHeight="1">
      <c r="A65" s="188"/>
      <c r="B65" s="1062" t="s">
        <v>511</v>
      </c>
      <c r="C65" s="145">
        <f>+C67+C68</f>
        <v>1546156.7017373934</v>
      </c>
      <c r="D65" s="1063">
        <f>+D67+D68</f>
        <v>0.1180082405814499</v>
      </c>
      <c r="E65" s="1037"/>
    </row>
    <row r="66" spans="1:5" s="1042" customFormat="1" ht="15" customHeight="1">
      <c r="A66" s="188"/>
      <c r="B66" s="805"/>
      <c r="C66" s="357"/>
      <c r="D66" s="1061"/>
      <c r="E66" s="1064"/>
    </row>
    <row r="67" spans="1:5" s="1042" customFormat="1" ht="15" customHeight="1">
      <c r="A67" s="188"/>
      <c r="B67" s="729" t="s">
        <v>543</v>
      </c>
      <c r="C67" s="1048">
        <v>930204.4759038504</v>
      </c>
      <c r="D67" s="1049">
        <v>7.0996551293315974E-2</v>
      </c>
      <c r="E67" s="1037"/>
    </row>
    <row r="68" spans="1:5" s="1042" customFormat="1" ht="15" customHeight="1">
      <c r="A68" s="188"/>
      <c r="B68" s="729" t="s">
        <v>544</v>
      </c>
      <c r="C68" s="1051">
        <v>615952.22583354299</v>
      </c>
      <c r="D68" s="1049">
        <v>4.7011689288133936E-2</v>
      </c>
      <c r="E68" s="1037"/>
    </row>
    <row r="69" spans="1:5" s="1042" customFormat="1" ht="15" customHeight="1">
      <c r="A69" s="188"/>
      <c r="B69" s="805"/>
      <c r="C69" s="357"/>
      <c r="D69" s="1061"/>
      <c r="E69" s="1064"/>
    </row>
    <row r="70" spans="1:5" s="1042" customFormat="1" ht="15" customHeight="1">
      <c r="A70" s="188"/>
      <c r="B70" s="1044" t="s">
        <v>924</v>
      </c>
      <c r="C70" s="145">
        <f>+C72+C73+C74</f>
        <v>11555951.202923959</v>
      </c>
      <c r="D70" s="1063">
        <f>+D72+D73+D74</f>
        <v>0.88199175941855001</v>
      </c>
      <c r="E70" s="1037"/>
    </row>
    <row r="71" spans="1:5" s="1042" customFormat="1" ht="15" customHeight="1">
      <c r="A71" s="188"/>
      <c r="B71" s="813"/>
      <c r="C71" s="357"/>
      <c r="D71" s="1061"/>
      <c r="E71" s="1064"/>
    </row>
    <row r="72" spans="1:5" s="1042" customFormat="1" ht="15" customHeight="1">
      <c r="A72" s="188"/>
      <c r="B72" s="729" t="s">
        <v>545</v>
      </c>
      <c r="C72" s="1048">
        <v>5159015.2067754697</v>
      </c>
      <c r="D72" s="1049">
        <v>0.39375459615471803</v>
      </c>
      <c r="E72" s="1037"/>
    </row>
    <row r="73" spans="1:5" s="1042" customFormat="1" ht="15" customHeight="1">
      <c r="A73" s="188"/>
      <c r="B73" s="729" t="s">
        <v>546</v>
      </c>
      <c r="C73" s="1048">
        <v>6260308.3284993805</v>
      </c>
      <c r="D73" s="1049">
        <v>0.47780924825631632</v>
      </c>
      <c r="E73" s="1037"/>
    </row>
    <row r="74" spans="1:5" s="1042" customFormat="1" ht="15" customHeight="1">
      <c r="A74" s="188"/>
      <c r="B74" s="729" t="s">
        <v>547</v>
      </c>
      <c r="C74" s="1048">
        <v>136627.66764910895</v>
      </c>
      <c r="D74" s="1049">
        <v>1.0427915007515758E-2</v>
      </c>
      <c r="E74" s="1037"/>
    </row>
    <row r="75" spans="1:5" s="1042" customFormat="1" ht="15" customHeight="1" thickBot="1">
      <c r="A75" s="188"/>
      <c r="B75" s="143"/>
      <c r="C75" s="808"/>
      <c r="D75" s="1043"/>
      <c r="E75" s="1064"/>
    </row>
    <row r="76" spans="1:5" s="1042" customFormat="1" ht="15" customHeight="1" thickTop="1">
      <c r="A76" s="188"/>
      <c r="B76" s="487"/>
      <c r="C76" s="809"/>
      <c r="D76" s="1065"/>
      <c r="E76" s="1064"/>
    </row>
    <row r="77" spans="1:5" s="1042" customFormat="1" ht="17.25" customHeight="1">
      <c r="A77" s="188"/>
      <c r="B77" s="1254" t="s">
        <v>611</v>
      </c>
      <c r="C77" s="1254"/>
      <c r="D77" s="1254"/>
      <c r="E77" s="1064"/>
    </row>
    <row r="78" spans="1:5" s="1042" customFormat="1" ht="31.5" customHeight="1">
      <c r="A78" s="188"/>
      <c r="B78" s="1251" t="s">
        <v>565</v>
      </c>
      <c r="C78" s="1251"/>
      <c r="D78" s="1251"/>
      <c r="E78" s="1064"/>
    </row>
    <row r="79" spans="1:5" s="1042" customFormat="1" ht="15" customHeight="1">
      <c r="A79" s="188"/>
      <c r="B79" s="487"/>
      <c r="C79" s="809"/>
      <c r="D79" s="1065"/>
      <c r="E79" s="1064"/>
    </row>
    <row r="80" spans="1:5" s="1042" customFormat="1" ht="15" customHeight="1">
      <c r="A80" s="188"/>
      <c r="B80" s="188"/>
      <c r="C80" s="188"/>
      <c r="D80" s="188"/>
      <c r="E80" s="1064"/>
    </row>
    <row r="81" spans="1:5" s="1042" customFormat="1" ht="15" customHeight="1">
      <c r="A81" s="188"/>
      <c r="B81" s="188"/>
      <c r="C81" s="188"/>
      <c r="D81" s="188"/>
      <c r="E81" s="1064"/>
    </row>
    <row r="82" spans="1:5" s="1042" customFormat="1" ht="15" customHeight="1">
      <c r="A82" s="188"/>
      <c r="B82" s="188"/>
      <c r="C82" s="188"/>
      <c r="D82" s="188"/>
      <c r="E82" s="1064"/>
    </row>
    <row r="83" spans="1:5" s="1042" customFormat="1" ht="15" customHeight="1">
      <c r="A83" s="188"/>
      <c r="B83" s="188"/>
      <c r="C83" s="188"/>
      <c r="D83" s="188"/>
      <c r="E83" s="1064"/>
    </row>
    <row r="84" spans="1:5" s="1042" customFormat="1" ht="15" customHeight="1">
      <c r="A84" s="188"/>
      <c r="B84" s="188"/>
      <c r="C84" s="188"/>
      <c r="D84" s="188"/>
      <c r="E84" s="1064"/>
    </row>
    <row r="85" spans="1:5" s="1042" customFormat="1" ht="15" customHeight="1">
      <c r="A85" s="188"/>
      <c r="B85" s="188"/>
      <c r="C85" s="188"/>
      <c r="D85" s="188"/>
      <c r="E85" s="1064"/>
    </row>
    <row r="86" spans="1:5" s="1042" customFormat="1" ht="15" customHeight="1">
      <c r="A86" s="188"/>
      <c r="B86" s="188"/>
      <c r="C86" s="188"/>
      <c r="D86" s="188"/>
      <c r="E86" s="1064"/>
    </row>
    <row r="87" spans="1:5" s="1042" customFormat="1" ht="15" customHeight="1">
      <c r="A87" s="188"/>
      <c r="B87" s="188"/>
      <c r="C87" s="188"/>
      <c r="D87" s="188"/>
      <c r="E87" s="1064"/>
    </row>
    <row r="88" spans="1:5" s="1042" customFormat="1" ht="15" customHeight="1">
      <c r="A88" s="188"/>
      <c r="B88" s="188"/>
      <c r="C88" s="188"/>
      <c r="D88" s="188"/>
      <c r="E88" s="1064"/>
    </row>
    <row r="89" spans="1:5" s="1042" customFormat="1" ht="15" customHeight="1">
      <c r="A89" s="188"/>
      <c r="B89" s="188"/>
      <c r="C89" s="188"/>
      <c r="D89" s="188"/>
      <c r="E89" s="1064"/>
    </row>
    <row r="90" spans="1:5" s="1042" customFormat="1" ht="15" customHeight="1">
      <c r="A90" s="188"/>
      <c r="B90" s="188"/>
      <c r="C90" s="188"/>
      <c r="D90" s="188"/>
      <c r="E90" s="1064"/>
    </row>
    <row r="91" spans="1:5" s="1042" customFormat="1" ht="15" customHeight="1">
      <c r="A91" s="188"/>
      <c r="B91" s="188"/>
      <c r="C91" s="188"/>
      <c r="D91" s="188"/>
      <c r="E91" s="1064"/>
    </row>
    <row r="92" spans="1:5" s="1042" customFormat="1" ht="15" customHeight="1">
      <c r="A92" s="188"/>
      <c r="B92" s="188"/>
      <c r="C92" s="188"/>
      <c r="D92" s="188"/>
      <c r="E92" s="1064"/>
    </row>
    <row r="93" spans="1:5" s="1042" customFormat="1" ht="15" customHeight="1">
      <c r="A93" s="188"/>
      <c r="B93" s="188"/>
      <c r="C93" s="188"/>
      <c r="D93" s="188"/>
      <c r="E93" s="1064"/>
    </row>
    <row r="94" spans="1:5" s="1042" customFormat="1" ht="15" customHeight="1">
      <c r="A94" s="188"/>
      <c r="B94" s="188"/>
      <c r="C94" s="188"/>
      <c r="D94" s="188"/>
      <c r="E94" s="1064"/>
    </row>
    <row r="95" spans="1:5" s="1042" customFormat="1" ht="15" customHeight="1">
      <c r="A95" s="188"/>
      <c r="B95" s="188"/>
      <c r="C95" s="188"/>
      <c r="D95" s="188"/>
      <c r="E95" s="1064"/>
    </row>
    <row r="96" spans="1:5" s="1042" customFormat="1" ht="15" customHeight="1">
      <c r="A96" s="188"/>
      <c r="B96" s="188"/>
      <c r="C96" s="188"/>
      <c r="D96" s="188"/>
      <c r="E96" s="1064"/>
    </row>
    <row r="97" spans="1:5" s="1042" customFormat="1" ht="15" customHeight="1">
      <c r="A97" s="188"/>
      <c r="B97" s="188"/>
      <c r="C97" s="188"/>
      <c r="D97" s="188"/>
      <c r="E97" s="1064"/>
    </row>
    <row r="98" spans="1:5" s="1042" customFormat="1" ht="15" customHeight="1">
      <c r="A98" s="188"/>
      <c r="B98" s="188"/>
      <c r="C98" s="188"/>
      <c r="D98" s="188"/>
      <c r="E98" s="1064"/>
    </row>
    <row r="99" spans="1:5" s="1042" customFormat="1" ht="15" customHeight="1">
      <c r="A99" s="188"/>
      <c r="B99" s="188"/>
      <c r="C99" s="188"/>
      <c r="D99" s="188"/>
      <c r="E99" s="1064"/>
    </row>
    <row r="100" spans="1:5" s="1042" customFormat="1" ht="15" customHeight="1">
      <c r="A100" s="188"/>
      <c r="B100" s="188"/>
      <c r="C100" s="188"/>
      <c r="D100" s="188"/>
      <c r="E100" s="1064"/>
    </row>
    <row r="101" spans="1:5" s="1042" customFormat="1" ht="15" customHeight="1">
      <c r="A101" s="188"/>
      <c r="B101" s="188"/>
      <c r="C101" s="188"/>
      <c r="D101" s="188"/>
      <c r="E101" s="1064"/>
    </row>
    <row r="102" spans="1:5" s="1042" customFormat="1" ht="15" customHeight="1">
      <c r="A102" s="188"/>
      <c r="B102" s="188"/>
      <c r="C102" s="188"/>
      <c r="D102" s="188"/>
      <c r="E102" s="1064"/>
    </row>
    <row r="103" spans="1:5" s="1042" customFormat="1" ht="15" customHeight="1">
      <c r="A103" s="188"/>
      <c r="B103" s="188"/>
      <c r="C103" s="188"/>
      <c r="D103" s="188"/>
      <c r="E103" s="1064"/>
    </row>
    <row r="104" spans="1:5" s="1042" customFormat="1" ht="15" customHeight="1">
      <c r="A104" s="188"/>
      <c r="B104" s="188"/>
      <c r="C104" s="188"/>
      <c r="D104" s="188"/>
      <c r="E104" s="1064"/>
    </row>
  </sheetData>
  <mergeCells count="5">
    <mergeCell ref="B78:D78"/>
    <mergeCell ref="B6:D6"/>
    <mergeCell ref="B7:D7"/>
    <mergeCell ref="D10:D11"/>
    <mergeCell ref="B77:D7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70" orientation="portrait" verticalDpi="300" r:id="rId1"/>
  <headerFooter scaleWithDoc="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G21"/>
  <sheetViews>
    <sheetView showGridLines="0" showRuler="0" view="pageBreakPreview" zoomScale="70" zoomScaleNormal="85" zoomScaleSheetLayoutView="70" workbookViewId="0"/>
  </sheetViews>
  <sheetFormatPr baseColWidth="10" defaultColWidth="11.42578125" defaultRowHeight="12.75"/>
  <cols>
    <col min="1" max="1" width="5.85546875" style="323" bestFit="1" customWidth="1"/>
    <col min="2" max="2" width="58.140625" style="323" bestFit="1" customWidth="1"/>
    <col min="3" max="5" width="13.85546875" style="323" customWidth="1"/>
    <col min="6" max="16384" width="11.42578125" style="323"/>
  </cols>
  <sheetData>
    <row r="1" spans="1:7">
      <c r="A1" s="517" t="s">
        <v>271</v>
      </c>
    </row>
    <row r="2" spans="1:7" ht="14.25">
      <c r="B2" s="327" t="s">
        <v>724</v>
      </c>
      <c r="C2" s="647"/>
      <c r="D2" s="647"/>
      <c r="E2" s="647"/>
    </row>
    <row r="3" spans="1:7" ht="14.25">
      <c r="B3" s="131" t="s">
        <v>178</v>
      </c>
      <c r="C3" s="647"/>
      <c r="D3" s="647"/>
      <c r="E3" s="647"/>
    </row>
    <row r="4" spans="1:7">
      <c r="B4" s="227"/>
      <c r="C4" s="647"/>
      <c r="D4" s="647"/>
      <c r="E4" s="647"/>
    </row>
    <row r="5" spans="1:7">
      <c r="B5" s="600"/>
      <c r="C5" s="647"/>
      <c r="D5" s="647"/>
      <c r="E5" s="647"/>
    </row>
    <row r="6" spans="1:7" ht="15.75">
      <c r="B6" s="1255" t="s">
        <v>378</v>
      </c>
      <c r="C6" s="1255"/>
      <c r="D6" s="1255"/>
      <c r="E6" s="1255"/>
    </row>
    <row r="7" spans="1:7" ht="15.75">
      <c r="B7" s="1248" t="s">
        <v>453</v>
      </c>
      <c r="C7" s="1248"/>
      <c r="D7" s="1248"/>
      <c r="E7" s="1248"/>
    </row>
    <row r="8" spans="1:7">
      <c r="B8" s="1256" t="s">
        <v>352</v>
      </c>
      <c r="C8" s="1256"/>
      <c r="D8" s="1256"/>
      <c r="E8" s="1256"/>
    </row>
    <row r="9" spans="1:7">
      <c r="B9" s="133"/>
      <c r="C9" s="133"/>
      <c r="D9" s="647"/>
      <c r="E9" s="1010"/>
    </row>
    <row r="10" spans="1:7" ht="13.5" thickBot="1">
      <c r="B10" s="950" t="s">
        <v>750</v>
      </c>
      <c r="C10" s="133"/>
      <c r="D10" s="647"/>
      <c r="E10" s="1011"/>
    </row>
    <row r="11" spans="1:7" ht="13.5" thickTop="1">
      <c r="B11" s="1257" t="s">
        <v>353</v>
      </c>
      <c r="C11" s="1259" t="s">
        <v>343</v>
      </c>
      <c r="D11" s="1261" t="s">
        <v>409</v>
      </c>
      <c r="E11" s="1263" t="s">
        <v>340</v>
      </c>
    </row>
    <row r="12" spans="1:7" ht="13.5" thickBot="1">
      <c r="B12" s="1258"/>
      <c r="C12" s="1260"/>
      <c r="D12" s="1262"/>
      <c r="E12" s="1264"/>
    </row>
    <row r="13" spans="1:7" ht="13.5" thickTop="1">
      <c r="B13" s="140"/>
      <c r="C13" s="1012"/>
      <c r="D13" s="1013"/>
      <c r="E13" s="1014"/>
    </row>
    <row r="14" spans="1:7" ht="15">
      <c r="B14" s="165" t="s">
        <v>129</v>
      </c>
      <c r="C14" s="1015">
        <f>+C17</f>
        <v>95893.987020327011</v>
      </c>
      <c r="D14" s="1015">
        <f>+D17</f>
        <v>8026.466634981628</v>
      </c>
      <c r="E14" s="1015">
        <f>+C14+D14</f>
        <v>103920.45365530864</v>
      </c>
      <c r="G14" s="407"/>
    </row>
    <row r="15" spans="1:7" ht="13.5" thickBot="1">
      <c r="B15" s="142"/>
      <c r="C15" s="1016"/>
      <c r="D15" s="1017"/>
      <c r="E15" s="1018"/>
    </row>
    <row r="16" spans="1:7" ht="13.5" thickTop="1">
      <c r="B16" s="957"/>
      <c r="C16" s="1019"/>
      <c r="D16" s="1020"/>
      <c r="E16" s="1021"/>
    </row>
    <row r="17" spans="2:7">
      <c r="B17" s="146" t="s">
        <v>331</v>
      </c>
      <c r="C17" s="352">
        <v>95893.987020327011</v>
      </c>
      <c r="D17" s="1022">
        <v>8026.466634981628</v>
      </c>
      <c r="E17" s="1021">
        <f>+C17+D17</f>
        <v>103920.45365530864</v>
      </c>
      <c r="F17" s="407"/>
      <c r="G17" s="407"/>
    </row>
    <row r="18" spans="2:7" ht="4.5" customHeight="1" thickBot="1">
      <c r="B18" s="1023"/>
      <c r="C18" s="1024"/>
      <c r="D18" s="1025"/>
      <c r="E18" s="1026"/>
    </row>
    <row r="19" spans="2:7" ht="13.5" thickTop="1">
      <c r="B19" s="647"/>
      <c r="C19" s="1011"/>
      <c r="D19" s="647"/>
      <c r="E19" s="1011"/>
    </row>
    <row r="20" spans="2:7">
      <c r="B20" s="133" t="s">
        <v>410</v>
      </c>
      <c r="C20" s="1011"/>
      <c r="D20" s="647"/>
      <c r="E20" s="647"/>
    </row>
    <row r="21" spans="2:7">
      <c r="B21" s="133"/>
      <c r="C21" s="518"/>
      <c r="D21" s="518"/>
      <c r="E21" s="518"/>
    </row>
  </sheetData>
  <customSheetViews>
    <customSheetView guid="{AE035438-BA58-480D-90AC-43CF75BC256A}" scale="85" showPageBreaks="1" fitToPage="1" printArea="1" showRuler="0">
      <selection activeCell="B8" sqref="B8:E8"/>
      <pageMargins left="0.39370078740157483" right="0.39370078740157483" top="0.78740157480314965" bottom="0.98425196850393704" header="0" footer="0"/>
      <printOptions horizontalCentered="1"/>
      <pageSetup paperSize="9" orientation="portrait" horizontalDpi="4294967293" r:id="rId1"/>
      <headerFooter alignWithMargins="0"/>
    </customSheetView>
  </customSheetViews>
  <mergeCells count="7">
    <mergeCell ref="B6:E6"/>
    <mergeCell ref="B7:E7"/>
    <mergeCell ref="B8:E8"/>
    <mergeCell ref="B11:B12"/>
    <mergeCell ref="C11:C12"/>
    <mergeCell ref="D11:D12"/>
    <mergeCell ref="E11:E12"/>
  </mergeCells>
  <phoneticPr fontId="42"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97" orientation="portrait" horizontalDpi="4294967293" r:id="rId2"/>
  <headerFooter scaleWithDoc="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I57"/>
  <sheetViews>
    <sheetView showGridLines="0" showRuler="0" view="pageBreakPreview" zoomScale="70" zoomScaleNormal="75" zoomScaleSheetLayoutView="70" workbookViewId="0"/>
  </sheetViews>
  <sheetFormatPr baseColWidth="10" defaultColWidth="11.42578125" defaultRowHeight="12.75"/>
  <cols>
    <col min="1" max="1" width="5.85546875" style="323" bestFit="1" customWidth="1"/>
    <col min="2" max="2" width="47.85546875" style="323" customWidth="1"/>
    <col min="3" max="3" width="20.7109375" style="323" customWidth="1"/>
    <col min="4" max="4" width="12.7109375" style="323" customWidth="1"/>
    <col min="5" max="5" width="20.7109375" style="407" customWidth="1"/>
    <col min="6" max="6" width="12.7109375" style="323" customWidth="1"/>
    <col min="7" max="7" width="20.7109375" style="323" customWidth="1"/>
    <col min="8" max="8" width="13" style="323" customWidth="1"/>
    <col min="9" max="16384" width="11.42578125" style="323"/>
  </cols>
  <sheetData>
    <row r="1" spans="1:9">
      <c r="A1" s="517" t="s">
        <v>271</v>
      </c>
    </row>
    <row r="2" spans="1:9" ht="14.25">
      <c r="B2" s="327" t="s">
        <v>724</v>
      </c>
      <c r="C2" s="415"/>
      <c r="D2" s="978"/>
    </row>
    <row r="3" spans="1:9" ht="14.25">
      <c r="B3" s="412" t="s">
        <v>178</v>
      </c>
      <c r="C3" s="415"/>
      <c r="D3" s="415"/>
    </row>
    <row r="4" spans="1:9">
      <c r="B4" s="539"/>
      <c r="C4" s="539"/>
      <c r="D4" s="539"/>
    </row>
    <row r="5" spans="1:9" ht="15" customHeight="1">
      <c r="B5" s="979"/>
      <c r="C5" s="539"/>
      <c r="D5" s="539"/>
    </row>
    <row r="6" spans="1:9" ht="15.75">
      <c r="B6" s="1273" t="s">
        <v>767</v>
      </c>
      <c r="C6" s="1273"/>
      <c r="D6" s="1273"/>
      <c r="E6" s="1273"/>
      <c r="F6" s="1273"/>
      <c r="G6" s="1273"/>
      <c r="H6" s="1273"/>
    </row>
    <row r="7" spans="1:9" ht="16.5" customHeight="1">
      <c r="B7" s="1274" t="s">
        <v>571</v>
      </c>
      <c r="C7" s="1274"/>
      <c r="D7" s="1274"/>
      <c r="E7" s="1274"/>
      <c r="F7" s="1274"/>
      <c r="G7" s="1274"/>
      <c r="H7" s="1274"/>
    </row>
    <row r="8" spans="1:9" ht="16.5" customHeight="1" thickBot="1">
      <c r="B8" s="980"/>
      <c r="C8" s="980"/>
      <c r="D8" s="980"/>
    </row>
    <row r="9" spans="1:9" ht="15" customHeight="1" thickTop="1" thickBot="1">
      <c r="B9" s="981"/>
      <c r="C9" s="1266" t="s">
        <v>771</v>
      </c>
      <c r="D9" s="1267"/>
      <c r="E9" s="1267"/>
      <c r="F9" s="1267"/>
      <c r="G9" s="1267"/>
      <c r="H9" s="1268"/>
    </row>
    <row r="10" spans="1:9" ht="15" customHeight="1" thickTop="1">
      <c r="B10" s="180"/>
      <c r="C10" s="1269" t="s">
        <v>572</v>
      </c>
      <c r="D10" s="1270"/>
      <c r="E10" s="1275" t="s">
        <v>573</v>
      </c>
      <c r="F10" s="1276"/>
      <c r="G10" s="1275" t="s">
        <v>574</v>
      </c>
      <c r="H10" s="1276"/>
    </row>
    <row r="11" spans="1:9" ht="14.25">
      <c r="B11" s="181"/>
      <c r="C11" s="1271"/>
      <c r="D11" s="1272"/>
      <c r="E11" s="1277"/>
      <c r="F11" s="1278"/>
      <c r="G11" s="1277"/>
      <c r="H11" s="1278"/>
    </row>
    <row r="12" spans="1:9" ht="14.25">
      <c r="B12" s="982"/>
      <c r="C12" s="182" t="s">
        <v>334</v>
      </c>
      <c r="D12" s="983" t="s">
        <v>355</v>
      </c>
      <c r="E12" s="183" t="s">
        <v>334</v>
      </c>
      <c r="F12" s="983" t="s">
        <v>355</v>
      </c>
      <c r="G12" s="182" t="s">
        <v>334</v>
      </c>
      <c r="H12" s="983" t="s">
        <v>355</v>
      </c>
    </row>
    <row r="13" spans="1:9" ht="15">
      <c r="B13" s="984"/>
      <c r="C13" s="985"/>
      <c r="D13" s="986"/>
      <c r="E13" s="985"/>
      <c r="F13" s="986"/>
      <c r="G13" s="985"/>
      <c r="H13" s="986"/>
    </row>
    <row r="14" spans="1:9" ht="14.25">
      <c r="B14" s="147" t="s">
        <v>587</v>
      </c>
      <c r="C14" s="179">
        <f>+C16+C27</f>
        <v>281880414.16995192</v>
      </c>
      <c r="D14" s="987">
        <v>0.98946798612696463</v>
      </c>
      <c r="E14" s="179">
        <v>3000368.3537003519</v>
      </c>
      <c r="F14" s="987">
        <v>1.053201387303563E-2</v>
      </c>
      <c r="G14" s="179">
        <v>284880782.5236522</v>
      </c>
      <c r="H14" s="987">
        <v>1</v>
      </c>
      <c r="I14" s="407"/>
    </row>
    <row r="15" spans="1:9" ht="15">
      <c r="B15" s="984" t="s">
        <v>356</v>
      </c>
      <c r="C15" s="985" t="s">
        <v>356</v>
      </c>
      <c r="D15" s="986" t="s">
        <v>356</v>
      </c>
      <c r="E15" s="988"/>
      <c r="F15" s="989"/>
      <c r="G15" s="985" t="s">
        <v>356</v>
      </c>
      <c r="H15" s="986"/>
    </row>
    <row r="16" spans="1:9" ht="14.25">
      <c r="B16" s="990" t="s">
        <v>575</v>
      </c>
      <c r="C16" s="993">
        <f>+C18+C23</f>
        <v>90911126.133716106</v>
      </c>
      <c r="D16" s="994">
        <f t="shared" ref="D16:H16" si="0">+D18+D23</f>
        <v>0.31911989755282244</v>
      </c>
      <c r="E16" s="993">
        <f t="shared" si="0"/>
        <v>95823.931138777145</v>
      </c>
      <c r="F16" s="994">
        <f t="shared" si="0"/>
        <v>3.363650236070989E-4</v>
      </c>
      <c r="G16" s="991">
        <f t="shared" si="0"/>
        <v>91006950.064854875</v>
      </c>
      <c r="H16" s="992">
        <f t="shared" si="0"/>
        <v>0.31945626257642956</v>
      </c>
      <c r="I16" s="407"/>
    </row>
    <row r="17" spans="2:9" ht="14.25">
      <c r="B17" s="990"/>
      <c r="C17" s="1228">
        <f>+C18-C19-C20-C21</f>
        <v>0</v>
      </c>
      <c r="D17" s="994"/>
      <c r="E17" s="1228">
        <f>+E18-E19-E20-E21</f>
        <v>0</v>
      </c>
      <c r="F17" s="994"/>
      <c r="G17" s="995">
        <f>+G18-G19-G20-G21</f>
        <v>0</v>
      </c>
      <c r="H17" s="992"/>
    </row>
    <row r="18" spans="2:9" ht="14.25">
      <c r="B18" s="990" t="s">
        <v>192</v>
      </c>
      <c r="C18" s="993">
        <f>SUM(C19:C21)</f>
        <v>69396554.298197657</v>
      </c>
      <c r="D18" s="994">
        <f t="shared" ref="D18:H18" si="1">SUM(D19:D21)</f>
        <v>0.24359858072362489</v>
      </c>
      <c r="E18" s="993">
        <f t="shared" si="1"/>
        <v>2056.6928181357193</v>
      </c>
      <c r="F18" s="994">
        <f t="shared" si="1"/>
        <v>7.2194859895997137E-6</v>
      </c>
      <c r="G18" s="991">
        <f t="shared" si="1"/>
        <v>69398610.991015777</v>
      </c>
      <c r="H18" s="992">
        <f t="shared" si="1"/>
        <v>0.24360580020961453</v>
      </c>
      <c r="I18" s="407"/>
    </row>
    <row r="19" spans="2:9" ht="15">
      <c r="B19" s="996" t="s">
        <v>193</v>
      </c>
      <c r="C19" s="988">
        <v>17183296.883737575</v>
      </c>
      <c r="D19" s="989">
        <v>6.0317500996441745E-2</v>
      </c>
      <c r="E19" s="988">
        <v>58.66502489955662</v>
      </c>
      <c r="F19" s="989">
        <v>2.0592833388010541E-7</v>
      </c>
      <c r="G19" s="985">
        <v>17183355.548762474</v>
      </c>
      <c r="H19" s="986">
        <v>6.0317706924775623E-2</v>
      </c>
      <c r="I19" s="407"/>
    </row>
    <row r="20" spans="2:9" ht="15">
      <c r="B20" s="996" t="s">
        <v>194</v>
      </c>
      <c r="C20" s="988">
        <v>27678335.377495021</v>
      </c>
      <c r="D20" s="989">
        <v>9.7157607937969293E-2</v>
      </c>
      <c r="E20" s="988">
        <v>0</v>
      </c>
      <c r="F20" s="989">
        <v>0</v>
      </c>
      <c r="G20" s="985">
        <v>27678335.377495021</v>
      </c>
      <c r="H20" s="986">
        <v>9.7157607937969293E-2</v>
      </c>
      <c r="I20" s="407"/>
    </row>
    <row r="21" spans="2:9" ht="15">
      <c r="B21" s="996" t="s">
        <v>196</v>
      </c>
      <c r="C21" s="988">
        <v>24534922.03696505</v>
      </c>
      <c r="D21" s="989">
        <v>8.6123471789213882E-2</v>
      </c>
      <c r="E21" s="988">
        <v>1998.0277932361628</v>
      </c>
      <c r="F21" s="989">
        <v>7.0135576557196082E-6</v>
      </c>
      <c r="G21" s="985">
        <v>24536920.064758286</v>
      </c>
      <c r="H21" s="986">
        <v>8.6130485346869609E-2</v>
      </c>
      <c r="I21" s="407"/>
    </row>
    <row r="22" spans="2:9" ht="15">
      <c r="B22" s="996"/>
      <c r="C22" s="993"/>
      <c r="D22" s="994"/>
      <c r="E22" s="993"/>
      <c r="F22" s="994"/>
      <c r="G22" s="991"/>
      <c r="H22" s="992"/>
    </row>
    <row r="23" spans="2:9" ht="14.25">
      <c r="B23" s="990" t="s">
        <v>195</v>
      </c>
      <c r="C23" s="993">
        <f>SUM(C24:C25)</f>
        <v>21514571.835518453</v>
      </c>
      <c r="D23" s="994">
        <f t="shared" ref="D23:H23" si="2">SUM(D24:D25)</f>
        <v>7.5521316829197521E-2</v>
      </c>
      <c r="E23" s="993">
        <f t="shared" si="2"/>
        <v>93767.238320641423</v>
      </c>
      <c r="F23" s="994">
        <f t="shared" si="2"/>
        <v>3.2914553761749916E-4</v>
      </c>
      <c r="G23" s="991">
        <f t="shared" si="2"/>
        <v>21608339.073839094</v>
      </c>
      <c r="H23" s="992">
        <f t="shared" si="2"/>
        <v>7.5850462366815016E-2</v>
      </c>
      <c r="I23" s="407"/>
    </row>
    <row r="24" spans="2:9" ht="15">
      <c r="B24" s="996" t="s">
        <v>193</v>
      </c>
      <c r="C24" s="988">
        <v>21514571.835518453</v>
      </c>
      <c r="D24" s="989">
        <v>7.5521316829197521E-2</v>
      </c>
      <c r="E24" s="988">
        <v>81089.550622686686</v>
      </c>
      <c r="F24" s="989">
        <v>2.8464380750552816E-4</v>
      </c>
      <c r="G24" s="985">
        <v>21595661.38614114</v>
      </c>
      <c r="H24" s="986">
        <v>7.5805960636703043E-2</v>
      </c>
      <c r="I24" s="407"/>
    </row>
    <row r="25" spans="2:9" ht="15">
      <c r="B25" s="996" t="s">
        <v>576</v>
      </c>
      <c r="C25" s="988">
        <v>0</v>
      </c>
      <c r="D25" s="989">
        <v>0</v>
      </c>
      <c r="E25" s="988">
        <v>12677.687697954736</v>
      </c>
      <c r="F25" s="989">
        <v>4.450173011197101E-5</v>
      </c>
      <c r="G25" s="985">
        <v>12677.687697954736</v>
      </c>
      <c r="H25" s="986">
        <v>4.450173011197101E-5</v>
      </c>
      <c r="I25" s="407"/>
    </row>
    <row r="26" spans="2:9" ht="15">
      <c r="B26" s="996"/>
      <c r="C26" s="988"/>
      <c r="D26" s="989"/>
      <c r="E26" s="988"/>
      <c r="F26" s="989"/>
      <c r="G26" s="985"/>
      <c r="H26" s="986"/>
      <c r="I26" s="407"/>
    </row>
    <row r="27" spans="2:9" ht="14.25">
      <c r="B27" s="990" t="s">
        <v>212</v>
      </c>
      <c r="C27" s="993">
        <f>+C29+C36+C43+C47</f>
        <v>190969288.03623581</v>
      </c>
      <c r="D27" s="994">
        <f t="shared" ref="D27:H27" si="3">+D29+D36+D43+D47</f>
        <v>0.67034808857413808</v>
      </c>
      <c r="E27" s="993">
        <f t="shared" si="3"/>
        <v>2904544.4225615747</v>
      </c>
      <c r="F27" s="994">
        <f t="shared" si="3"/>
        <v>1.0195648849428486E-2</v>
      </c>
      <c r="G27" s="991">
        <f t="shared" si="3"/>
        <v>193873832.45879737</v>
      </c>
      <c r="H27" s="992">
        <f t="shared" si="3"/>
        <v>0.68054373742356644</v>
      </c>
    </row>
    <row r="28" spans="2:9" ht="14.25">
      <c r="B28" s="990"/>
      <c r="C28" s="993"/>
      <c r="D28" s="994"/>
      <c r="E28" s="993"/>
      <c r="F28" s="994"/>
      <c r="G28" s="991"/>
      <c r="H28" s="992"/>
    </row>
    <row r="29" spans="2:9" ht="14.25">
      <c r="B29" s="990" t="s">
        <v>283</v>
      </c>
      <c r="C29" s="993">
        <f>SUM(C30:C32)</f>
        <v>170310769.66108143</v>
      </c>
      <c r="D29" s="994">
        <f t="shared" ref="D29:H29" si="4">SUM(D30:D32)</f>
        <v>0.59783172508991766</v>
      </c>
      <c r="E29" s="993">
        <f t="shared" si="4"/>
        <v>1901087.4393799999</v>
      </c>
      <c r="F29" s="994">
        <f t="shared" si="4"/>
        <v>6.6732737201118629E-3</v>
      </c>
      <c r="G29" s="991">
        <f t="shared" si="4"/>
        <v>172211857.10046142</v>
      </c>
      <c r="H29" s="992">
        <f t="shared" si="4"/>
        <v>0.6045049988100295</v>
      </c>
    </row>
    <row r="30" spans="2:9" ht="15">
      <c r="B30" s="996" t="s">
        <v>193</v>
      </c>
      <c r="C30" s="988">
        <v>96587804.899264008</v>
      </c>
      <c r="D30" s="989">
        <v>0.33904640405585929</v>
      </c>
      <c r="E30" s="988">
        <v>1811435.52544</v>
      </c>
      <c r="F30" s="989">
        <v>6.35857395993216E-3</v>
      </c>
      <c r="G30" s="985">
        <v>98399240.424704015</v>
      </c>
      <c r="H30" s="986">
        <v>0.34540497801579151</v>
      </c>
      <c r="I30" s="407"/>
    </row>
    <row r="31" spans="2:9" ht="15">
      <c r="B31" s="996" t="s">
        <v>194</v>
      </c>
      <c r="C31" s="988">
        <v>12803620.647399999</v>
      </c>
      <c r="D31" s="989">
        <v>4.4943785024659996E-2</v>
      </c>
      <c r="E31" s="988">
        <v>63</v>
      </c>
      <c r="F31" s="989">
        <v>2.2114513812376635E-7</v>
      </c>
      <c r="G31" s="985">
        <v>12803683.647399999</v>
      </c>
      <c r="H31" s="986">
        <v>4.4944006169798122E-2</v>
      </c>
      <c r="I31" s="407"/>
    </row>
    <row r="32" spans="2:9" ht="15">
      <c r="B32" s="996" t="s">
        <v>196</v>
      </c>
      <c r="C32" s="988">
        <f>+C33+C34</f>
        <v>60919344.114417419</v>
      </c>
      <c r="D32" s="989">
        <f t="shared" ref="D32:H32" si="5">+D33+D34</f>
        <v>0.21384153600939831</v>
      </c>
      <c r="E32" s="988">
        <f t="shared" si="5"/>
        <v>89588.913939999999</v>
      </c>
      <c r="F32" s="989">
        <f t="shared" si="5"/>
        <v>3.144786150415796E-4</v>
      </c>
      <c r="G32" s="985">
        <f t="shared" si="5"/>
        <v>61008933.028357416</v>
      </c>
      <c r="H32" s="986">
        <f t="shared" si="5"/>
        <v>0.21415601462443989</v>
      </c>
      <c r="I32" s="407"/>
    </row>
    <row r="33" spans="2:9">
      <c r="B33" s="997" t="s">
        <v>463</v>
      </c>
      <c r="C33" s="988">
        <v>11425033.068581998</v>
      </c>
      <c r="D33" s="999">
        <v>4.0104611365399431E-2</v>
      </c>
      <c r="E33" s="988">
        <v>82397.924549999996</v>
      </c>
      <c r="F33" s="999">
        <v>2.8923651437653058E-4</v>
      </c>
      <c r="G33" s="985">
        <v>11507430.993131999</v>
      </c>
      <c r="H33" s="998">
        <v>4.0393847879775964E-2</v>
      </c>
      <c r="I33" s="407"/>
    </row>
    <row r="34" spans="2:9">
      <c r="B34" s="997" t="s">
        <v>197</v>
      </c>
      <c r="C34" s="988">
        <v>49494311.04583542</v>
      </c>
      <c r="D34" s="999">
        <v>0.17373692464399887</v>
      </c>
      <c r="E34" s="988">
        <v>7190.9893899999997</v>
      </c>
      <c r="F34" s="999">
        <v>2.524210066504902E-5</v>
      </c>
      <c r="G34" s="985">
        <v>49501502.035225421</v>
      </c>
      <c r="H34" s="998">
        <v>0.17376216674466394</v>
      </c>
      <c r="I34" s="407"/>
    </row>
    <row r="35" spans="2:9" ht="15">
      <c r="B35" s="997"/>
      <c r="C35" s="988"/>
      <c r="D35" s="989"/>
      <c r="E35" s="988"/>
      <c r="F35" s="989"/>
      <c r="G35" s="985"/>
      <c r="H35" s="986"/>
    </row>
    <row r="36" spans="2:9" ht="14.25">
      <c r="B36" s="990" t="s">
        <v>284</v>
      </c>
      <c r="C36" s="993">
        <f>SUM(C37:C39)</f>
        <v>18566041.730101291</v>
      </c>
      <c r="D36" s="994">
        <f t="shared" ref="D36:H36" si="6">SUM(D37:D39)</f>
        <v>6.5171267663727953E-2</v>
      </c>
      <c r="E36" s="993">
        <f t="shared" si="6"/>
        <v>953176.44181585649</v>
      </c>
      <c r="F36" s="994">
        <f t="shared" si="6"/>
        <v>3.3458783473283766E-3</v>
      </c>
      <c r="G36" s="991">
        <f t="shared" si="6"/>
        <v>19519218.171917152</v>
      </c>
      <c r="H36" s="992">
        <f t="shared" si="6"/>
        <v>6.8517146011056324E-2</v>
      </c>
      <c r="I36" s="407"/>
    </row>
    <row r="37" spans="2:9" ht="15">
      <c r="B37" s="996" t="s">
        <v>193</v>
      </c>
      <c r="C37" s="988">
        <v>18459403.144543901</v>
      </c>
      <c r="D37" s="989">
        <v>6.4796940604483308E-2</v>
      </c>
      <c r="E37" s="988">
        <v>935898.12563938589</v>
      </c>
      <c r="F37" s="989">
        <v>3.2852273057824765E-3</v>
      </c>
      <c r="G37" s="985">
        <v>19395301.270183288</v>
      </c>
      <c r="H37" s="986">
        <v>6.8082167910265778E-2</v>
      </c>
      <c r="I37" s="407"/>
    </row>
    <row r="38" spans="2:9" ht="15">
      <c r="B38" s="996" t="s">
        <v>194</v>
      </c>
      <c r="C38" s="988">
        <v>7535.0436913896001</v>
      </c>
      <c r="D38" s="989">
        <v>2.6449813934935991E-5</v>
      </c>
      <c r="E38" s="988">
        <v>0</v>
      </c>
      <c r="F38" s="989">
        <v>0</v>
      </c>
      <c r="G38" s="985">
        <v>7535.0436913896001</v>
      </c>
      <c r="H38" s="986">
        <v>2.6449813934935991E-5</v>
      </c>
      <c r="I38" s="407"/>
    </row>
    <row r="39" spans="2:9" ht="15">
      <c r="B39" s="996" t="s">
        <v>196</v>
      </c>
      <c r="C39" s="988">
        <f>+C40+C41</f>
        <v>99103.541866002401</v>
      </c>
      <c r="D39" s="989">
        <f t="shared" ref="D39:H39" si="7">+D40+D41</f>
        <v>3.4787724530970735E-4</v>
      </c>
      <c r="E39" s="988">
        <f t="shared" si="7"/>
        <v>17278.316176470587</v>
      </c>
      <c r="F39" s="989">
        <f t="shared" si="7"/>
        <v>6.0651041545899912E-5</v>
      </c>
      <c r="G39" s="985">
        <f t="shared" si="7"/>
        <v>116381.858042473</v>
      </c>
      <c r="H39" s="986">
        <f t="shared" si="7"/>
        <v>4.0852828685560732E-4</v>
      </c>
      <c r="I39" s="407"/>
    </row>
    <row r="40" spans="2:9">
      <c r="B40" s="997" t="s">
        <v>463</v>
      </c>
      <c r="C40" s="988">
        <v>92708.84958439898</v>
      </c>
      <c r="D40" s="999">
        <v>3.2543033883551415E-4</v>
      </c>
      <c r="E40" s="988">
        <v>8059.4388213981247</v>
      </c>
      <c r="F40" s="999">
        <v>2.8290566846954492E-5</v>
      </c>
      <c r="G40" s="985">
        <v>100768.28840579711</v>
      </c>
      <c r="H40" s="998">
        <v>3.5372090568246866E-4</v>
      </c>
      <c r="I40" s="407"/>
    </row>
    <row r="41" spans="2:9">
      <c r="B41" s="997" t="s">
        <v>197</v>
      </c>
      <c r="C41" s="988">
        <v>6394.6922816034275</v>
      </c>
      <c r="D41" s="999">
        <v>2.2446906474193215E-5</v>
      </c>
      <c r="E41" s="988">
        <v>9218.8773550724636</v>
      </c>
      <c r="F41" s="999">
        <v>3.2360474698945423E-5</v>
      </c>
      <c r="G41" s="985">
        <v>15613.569636675891</v>
      </c>
      <c r="H41" s="998">
        <v>5.4807381173138645E-5</v>
      </c>
      <c r="I41" s="407"/>
    </row>
    <row r="42" spans="2:9" ht="15">
      <c r="B42" s="996"/>
      <c r="C42" s="988"/>
      <c r="D42" s="989"/>
      <c r="E42" s="988"/>
      <c r="F42" s="989"/>
      <c r="G42" s="985"/>
      <c r="H42" s="986"/>
    </row>
    <row r="43" spans="2:9" ht="14.25">
      <c r="B43" s="990" t="s">
        <v>285</v>
      </c>
      <c r="C43" s="993">
        <f>+SUM(C44:C45)</f>
        <v>1679851.2618431556</v>
      </c>
      <c r="D43" s="994">
        <f t="shared" ref="D43:H43" si="8">+SUM(D44:D45)</f>
        <v>5.8966815766299929E-3</v>
      </c>
      <c r="E43" s="993">
        <f t="shared" si="8"/>
        <v>29640.533087308006</v>
      </c>
      <c r="F43" s="994">
        <f t="shared" si="8"/>
        <v>1.0404539339134645E-4</v>
      </c>
      <c r="G43" s="991">
        <f t="shared" si="8"/>
        <v>1709491.7949304637</v>
      </c>
      <c r="H43" s="992">
        <f t="shared" si="8"/>
        <v>6.0007269700213398E-3</v>
      </c>
      <c r="I43" s="407"/>
    </row>
    <row r="44" spans="2:9" ht="15">
      <c r="B44" s="996" t="s">
        <v>193</v>
      </c>
      <c r="C44" s="988">
        <v>1678129.0572939878</v>
      </c>
      <c r="D44" s="989">
        <v>5.8906362248378804E-3</v>
      </c>
      <c r="E44" s="988">
        <v>29640.533087308006</v>
      </c>
      <c r="F44" s="989">
        <v>1.0404539339134645E-4</v>
      </c>
      <c r="G44" s="985">
        <v>1707769.5903812959</v>
      </c>
      <c r="H44" s="986">
        <v>5.9946816182292273E-3</v>
      </c>
      <c r="I44" s="407"/>
    </row>
    <row r="45" spans="2:9" ht="15">
      <c r="B45" s="996" t="s">
        <v>196</v>
      </c>
      <c r="C45" s="988">
        <v>1722.2045491676897</v>
      </c>
      <c r="D45" s="989">
        <v>6.0453517921122109E-6</v>
      </c>
      <c r="E45" s="988">
        <v>0</v>
      </c>
      <c r="F45" s="989">
        <v>0</v>
      </c>
      <c r="G45" s="985">
        <v>1722.2045491676897</v>
      </c>
      <c r="H45" s="986">
        <v>6.0453517921122109E-6</v>
      </c>
      <c r="I45" s="407"/>
    </row>
    <row r="46" spans="2:9" ht="15">
      <c r="B46" s="996"/>
      <c r="C46" s="988"/>
      <c r="D46" s="989"/>
      <c r="E46" s="988"/>
      <c r="F46" s="989"/>
      <c r="G46" s="985"/>
      <c r="H46" s="986"/>
    </row>
    <row r="47" spans="2:9" ht="14.25">
      <c r="B47" s="990" t="s">
        <v>577</v>
      </c>
      <c r="C47" s="993">
        <f>SUM(C48:C50)</f>
        <v>412625.38320994057</v>
      </c>
      <c r="D47" s="994">
        <f t="shared" ref="D47:H47" si="9">SUM(D48:D50)</f>
        <v>1.4484142438624496E-3</v>
      </c>
      <c r="E47" s="993">
        <f t="shared" si="9"/>
        <v>20640.008278410449</v>
      </c>
      <c r="F47" s="994">
        <f t="shared" si="9"/>
        <v>7.2451388596900943E-5</v>
      </c>
      <c r="G47" s="991">
        <f t="shared" si="9"/>
        <v>433265.39148835104</v>
      </c>
      <c r="H47" s="992">
        <f t="shared" si="9"/>
        <v>1.5208656324593507E-3</v>
      </c>
      <c r="I47" s="407"/>
    </row>
    <row r="48" spans="2:9" ht="15">
      <c r="B48" s="996" t="s">
        <v>193</v>
      </c>
      <c r="C48" s="988">
        <v>407567.7223704335</v>
      </c>
      <c r="D48" s="989">
        <v>1.4306606390221965E-3</v>
      </c>
      <c r="E48" s="988">
        <v>20640.008278410449</v>
      </c>
      <c r="F48" s="989">
        <v>7.2451388596900943E-5</v>
      </c>
      <c r="G48" s="985">
        <v>428207.73064884398</v>
      </c>
      <c r="H48" s="986">
        <v>1.5031120276190976E-3</v>
      </c>
      <c r="I48" s="407"/>
    </row>
    <row r="49" spans="2:9" ht="15">
      <c r="B49" s="996" t="s">
        <v>194</v>
      </c>
      <c r="C49" s="988">
        <v>1127.3957158962796</v>
      </c>
      <c r="D49" s="989">
        <v>3.9574298620956382E-6</v>
      </c>
      <c r="E49" s="988">
        <v>0</v>
      </c>
      <c r="F49" s="989">
        <v>0</v>
      </c>
      <c r="G49" s="985">
        <v>1127.3957158962796</v>
      </c>
      <c r="H49" s="986">
        <v>3.9574298620956382E-6</v>
      </c>
      <c r="I49" s="407"/>
    </row>
    <row r="50" spans="2:9" ht="15">
      <c r="B50" s="996" t="s">
        <v>196</v>
      </c>
      <c r="C50" s="988">
        <v>3930.2651236107781</v>
      </c>
      <c r="D50" s="989">
        <v>1.3796174978157638E-5</v>
      </c>
      <c r="E50" s="988">
        <v>0</v>
      </c>
      <c r="F50" s="989">
        <v>0</v>
      </c>
      <c r="G50" s="985">
        <v>3930.2651236107781</v>
      </c>
      <c r="H50" s="986">
        <v>1.3796174978157638E-5</v>
      </c>
      <c r="I50" s="407"/>
    </row>
    <row r="51" spans="2:9" ht="15.75" thickBot="1">
      <c r="B51" s="1000"/>
      <c r="C51" s="1229"/>
      <c r="D51" s="1230"/>
      <c r="E51" s="1229"/>
      <c r="F51" s="1002"/>
      <c r="G51" s="1001"/>
      <c r="H51" s="1002"/>
    </row>
    <row r="52" spans="2:9" ht="13.5" thickTop="1">
      <c r="B52" s="1003" t="s">
        <v>356</v>
      </c>
      <c r="C52" s="1004"/>
      <c r="D52" s="1005"/>
      <c r="E52" s="518"/>
      <c r="F52" s="518"/>
      <c r="G52" s="855"/>
      <c r="H52" s="1006"/>
    </row>
    <row r="53" spans="2:9" ht="12.75" customHeight="1">
      <c r="B53" s="1265" t="s">
        <v>578</v>
      </c>
      <c r="C53" s="1265"/>
      <c r="D53" s="1265"/>
      <c r="E53" s="1265"/>
      <c r="F53" s="1265"/>
      <c r="G53" s="1265"/>
      <c r="H53" s="1265"/>
    </row>
    <row r="54" spans="2:9" ht="12.75" customHeight="1">
      <c r="B54" s="1265" t="s">
        <v>579</v>
      </c>
      <c r="C54" s="1265"/>
      <c r="D54" s="1265"/>
      <c r="E54" s="1265"/>
      <c r="F54" s="1265"/>
      <c r="G54" s="1265"/>
      <c r="H54" s="1265"/>
    </row>
    <row r="55" spans="2:9">
      <c r="B55" s="1003"/>
      <c r="C55" s="1004"/>
      <c r="D55" s="1007"/>
    </row>
    <row r="56" spans="2:9" ht="24.95" customHeight="1">
      <c r="B56" s="1008"/>
      <c r="C56" s="1009"/>
      <c r="D56" s="1009"/>
      <c r="E56" s="1009"/>
      <c r="F56" s="1009"/>
      <c r="G56" s="1009"/>
      <c r="H56" s="1009"/>
    </row>
    <row r="57" spans="2:9">
      <c r="C57" s="407"/>
      <c r="D57" s="407"/>
      <c r="F57" s="407"/>
      <c r="G57" s="407"/>
      <c r="H57" s="407"/>
    </row>
  </sheetData>
  <customSheetViews>
    <customSheetView guid="{AE035438-BA58-480D-90AC-43CF75BC256A}" scale="75" showPageBreaks="1" fitToPage="1" printArea="1" hiddenColumns="1" showRuler="0" topLeftCell="A7">
      <selection activeCell="B18" sqref="B18"/>
      <pageMargins left="0.59055118110236227" right="0.59055118110236227" top="0.98425196850393704" bottom="0.98425196850393704" header="0" footer="0"/>
      <printOptions horizontalCentered="1"/>
      <pageSetup paperSize="9" orientation="portrait" horizontalDpi="4294967293" r:id="rId1"/>
      <headerFooter alignWithMargins="0"/>
    </customSheetView>
  </customSheetViews>
  <mergeCells count="8">
    <mergeCell ref="B54:H54"/>
    <mergeCell ref="C9:H9"/>
    <mergeCell ref="C10:D11"/>
    <mergeCell ref="B6:H6"/>
    <mergeCell ref="B7:H7"/>
    <mergeCell ref="E10:F11"/>
    <mergeCell ref="G10:H11"/>
    <mergeCell ref="B53:H53"/>
  </mergeCells>
  <phoneticPr fontId="42"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5" orientation="portrait" horizontalDpi="4294967293" r:id="rId2"/>
  <headerFooter scaleWithDoc="0">
    <oddFooter>&amp;R&amp;A</oddFooter>
  </headerFooter>
  <ignoredErrors>
    <ignoredError sqref="G22 G26 G35 G42 G46 G2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showRuler="0" view="pageBreakPreview" zoomScale="85" zoomScaleNormal="85" zoomScaleSheetLayoutView="85" workbookViewId="0"/>
  </sheetViews>
  <sheetFormatPr baseColWidth="10" defaultColWidth="11.42578125" defaultRowHeight="12.75"/>
  <cols>
    <col min="1" max="1" width="5.85546875" style="781" bestFit="1" customWidth="1"/>
    <col min="2" max="2" width="57.7109375" style="781" bestFit="1" customWidth="1"/>
    <col min="3" max="3" width="14.28515625" style="781" customWidth="1"/>
    <col min="4" max="16384" width="11.42578125" style="781"/>
  </cols>
  <sheetData>
    <row r="1" spans="1:5">
      <c r="A1" s="517" t="s">
        <v>271</v>
      </c>
    </row>
    <row r="2" spans="1:5" ht="14.25">
      <c r="B2" s="327" t="s">
        <v>724</v>
      </c>
      <c r="C2" s="964"/>
    </row>
    <row r="3" spans="1:5" ht="14.25">
      <c r="B3" s="412" t="s">
        <v>178</v>
      </c>
      <c r="C3" s="412"/>
    </row>
    <row r="4" spans="1:5">
      <c r="B4" s="965"/>
      <c r="C4" s="965"/>
    </row>
    <row r="5" spans="1:5" ht="14.25">
      <c r="B5" s="966"/>
      <c r="C5" s="966"/>
    </row>
    <row r="6" spans="1:5" ht="16.5">
      <c r="B6" s="1279" t="s">
        <v>612</v>
      </c>
      <c r="C6" s="1279"/>
    </row>
    <row r="7" spans="1:5" ht="14.25">
      <c r="B7" s="1280" t="s">
        <v>298</v>
      </c>
      <c r="C7" s="1280"/>
    </row>
    <row r="8" spans="1:5">
      <c r="B8" s="134"/>
      <c r="C8" s="134"/>
    </row>
    <row r="9" spans="1:5" ht="13.5" thickBot="1">
      <c r="B9" s="967" t="s">
        <v>750</v>
      </c>
      <c r="C9" s="967"/>
    </row>
    <row r="10" spans="1:5" ht="15.75" thickTop="1" thickBot="1">
      <c r="B10" s="165" t="s">
        <v>83</v>
      </c>
      <c r="C10" s="1236">
        <v>5.9055117003046997E-2</v>
      </c>
      <c r="D10" s="968"/>
      <c r="E10" s="969"/>
    </row>
    <row r="11" spans="1:5" ht="13.5" thickTop="1">
      <c r="B11" s="140"/>
      <c r="C11" s="970"/>
      <c r="D11" s="968"/>
      <c r="E11" s="969"/>
    </row>
    <row r="12" spans="1:5" ht="14.25">
      <c r="B12" s="270" t="s">
        <v>302</v>
      </c>
      <c r="C12" s="1235">
        <v>0.11033897240264019</v>
      </c>
      <c r="D12" s="968"/>
      <c r="E12" s="969"/>
    </row>
    <row r="13" spans="1:5">
      <c r="B13" s="153"/>
      <c r="C13" s="971"/>
      <c r="D13" s="968"/>
      <c r="E13" s="969"/>
    </row>
    <row r="14" spans="1:5">
      <c r="B14" s="144" t="s">
        <v>304</v>
      </c>
      <c r="C14" s="972">
        <v>0.17347406944257182</v>
      </c>
      <c r="D14" s="968"/>
      <c r="E14" s="969"/>
    </row>
    <row r="15" spans="1:5">
      <c r="B15" s="144" t="s">
        <v>46</v>
      </c>
      <c r="C15" s="972">
        <v>0.21368718419912677</v>
      </c>
      <c r="D15" s="968"/>
      <c r="E15" s="969"/>
    </row>
    <row r="16" spans="1:5">
      <c r="B16" s="144" t="s">
        <v>84</v>
      </c>
      <c r="C16" s="972">
        <v>0.22488000000000002</v>
      </c>
      <c r="D16" s="968"/>
      <c r="E16" s="969"/>
    </row>
    <row r="17" spans="2:5">
      <c r="B17" s="144" t="s">
        <v>305</v>
      </c>
      <c r="C17" s="972">
        <v>7.0000000000000007E-2</v>
      </c>
      <c r="D17" s="968"/>
      <c r="E17" s="969"/>
    </row>
    <row r="18" spans="2:5">
      <c r="B18" s="144" t="s">
        <v>47</v>
      </c>
      <c r="C18" s="972">
        <v>0.12901694938050468</v>
      </c>
      <c r="D18" s="968"/>
      <c r="E18" s="969"/>
    </row>
    <row r="19" spans="2:5">
      <c r="B19" s="155" t="s">
        <v>85</v>
      </c>
      <c r="C19" s="973">
        <v>0</v>
      </c>
      <c r="D19" s="968"/>
      <c r="E19" s="969"/>
    </row>
    <row r="20" spans="2:5">
      <c r="B20" s="144"/>
      <c r="C20" s="972"/>
      <c r="D20" s="968"/>
      <c r="E20" s="969"/>
    </row>
    <row r="21" spans="2:5" ht="14.25">
      <c r="B21" s="270" t="s">
        <v>303</v>
      </c>
      <c r="C21" s="1235">
        <v>3.6268066412822139E-2</v>
      </c>
      <c r="D21" s="968"/>
      <c r="E21" s="969"/>
    </row>
    <row r="22" spans="2:5">
      <c r="B22" s="153"/>
      <c r="C22" s="971"/>
      <c r="D22" s="968"/>
      <c r="E22" s="969"/>
    </row>
    <row r="23" spans="2:5">
      <c r="B23" s="144" t="s">
        <v>304</v>
      </c>
      <c r="C23" s="972">
        <v>3.5753660772226768E-2</v>
      </c>
      <c r="D23" s="968"/>
      <c r="E23" s="969"/>
    </row>
    <row r="24" spans="2:5">
      <c r="B24" s="974" t="s">
        <v>305</v>
      </c>
      <c r="C24" s="975">
        <v>4.974091138444782E-2</v>
      </c>
      <c r="D24" s="968"/>
      <c r="E24" s="969"/>
    </row>
    <row r="25" spans="2:5">
      <c r="B25" s="144" t="s">
        <v>47</v>
      </c>
      <c r="C25" s="972">
        <v>1.18000000085849E-2</v>
      </c>
      <c r="D25" s="968"/>
      <c r="E25" s="969"/>
    </row>
    <row r="26" spans="2:5">
      <c r="B26" s="144"/>
      <c r="C26" s="972"/>
      <c r="D26" s="968"/>
      <c r="E26" s="969"/>
    </row>
    <row r="27" spans="2:5" ht="14.25">
      <c r="B27" s="270" t="s">
        <v>299</v>
      </c>
      <c r="C27" s="1235">
        <v>4.2924497673263041E-2</v>
      </c>
      <c r="D27" s="968"/>
      <c r="E27" s="969"/>
    </row>
    <row r="28" spans="2:5">
      <c r="B28" s="153"/>
      <c r="C28" s="971"/>
      <c r="D28" s="968"/>
      <c r="E28" s="969"/>
    </row>
    <row r="29" spans="2:5">
      <c r="B29" s="144" t="s">
        <v>304</v>
      </c>
      <c r="C29" s="972">
        <v>4.6280674486246599E-2</v>
      </c>
      <c r="D29" s="968"/>
      <c r="E29" s="969"/>
    </row>
    <row r="30" spans="2:5">
      <c r="B30" s="144" t="s">
        <v>46</v>
      </c>
      <c r="C30" s="972">
        <v>2.8767059314993078E-2</v>
      </c>
      <c r="D30" s="968"/>
      <c r="E30" s="969"/>
    </row>
    <row r="31" spans="2:5">
      <c r="B31" s="144" t="s">
        <v>300</v>
      </c>
      <c r="C31" s="972">
        <v>3.0258023128213969E-2</v>
      </c>
      <c r="D31" s="968"/>
      <c r="E31" s="969"/>
    </row>
    <row r="32" spans="2:5">
      <c r="B32" s="144" t="s">
        <v>301</v>
      </c>
      <c r="C32" s="972">
        <v>3.9402241027281168E-2</v>
      </c>
      <c r="D32" s="968"/>
      <c r="E32" s="969"/>
    </row>
    <row r="33" spans="2:5">
      <c r="B33" s="144" t="s">
        <v>47</v>
      </c>
      <c r="C33" s="972">
        <v>5.0438006870747745E-2</v>
      </c>
      <c r="D33" s="968"/>
      <c r="E33" s="969"/>
    </row>
    <row r="34" spans="2:5">
      <c r="B34" s="155"/>
      <c r="C34" s="973"/>
      <c r="D34" s="968"/>
      <c r="E34" s="969"/>
    </row>
    <row r="35" spans="2:5" ht="14.25">
      <c r="B35" s="270" t="s">
        <v>306</v>
      </c>
      <c r="C35" s="1235">
        <v>4.5113252992073805E-2</v>
      </c>
      <c r="D35" s="968"/>
      <c r="E35" s="969"/>
    </row>
    <row r="36" spans="2:5">
      <c r="B36" s="153"/>
      <c r="C36" s="971"/>
      <c r="D36" s="968"/>
      <c r="E36" s="969"/>
    </row>
    <row r="37" spans="2:5">
      <c r="B37" s="144" t="s">
        <v>304</v>
      </c>
      <c r="C37" s="972">
        <v>4.8065182563427705E-2</v>
      </c>
      <c r="D37" s="968"/>
      <c r="E37" s="969"/>
    </row>
    <row r="38" spans="2:5">
      <c r="B38" s="144" t="s">
        <v>301</v>
      </c>
      <c r="C38" s="972">
        <v>2.9464286946103556E-2</v>
      </c>
      <c r="D38" s="968"/>
      <c r="E38" s="969"/>
    </row>
    <row r="39" spans="2:5">
      <c r="B39" s="144" t="s">
        <v>300</v>
      </c>
      <c r="C39" s="972">
        <v>5.9966462729775473E-3</v>
      </c>
      <c r="D39" s="968"/>
      <c r="E39" s="969"/>
    </row>
    <row r="40" spans="2:5">
      <c r="B40" s="144"/>
      <c r="C40" s="972"/>
      <c r="D40" s="968"/>
      <c r="E40" s="969"/>
    </row>
    <row r="41" spans="2:5" ht="14.25">
      <c r="B41" s="1237" t="s">
        <v>307</v>
      </c>
      <c r="C41" s="1235">
        <v>2.8306858645282054E-2</v>
      </c>
      <c r="D41" s="968"/>
      <c r="E41" s="969"/>
    </row>
    <row r="42" spans="2:5">
      <c r="B42" s="153"/>
      <c r="C42" s="971"/>
      <c r="D42" s="968"/>
      <c r="E42" s="969"/>
    </row>
    <row r="43" spans="2:5">
      <c r="B43" s="144" t="s">
        <v>304</v>
      </c>
      <c r="C43" s="972">
        <v>1.814182665487173E-2</v>
      </c>
      <c r="D43" s="968"/>
      <c r="E43" s="969"/>
    </row>
    <row r="44" spans="2:5">
      <c r="B44" s="144" t="s">
        <v>301</v>
      </c>
      <c r="C44" s="972">
        <v>3.0094609270481871E-2</v>
      </c>
      <c r="D44" s="968"/>
      <c r="E44" s="969"/>
    </row>
    <row r="45" spans="2:5">
      <c r="B45" s="144"/>
      <c r="C45" s="972"/>
      <c r="D45" s="968"/>
      <c r="E45" s="969"/>
    </row>
    <row r="46" spans="2:5" ht="14.25">
      <c r="B46" s="270" t="s">
        <v>308</v>
      </c>
      <c r="C46" s="1235">
        <v>2.9289658983678964E-2</v>
      </c>
      <c r="D46" s="968"/>
      <c r="E46" s="969"/>
    </row>
    <row r="47" spans="2:5">
      <c r="B47" s="153"/>
      <c r="C47" s="971"/>
      <c r="D47" s="968"/>
      <c r="E47" s="969"/>
    </row>
    <row r="48" spans="2:5">
      <c r="B48" s="144" t="s">
        <v>300</v>
      </c>
      <c r="C48" s="972">
        <v>1.6379944042728294E-2</v>
      </c>
      <c r="D48" s="968"/>
      <c r="E48" s="969"/>
    </row>
    <row r="49" spans="2:5">
      <c r="B49" s="144" t="s">
        <v>301</v>
      </c>
      <c r="C49" s="972">
        <v>3.0000000000000002E-2</v>
      </c>
      <c r="D49" s="968"/>
      <c r="E49" s="969"/>
    </row>
    <row r="50" spans="2:5" ht="12.75" customHeight="1">
      <c r="B50" s="144" t="s">
        <v>47</v>
      </c>
      <c r="C50" s="972">
        <v>1.321296016283814E-2</v>
      </c>
      <c r="D50" s="968"/>
      <c r="E50" s="969"/>
    </row>
    <row r="51" spans="2:5">
      <c r="B51" s="155"/>
      <c r="C51" s="972"/>
      <c r="D51" s="968"/>
      <c r="E51" s="969"/>
    </row>
    <row r="52" spans="2:5" ht="13.5" thickBot="1">
      <c r="B52" s="142"/>
      <c r="C52" s="976"/>
      <c r="D52" s="968"/>
    </row>
    <row r="53" spans="2:5" ht="13.5" thickTop="1">
      <c r="B53" s="133"/>
      <c r="C53" s="133"/>
    </row>
    <row r="54" spans="2:5" ht="12.75" customHeight="1">
      <c r="B54" s="1281" t="s">
        <v>927</v>
      </c>
      <c r="C54" s="1281"/>
    </row>
    <row r="55" spans="2:5">
      <c r="B55" s="1281"/>
      <c r="C55" s="1281"/>
    </row>
    <row r="56" spans="2:5">
      <c r="B56" s="1281"/>
      <c r="C56" s="1281"/>
    </row>
    <row r="57" spans="2:5">
      <c r="B57" s="977"/>
      <c r="C57" s="977"/>
    </row>
    <row r="58" spans="2:5">
      <c r="B58" s="977"/>
      <c r="C58" s="977"/>
    </row>
  </sheetData>
  <mergeCells count="3">
    <mergeCell ref="B6:C6"/>
    <mergeCell ref="B7:C7"/>
    <mergeCell ref="B54:C56"/>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E37"/>
  <sheetViews>
    <sheetView showGridLines="0" view="pageBreakPreview" zoomScale="70" zoomScaleNormal="75" zoomScaleSheetLayoutView="70" workbookViewId="0"/>
  </sheetViews>
  <sheetFormatPr baseColWidth="10" defaultColWidth="11.42578125" defaultRowHeight="12.75"/>
  <cols>
    <col min="1" max="1" width="5.85546875" style="524" bestFit="1" customWidth="1"/>
    <col min="2" max="2" width="64.140625" style="949" bestFit="1" customWidth="1"/>
    <col min="3" max="3" width="30.7109375" style="949" customWidth="1"/>
    <col min="4" max="16384" width="11.42578125" style="949"/>
  </cols>
  <sheetData>
    <row r="1" spans="1:4">
      <c r="A1" s="517" t="s">
        <v>271</v>
      </c>
    </row>
    <row r="2" spans="1:4" ht="14.25">
      <c r="B2" s="327" t="s">
        <v>724</v>
      </c>
      <c r="C2" s="950"/>
    </row>
    <row r="3" spans="1:4" ht="14.25">
      <c r="B3" s="131" t="s">
        <v>178</v>
      </c>
      <c r="C3" s="950"/>
    </row>
    <row r="4" spans="1:4">
      <c r="B4" s="950"/>
      <c r="C4" s="950"/>
    </row>
    <row r="5" spans="1:4">
      <c r="B5" s="950"/>
      <c r="C5" s="950"/>
    </row>
    <row r="6" spans="1:4" ht="15.75" customHeight="1">
      <c r="B6" s="1248" t="s">
        <v>884</v>
      </c>
      <c r="C6" s="1248"/>
    </row>
    <row r="7" spans="1:4" ht="12.75" customHeight="1">
      <c r="B7" s="1248" t="s">
        <v>459</v>
      </c>
      <c r="C7" s="1248"/>
    </row>
    <row r="8" spans="1:4" ht="14.25">
      <c r="B8" s="951"/>
      <c r="C8" s="951"/>
    </row>
    <row r="9" spans="1:4" ht="13.5" thickBot="1">
      <c r="B9" s="950"/>
      <c r="C9" s="950"/>
    </row>
    <row r="10" spans="1:4" ht="16.5" thickTop="1" thickBot="1">
      <c r="B10" s="952" t="s">
        <v>750</v>
      </c>
      <c r="C10" s="953" t="s">
        <v>51</v>
      </c>
    </row>
    <row r="11" spans="1:4" ht="16.5" thickTop="1">
      <c r="B11" s="49" t="s">
        <v>62</v>
      </c>
      <c r="C11" s="50">
        <v>7.1832575143325039</v>
      </c>
      <c r="D11" s="954"/>
    </row>
    <row r="12" spans="1:4" ht="13.5" customHeight="1">
      <c r="B12" s="955"/>
      <c r="C12" s="956"/>
      <c r="D12" s="954"/>
    </row>
    <row r="13" spans="1:4" ht="14.25">
      <c r="B13" s="51" t="s">
        <v>460</v>
      </c>
      <c r="C13" s="52">
        <v>8.8294016118498728</v>
      </c>
      <c r="D13" s="954"/>
    </row>
    <row r="14" spans="1:4" ht="14.25">
      <c r="B14" s="53"/>
      <c r="C14" s="54"/>
      <c r="D14" s="954"/>
    </row>
    <row r="15" spans="1:4" ht="15" customHeight="1">
      <c r="B15" s="51" t="s">
        <v>107</v>
      </c>
      <c r="C15" s="52">
        <v>0.8344869570748088</v>
      </c>
      <c r="D15" s="954"/>
    </row>
    <row r="16" spans="1:4" ht="13.5" customHeight="1">
      <c r="B16" s="957"/>
      <c r="C16" s="958"/>
      <c r="D16" s="954"/>
    </row>
    <row r="17" spans="2:5" ht="13.5" customHeight="1">
      <c r="B17" s="51" t="s">
        <v>52</v>
      </c>
      <c r="C17" s="52">
        <v>6.781679936022825</v>
      </c>
      <c r="D17" s="954"/>
    </row>
    <row r="18" spans="2:5" ht="13.5" customHeight="1">
      <c r="B18" s="146"/>
      <c r="C18" s="959"/>
      <c r="D18" s="954"/>
    </row>
    <row r="19" spans="2:5">
      <c r="B19" s="960" t="s">
        <v>63</v>
      </c>
      <c r="C19" s="55">
        <v>8.3039061609632689</v>
      </c>
      <c r="D19" s="954"/>
      <c r="E19" s="961"/>
    </row>
    <row r="20" spans="2:5">
      <c r="B20" s="146"/>
      <c r="C20" s="959"/>
      <c r="D20" s="954"/>
      <c r="E20" s="961"/>
    </row>
    <row r="21" spans="2:5">
      <c r="B21" s="960" t="s">
        <v>64</v>
      </c>
      <c r="C21" s="55">
        <v>3.5244933325704344</v>
      </c>
      <c r="D21" s="954"/>
      <c r="E21" s="961"/>
    </row>
    <row r="22" spans="2:5">
      <c r="B22" s="146"/>
      <c r="C22" s="959"/>
      <c r="D22" s="954"/>
      <c r="E22" s="961"/>
    </row>
    <row r="23" spans="2:5">
      <c r="B23" s="960" t="s">
        <v>65</v>
      </c>
      <c r="C23" s="55">
        <v>8.6143631243990768</v>
      </c>
      <c r="D23" s="954"/>
      <c r="E23" s="961"/>
    </row>
    <row r="24" spans="2:5">
      <c r="B24" s="146"/>
      <c r="C24" s="959"/>
      <c r="D24" s="954"/>
      <c r="E24" s="961"/>
    </row>
    <row r="25" spans="2:5">
      <c r="B25" s="960" t="s">
        <v>487</v>
      </c>
      <c r="C25" s="55">
        <v>10.434506105581837</v>
      </c>
      <c r="D25" s="954"/>
      <c r="E25" s="961"/>
    </row>
    <row r="26" spans="2:5">
      <c r="B26" s="146"/>
      <c r="C26" s="959"/>
      <c r="D26" s="954"/>
      <c r="E26" s="961"/>
    </row>
    <row r="27" spans="2:5">
      <c r="B27" s="960" t="s">
        <v>67</v>
      </c>
      <c r="C27" s="55">
        <v>0.85987889951924856</v>
      </c>
      <c r="D27" s="954"/>
      <c r="E27" s="961"/>
    </row>
    <row r="28" spans="2:5">
      <c r="B28" s="960"/>
      <c r="C28" s="55"/>
      <c r="D28" s="954"/>
      <c r="E28" s="961"/>
    </row>
    <row r="29" spans="2:5">
      <c r="B29" s="960" t="s">
        <v>68</v>
      </c>
      <c r="C29" s="55">
        <v>2.9929417050969418</v>
      </c>
      <c r="D29" s="954"/>
      <c r="E29" s="961"/>
    </row>
    <row r="30" spans="2:5">
      <c r="B30" s="960"/>
      <c r="C30" s="959"/>
      <c r="D30" s="954"/>
      <c r="E30" s="961"/>
    </row>
    <row r="31" spans="2:5" ht="14.25">
      <c r="B31" s="51" t="s">
        <v>106</v>
      </c>
      <c r="C31" s="52">
        <v>1.0046875372263122</v>
      </c>
      <c r="D31" s="954"/>
      <c r="E31" s="961"/>
    </row>
    <row r="32" spans="2:5" ht="13.5" thickBot="1">
      <c r="B32" s="143"/>
      <c r="C32" s="962"/>
      <c r="D32" s="963"/>
      <c r="E32" s="961"/>
    </row>
    <row r="33" spans="2:5" ht="13.5" thickTop="1">
      <c r="B33" s="950"/>
      <c r="C33" s="950"/>
      <c r="E33" s="961"/>
    </row>
    <row r="34" spans="2:5">
      <c r="B34" s="1282" t="s">
        <v>613</v>
      </c>
      <c r="C34" s="1282"/>
    </row>
    <row r="35" spans="2:5" ht="14.25">
      <c r="B35" s="131"/>
      <c r="C35" s="950"/>
    </row>
    <row r="36" spans="2:5">
      <c r="B36" s="136"/>
    </row>
    <row r="37" spans="2:5">
      <c r="C37" s="963"/>
    </row>
  </sheetData>
  <mergeCells count="3">
    <mergeCell ref="B6:C6"/>
    <mergeCell ref="B7:C7"/>
    <mergeCell ref="B34:C34"/>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85"/>
  <sheetViews>
    <sheetView showGridLines="0" showRuler="0" view="pageBreakPreview" zoomScale="70" zoomScaleSheetLayoutView="70" workbookViewId="0"/>
  </sheetViews>
  <sheetFormatPr baseColWidth="10" defaultColWidth="32.7109375" defaultRowHeight="12.75"/>
  <cols>
    <col min="1" max="1" width="5.85546875" style="781" bestFit="1" customWidth="1"/>
    <col min="2" max="2" width="14.28515625" style="918" customWidth="1"/>
    <col min="3" max="3" width="38.28515625" style="918" customWidth="1"/>
    <col min="4" max="4" width="31" style="918" customWidth="1"/>
    <col min="5" max="5" width="13" style="918" bestFit="1" customWidth="1"/>
    <col min="6" max="6" width="22.7109375" style="918" customWidth="1"/>
    <col min="7" max="7" width="22.28515625" style="918" customWidth="1"/>
    <col min="8" max="8" width="21.5703125" style="918" customWidth="1"/>
    <col min="9" max="9" width="10.42578125" style="918" customWidth="1"/>
    <col min="10" max="16384" width="32.7109375" style="918"/>
  </cols>
  <sheetData>
    <row r="1" spans="1:8">
      <c r="A1" s="517" t="s">
        <v>271</v>
      </c>
    </row>
    <row r="2" spans="1:8" ht="14.25">
      <c r="B2" s="327" t="s">
        <v>724</v>
      </c>
      <c r="C2" s="131"/>
      <c r="D2" s="131"/>
      <c r="E2" s="133"/>
      <c r="F2" s="133"/>
      <c r="G2" s="133"/>
      <c r="H2" s="919"/>
    </row>
    <row r="3" spans="1:8" ht="14.25">
      <c r="B3" s="131" t="s">
        <v>178</v>
      </c>
      <c r="C3" s="131"/>
      <c r="D3" s="131"/>
      <c r="E3" s="133"/>
      <c r="F3" s="133"/>
      <c r="G3" s="133"/>
      <c r="H3" s="133"/>
    </row>
    <row r="4" spans="1:8">
      <c r="B4" s="133"/>
      <c r="C4" s="133"/>
      <c r="D4" s="133"/>
      <c r="E4" s="227"/>
      <c r="F4" s="227"/>
      <c r="G4" s="227"/>
      <c r="H4" s="133"/>
    </row>
    <row r="5" spans="1:8">
      <c r="B5" s="133"/>
      <c r="C5" s="133"/>
      <c r="D5" s="133"/>
      <c r="E5" s="227"/>
      <c r="F5" s="227"/>
      <c r="G5" s="227"/>
      <c r="H5" s="133"/>
    </row>
    <row r="6" spans="1:8" ht="16.5">
      <c r="B6" s="1247" t="s">
        <v>454</v>
      </c>
      <c r="C6" s="1247"/>
      <c r="D6" s="1247"/>
      <c r="E6" s="1247"/>
      <c r="F6" s="1247"/>
      <c r="G6" s="1247"/>
      <c r="H6" s="1247"/>
    </row>
    <row r="7" spans="1:8" ht="16.5">
      <c r="B7" s="1247" t="s">
        <v>360</v>
      </c>
      <c r="C7" s="1247"/>
      <c r="D7" s="1247"/>
      <c r="E7" s="1247"/>
      <c r="F7" s="1247"/>
      <c r="G7" s="1247"/>
      <c r="H7" s="1247"/>
    </row>
    <row r="8" spans="1:8" ht="13.5" customHeight="1">
      <c r="B8" s="1283" t="s">
        <v>779</v>
      </c>
      <c r="C8" s="1283"/>
      <c r="D8" s="1283"/>
      <c r="E8" s="1283"/>
      <c r="F8" s="1283"/>
      <c r="G8" s="1283"/>
      <c r="H8" s="1283"/>
    </row>
    <row r="9" spans="1:8">
      <c r="B9" s="133"/>
      <c r="C9" s="920"/>
      <c r="D9" s="920"/>
      <c r="E9" s="227"/>
      <c r="F9" s="920"/>
      <c r="G9" s="920"/>
      <c r="H9" s="921"/>
    </row>
    <row r="10" spans="1:8" ht="13.5" thickBot="1">
      <c r="B10" s="133"/>
      <c r="C10" s="920"/>
      <c r="D10" s="920"/>
      <c r="E10" s="133"/>
      <c r="F10" s="920"/>
      <c r="G10" s="920"/>
      <c r="H10" s="919" t="s">
        <v>361</v>
      </c>
    </row>
    <row r="11" spans="1:8" ht="13.5" customHeight="1" thickTop="1">
      <c r="B11" s="1284" t="s">
        <v>362</v>
      </c>
      <c r="C11" s="1287" t="s">
        <v>357</v>
      </c>
      <c r="D11" s="1287" t="s">
        <v>286</v>
      </c>
      <c r="E11" s="1290" t="s">
        <v>358</v>
      </c>
      <c r="F11" s="1293" t="s">
        <v>363</v>
      </c>
      <c r="G11" s="1293" t="s">
        <v>411</v>
      </c>
      <c r="H11" s="1293" t="s">
        <v>412</v>
      </c>
    </row>
    <row r="12" spans="1:8">
      <c r="B12" s="1285"/>
      <c r="C12" s="1288"/>
      <c r="D12" s="1288"/>
      <c r="E12" s="1291"/>
      <c r="F12" s="1294"/>
      <c r="G12" s="1294"/>
      <c r="H12" s="1294"/>
    </row>
    <row r="13" spans="1:8">
      <c r="B13" s="1285"/>
      <c r="C13" s="1288"/>
      <c r="D13" s="1288"/>
      <c r="E13" s="1291"/>
      <c r="F13" s="1294"/>
      <c r="G13" s="1294"/>
      <c r="H13" s="1294"/>
    </row>
    <row r="14" spans="1:8">
      <c r="B14" s="1285"/>
      <c r="C14" s="1288"/>
      <c r="D14" s="1288"/>
      <c r="E14" s="1291"/>
      <c r="F14" s="1294"/>
      <c r="G14" s="1294"/>
      <c r="H14" s="1294"/>
    </row>
    <row r="15" spans="1:8">
      <c r="B15" s="1286"/>
      <c r="C15" s="1289"/>
      <c r="D15" s="1289"/>
      <c r="E15" s="1292"/>
      <c r="F15" s="1295"/>
      <c r="G15" s="1295"/>
      <c r="H15" s="1295"/>
    </row>
    <row r="16" spans="1:8">
      <c r="B16" s="871"/>
      <c r="C16" s="922"/>
      <c r="D16" s="445"/>
      <c r="E16" s="923"/>
      <c r="F16" s="924"/>
      <c r="G16" s="924"/>
      <c r="H16" s="924"/>
    </row>
    <row r="17" spans="1:9" ht="15.75">
      <c r="B17" s="925"/>
      <c r="C17" s="926" t="s">
        <v>380</v>
      </c>
      <c r="D17" s="927"/>
      <c r="E17" s="928"/>
      <c r="F17" s="929">
        <f>+F19+F22+F44+F66</f>
        <v>40524788.958131537</v>
      </c>
      <c r="G17" s="929">
        <f t="shared" ref="G17:H17" si="0">+G19+G22+G44+G66</f>
        <v>40520204.508013755</v>
      </c>
      <c r="H17" s="929">
        <f t="shared" si="0"/>
        <v>40655815.30401361</v>
      </c>
    </row>
    <row r="18" spans="1:9" ht="15.75">
      <c r="B18" s="925"/>
      <c r="C18" s="927"/>
      <c r="D18" s="930"/>
      <c r="E18" s="931"/>
      <c r="F18" s="932"/>
      <c r="G18" s="932"/>
      <c r="H18" s="932"/>
    </row>
    <row r="19" spans="1:9" ht="14.25">
      <c r="A19" s="284"/>
      <c r="B19" s="938"/>
      <c r="C19" s="1201" t="s">
        <v>364</v>
      </c>
      <c r="D19" s="1201"/>
      <c r="E19" s="1202"/>
      <c r="F19" s="1203">
        <f>+F20</f>
        <v>179674.41970380579</v>
      </c>
      <c r="G19" s="1203">
        <f t="shared" ref="G19:H19" si="1">+G20</f>
        <v>179674.41970380579</v>
      </c>
      <c r="H19" s="1203">
        <f t="shared" si="1"/>
        <v>315274.52374865103</v>
      </c>
    </row>
    <row r="20" spans="1:9">
      <c r="B20" s="938">
        <v>40182</v>
      </c>
      <c r="C20" s="1204" t="s">
        <v>398</v>
      </c>
      <c r="D20" s="1205" t="s">
        <v>287</v>
      </c>
      <c r="E20" s="1206">
        <v>44838</v>
      </c>
      <c r="F20" s="1146">
        <v>179674.41970380579</v>
      </c>
      <c r="G20" s="1146">
        <v>179674.41970380579</v>
      </c>
      <c r="H20" s="1165">
        <v>315274.52374865103</v>
      </c>
    </row>
    <row r="21" spans="1:9">
      <c r="B21" s="938"/>
      <c r="C21" s="1204"/>
      <c r="D21" s="1205"/>
      <c r="E21" s="1207"/>
      <c r="F21" s="1146"/>
      <c r="G21" s="1165"/>
      <c r="H21" s="1165"/>
    </row>
    <row r="22" spans="1:9">
      <c r="B22" s="938"/>
      <c r="C22" s="1208" t="s">
        <v>272</v>
      </c>
      <c r="D22" s="1209"/>
      <c r="E22" s="1210"/>
      <c r="F22" s="1211">
        <f>SUM(F23:F42)</f>
        <v>9583558.4019986559</v>
      </c>
      <c r="G22" s="1211">
        <f t="shared" ref="G22:H22" si="2">SUM(G23:G42)</f>
        <v>9583558.4019986559</v>
      </c>
      <c r="H22" s="1211">
        <f t="shared" si="2"/>
        <v>9583558.4019986559</v>
      </c>
    </row>
    <row r="23" spans="1:9">
      <c r="B23" s="938">
        <v>42765</v>
      </c>
      <c r="C23" s="1204" t="s">
        <v>894</v>
      </c>
      <c r="D23" s="1205" t="s">
        <v>772</v>
      </c>
      <c r="E23" s="1206">
        <v>43130</v>
      </c>
      <c r="F23" s="1146">
        <v>1105202.2520121182</v>
      </c>
      <c r="G23" s="1146">
        <v>1105202.2520121182</v>
      </c>
      <c r="H23" s="1165">
        <v>1105202.252012118</v>
      </c>
      <c r="I23" s="935"/>
    </row>
    <row r="24" spans="1:9">
      <c r="B24" s="938">
        <v>42338</v>
      </c>
      <c r="C24" s="1204" t="s">
        <v>438</v>
      </c>
      <c r="D24" s="1205" t="s">
        <v>455</v>
      </c>
      <c r="E24" s="1206">
        <v>43069</v>
      </c>
      <c r="F24" s="1146">
        <v>1040190.3548349348</v>
      </c>
      <c r="G24" s="1146">
        <v>1040190.3548349348</v>
      </c>
      <c r="H24" s="1165">
        <v>1040190.3548349348</v>
      </c>
      <c r="I24" s="935"/>
    </row>
    <row r="25" spans="1:9">
      <c r="B25" s="938">
        <v>42347</v>
      </c>
      <c r="C25" s="1204" t="s">
        <v>501</v>
      </c>
      <c r="D25" s="1205">
        <v>0.17</v>
      </c>
      <c r="E25" s="1206">
        <v>43140</v>
      </c>
      <c r="F25" s="1146">
        <v>278872.24010063842</v>
      </c>
      <c r="G25" s="1146">
        <v>278872.24010063842</v>
      </c>
      <c r="H25" s="1165">
        <v>278872.24010063848</v>
      </c>
      <c r="I25" s="935"/>
    </row>
    <row r="26" spans="1:9">
      <c r="B26" s="938">
        <v>42542</v>
      </c>
      <c r="C26" s="1204" t="s">
        <v>435</v>
      </c>
      <c r="D26" s="1205" t="s">
        <v>455</v>
      </c>
      <c r="E26" s="1206">
        <v>42907</v>
      </c>
      <c r="F26" s="1146">
        <v>254568.76652927487</v>
      </c>
      <c r="G26" s="1146">
        <v>254568.76652927487</v>
      </c>
      <c r="H26" s="1165">
        <v>254568.76652927484</v>
      </c>
      <c r="I26" s="935"/>
    </row>
    <row r="27" spans="1:9">
      <c r="B27" s="938">
        <v>42599</v>
      </c>
      <c r="C27" s="1204" t="s">
        <v>441</v>
      </c>
      <c r="D27" s="1205">
        <v>0.15</v>
      </c>
      <c r="E27" s="1206">
        <v>43329</v>
      </c>
      <c r="F27" s="1146">
        <v>80289.693013821525</v>
      </c>
      <c r="G27" s="1146">
        <v>80289.693013821525</v>
      </c>
      <c r="H27" s="1165">
        <v>80289.693013821525</v>
      </c>
      <c r="I27" s="935"/>
    </row>
    <row r="28" spans="1:9">
      <c r="B28" s="938">
        <v>42601</v>
      </c>
      <c r="C28" s="1204" t="s">
        <v>437</v>
      </c>
      <c r="D28" s="1205" t="s">
        <v>455</v>
      </c>
      <c r="E28" s="1206">
        <v>42965</v>
      </c>
      <c r="F28" s="1146">
        <v>5408.4715052854672</v>
      </c>
      <c r="G28" s="1146">
        <v>5408.4715052854672</v>
      </c>
      <c r="H28" s="1165">
        <v>5408.4715052854672</v>
      </c>
      <c r="I28" s="935"/>
    </row>
    <row r="29" spans="1:9">
      <c r="B29" s="938">
        <v>42632</v>
      </c>
      <c r="C29" s="1204" t="s">
        <v>488</v>
      </c>
      <c r="D29" s="1205" t="s">
        <v>54</v>
      </c>
      <c r="E29" s="1206">
        <v>43362</v>
      </c>
      <c r="F29" s="1146">
        <v>338170.59896000003</v>
      </c>
      <c r="G29" s="1146">
        <v>338170.59896000003</v>
      </c>
      <c r="H29" s="1165">
        <v>338170.59895999997</v>
      </c>
      <c r="I29" s="935"/>
    </row>
    <row r="30" spans="1:9">
      <c r="B30" s="938">
        <v>42730</v>
      </c>
      <c r="C30" s="1204" t="s">
        <v>726</v>
      </c>
      <c r="D30" s="1205" t="s">
        <v>727</v>
      </c>
      <c r="E30" s="1206">
        <v>43095</v>
      </c>
      <c r="F30" s="1146">
        <v>5851070.7459465079</v>
      </c>
      <c r="G30" s="1146">
        <v>5851070.7459465079</v>
      </c>
      <c r="H30" s="1165">
        <v>5851070.7459465088</v>
      </c>
      <c r="I30" s="935"/>
    </row>
    <row r="31" spans="1:9">
      <c r="B31" s="938">
        <v>42681</v>
      </c>
      <c r="C31" s="1204" t="s">
        <v>436</v>
      </c>
      <c r="D31" s="1205" t="s">
        <v>455</v>
      </c>
      <c r="E31" s="1206">
        <v>42863</v>
      </c>
      <c r="F31" s="1146">
        <v>21527.067313318337</v>
      </c>
      <c r="G31" s="1146">
        <v>21527.067313318337</v>
      </c>
      <c r="H31" s="1165">
        <v>21527.067313318337</v>
      </c>
      <c r="I31" s="935"/>
    </row>
    <row r="32" spans="1:9">
      <c r="B32" s="938">
        <v>42660</v>
      </c>
      <c r="C32" s="1204" t="s">
        <v>464</v>
      </c>
      <c r="D32" s="1205" t="s">
        <v>455</v>
      </c>
      <c r="E32" s="1206">
        <v>42842</v>
      </c>
      <c r="F32" s="1146">
        <v>19503.569153155026</v>
      </c>
      <c r="G32" s="1146">
        <v>19503.569153155026</v>
      </c>
      <c r="H32" s="1165">
        <v>19503.569153155029</v>
      </c>
      <c r="I32" s="935"/>
    </row>
    <row r="33" spans="1:9">
      <c r="B33" s="938">
        <v>42692</v>
      </c>
      <c r="C33" s="1204" t="s">
        <v>464</v>
      </c>
      <c r="D33" s="1205" t="s">
        <v>455</v>
      </c>
      <c r="E33" s="1206">
        <v>42873</v>
      </c>
      <c r="F33" s="1146">
        <v>52009.517741746742</v>
      </c>
      <c r="G33" s="1146">
        <v>52009.517741746742</v>
      </c>
      <c r="H33" s="1165">
        <v>52009.517741746742</v>
      </c>
      <c r="I33" s="935"/>
    </row>
    <row r="34" spans="1:9">
      <c r="B34" s="938">
        <v>42723</v>
      </c>
      <c r="C34" s="1204" t="s">
        <v>464</v>
      </c>
      <c r="D34" s="1205" t="s">
        <v>455</v>
      </c>
      <c r="E34" s="1206">
        <v>42905</v>
      </c>
      <c r="F34" s="1146">
        <v>65011.897177183426</v>
      </c>
      <c r="G34" s="1146">
        <v>65011.897177183426</v>
      </c>
      <c r="H34" s="1165">
        <v>65011.897177183426</v>
      </c>
      <c r="I34" s="935"/>
    </row>
    <row r="35" spans="1:9">
      <c r="B35" s="938">
        <v>42725</v>
      </c>
      <c r="C35" s="1204" t="s">
        <v>464</v>
      </c>
      <c r="D35" s="1205" t="s">
        <v>455</v>
      </c>
      <c r="E35" s="1206">
        <v>42906</v>
      </c>
      <c r="F35" s="1146">
        <v>44905.329415282991</v>
      </c>
      <c r="G35" s="1146">
        <v>44905.329415282991</v>
      </c>
      <c r="H35" s="1165">
        <v>44905.329415282991</v>
      </c>
      <c r="I35" s="935"/>
    </row>
    <row r="36" spans="1:9">
      <c r="B36" s="938">
        <v>42725</v>
      </c>
      <c r="C36" s="1204" t="s">
        <v>464</v>
      </c>
      <c r="D36" s="1205" t="s">
        <v>455</v>
      </c>
      <c r="E36" s="1206">
        <v>42908</v>
      </c>
      <c r="F36" s="1146">
        <v>88115.914002262405</v>
      </c>
      <c r="G36" s="1146">
        <v>88115.914002262405</v>
      </c>
      <c r="H36" s="1165">
        <v>88115.91400226242</v>
      </c>
      <c r="I36" s="935"/>
    </row>
    <row r="37" spans="1:9">
      <c r="B37" s="938">
        <v>42730</v>
      </c>
      <c r="C37" s="1204" t="s">
        <v>464</v>
      </c>
      <c r="D37" s="1205" t="s">
        <v>455</v>
      </c>
      <c r="E37" s="1206">
        <v>42912</v>
      </c>
      <c r="F37" s="1146">
        <v>45508.3280240284</v>
      </c>
      <c r="G37" s="1146">
        <v>45508.3280240284</v>
      </c>
      <c r="H37" s="1165">
        <v>45508.3280240284</v>
      </c>
      <c r="I37" s="935"/>
    </row>
    <row r="38" spans="1:9">
      <c r="B38" s="938">
        <v>42762</v>
      </c>
      <c r="C38" s="1204" t="s">
        <v>464</v>
      </c>
      <c r="D38" s="1205" t="s">
        <v>455</v>
      </c>
      <c r="E38" s="1206">
        <v>42943</v>
      </c>
      <c r="F38" s="1146">
        <v>32505.948588591713</v>
      </c>
      <c r="G38" s="1146">
        <v>32505.948588591713</v>
      </c>
      <c r="H38" s="1165">
        <v>32505.948588591713</v>
      </c>
      <c r="I38" s="935"/>
    </row>
    <row r="39" spans="1:9">
      <c r="B39" s="938">
        <v>42783</v>
      </c>
      <c r="C39" s="1204" t="s">
        <v>464</v>
      </c>
      <c r="D39" s="1205" t="s">
        <v>455</v>
      </c>
      <c r="E39" s="1206">
        <v>42965</v>
      </c>
      <c r="F39" s="1146">
        <v>29255.353729732542</v>
      </c>
      <c r="G39" s="1146">
        <v>29255.353729732542</v>
      </c>
      <c r="H39" s="1165">
        <v>29255.353729732538</v>
      </c>
      <c r="I39" s="935"/>
    </row>
    <row r="40" spans="1:9">
      <c r="B40" s="938">
        <v>42795</v>
      </c>
      <c r="C40" s="1204" t="s">
        <v>464</v>
      </c>
      <c r="D40" s="1205" t="s">
        <v>455</v>
      </c>
      <c r="E40" s="1206">
        <v>42977</v>
      </c>
      <c r="F40" s="1146">
        <v>52009.517741746742</v>
      </c>
      <c r="G40" s="1146">
        <v>52009.517741746742</v>
      </c>
      <c r="H40" s="1165">
        <v>52009.517741746742</v>
      </c>
      <c r="I40" s="935"/>
    </row>
    <row r="41" spans="1:9">
      <c r="B41" s="938">
        <v>42823</v>
      </c>
      <c r="C41" s="1204" t="s">
        <v>464</v>
      </c>
      <c r="D41" s="1205" t="s">
        <v>455</v>
      </c>
      <c r="E41" s="1206">
        <v>42916</v>
      </c>
      <c r="F41" s="1146">
        <v>33156.067560363546</v>
      </c>
      <c r="G41" s="1146">
        <v>33156.067560363546</v>
      </c>
      <c r="H41" s="1165">
        <v>33156.067560363546</v>
      </c>
      <c r="I41" s="935"/>
    </row>
    <row r="42" spans="1:9">
      <c r="B42" s="938">
        <v>42674</v>
      </c>
      <c r="C42" s="1204" t="s">
        <v>441</v>
      </c>
      <c r="D42" s="1205">
        <v>0.17</v>
      </c>
      <c r="E42" s="1206">
        <v>43404</v>
      </c>
      <c r="F42" s="1146">
        <v>146276.76864866269</v>
      </c>
      <c r="G42" s="1146">
        <v>146276.76864866269</v>
      </c>
      <c r="H42" s="1165">
        <v>146276.76864866272</v>
      </c>
      <c r="I42" s="935"/>
    </row>
    <row r="43" spans="1:9">
      <c r="B43" s="938"/>
      <c r="C43" s="1204"/>
      <c r="D43" s="1205"/>
      <c r="E43" s="1206"/>
      <c r="F43" s="1146"/>
      <c r="G43" s="1146"/>
      <c r="H43" s="1165"/>
    </row>
    <row r="44" spans="1:9" s="937" customFormat="1">
      <c r="A44" s="936"/>
      <c r="B44" s="1212"/>
      <c r="C44" s="1208" t="s">
        <v>339</v>
      </c>
      <c r="D44" s="1209"/>
      <c r="E44" s="1213"/>
      <c r="F44" s="1211">
        <f>SUM(F45:F64)</f>
        <v>30761556.136429071</v>
      </c>
      <c r="G44" s="1211">
        <f t="shared" ref="G44:H44" si="3">SUM(G45:G64)</f>
        <v>30756971.686311297</v>
      </c>
      <c r="H44" s="1211">
        <f t="shared" si="3"/>
        <v>30756971.686312698</v>
      </c>
    </row>
    <row r="45" spans="1:9">
      <c r="B45" s="938">
        <v>42774</v>
      </c>
      <c r="C45" s="1204" t="s">
        <v>773</v>
      </c>
      <c r="D45" s="1205" t="s">
        <v>455</v>
      </c>
      <c r="E45" s="1206">
        <v>43685</v>
      </c>
      <c r="F45" s="1146">
        <v>4934124.8489773627</v>
      </c>
      <c r="G45" s="1146">
        <v>4934124.8489773627</v>
      </c>
      <c r="H45" s="1165">
        <v>4934124.8489773627</v>
      </c>
    </row>
    <row r="46" spans="1:9">
      <c r="B46" s="938">
        <v>41344</v>
      </c>
      <c r="C46" s="1204" t="s">
        <v>774</v>
      </c>
      <c r="D46" s="1205" t="s">
        <v>262</v>
      </c>
      <c r="E46" s="1206">
        <v>43535</v>
      </c>
      <c r="F46" s="1146">
        <v>1563590.0509693273</v>
      </c>
      <c r="G46" s="1146">
        <v>1563590.0509693273</v>
      </c>
      <c r="H46" s="1165">
        <v>1563590.0509693273</v>
      </c>
    </row>
    <row r="47" spans="1:9">
      <c r="B47" s="938">
        <v>41435</v>
      </c>
      <c r="C47" s="1204" t="s">
        <v>774</v>
      </c>
      <c r="D47" s="1205" t="s">
        <v>281</v>
      </c>
      <c r="E47" s="1206">
        <v>43626</v>
      </c>
      <c r="F47" s="1146">
        <v>974712.32508549059</v>
      </c>
      <c r="G47" s="1146">
        <v>974712.32508549059</v>
      </c>
      <c r="H47" s="1165">
        <v>974712.32508549059</v>
      </c>
    </row>
    <row r="48" spans="1:9">
      <c r="A48" s="284"/>
      <c r="B48" s="938">
        <v>41323</v>
      </c>
      <c r="C48" s="1204" t="s">
        <v>775</v>
      </c>
      <c r="D48" s="1205" t="s">
        <v>281</v>
      </c>
      <c r="E48" s="1206">
        <v>43330</v>
      </c>
      <c r="F48" s="1146">
        <v>1231115.9283698916</v>
      </c>
      <c r="G48" s="1146">
        <v>1231115.9283698916</v>
      </c>
      <c r="H48" s="1165">
        <v>1231115.9283698916</v>
      </c>
    </row>
    <row r="49" spans="2:8">
      <c r="B49" s="938">
        <v>41631</v>
      </c>
      <c r="C49" s="1204" t="s">
        <v>776</v>
      </c>
      <c r="D49" s="1205" t="s">
        <v>281</v>
      </c>
      <c r="E49" s="1206">
        <v>44188</v>
      </c>
      <c r="F49" s="1146">
        <v>2303029.2154364246</v>
      </c>
      <c r="G49" s="1146">
        <v>2303029.2154364246</v>
      </c>
      <c r="H49" s="1165">
        <v>2303029.2154364246</v>
      </c>
    </row>
    <row r="50" spans="2:8">
      <c r="B50" s="938">
        <v>32875</v>
      </c>
      <c r="C50" s="1204" t="s">
        <v>365</v>
      </c>
      <c r="D50" s="1205" t="s">
        <v>54</v>
      </c>
      <c r="E50" s="1206">
        <v>69035</v>
      </c>
      <c r="F50" s="1146">
        <v>57305.62647219441</v>
      </c>
      <c r="G50" s="1165">
        <v>52721.176354418858</v>
      </c>
      <c r="H50" s="1165">
        <v>52721.176355823118</v>
      </c>
    </row>
    <row r="51" spans="2:8">
      <c r="B51" s="938">
        <v>42268</v>
      </c>
      <c r="C51" s="1204" t="s">
        <v>489</v>
      </c>
      <c r="D51" s="1205">
        <v>7.4999999999999997E-3</v>
      </c>
      <c r="E51" s="1206">
        <v>42999</v>
      </c>
      <c r="F51" s="1146">
        <v>1500000</v>
      </c>
      <c r="G51" s="1165">
        <v>1500000</v>
      </c>
      <c r="H51" s="1165">
        <v>1500000</v>
      </c>
    </row>
    <row r="52" spans="2:8">
      <c r="B52" s="938">
        <v>42286</v>
      </c>
      <c r="C52" s="1204" t="s">
        <v>499</v>
      </c>
      <c r="D52" s="1205" t="s">
        <v>455</v>
      </c>
      <c r="E52" s="1206">
        <v>43017</v>
      </c>
      <c r="F52" s="1165">
        <v>650118.97177183419</v>
      </c>
      <c r="G52" s="1165">
        <v>650118.97177183419</v>
      </c>
      <c r="H52" s="1165">
        <v>650118.9717718343</v>
      </c>
    </row>
    <row r="53" spans="2:8">
      <c r="B53" s="938">
        <v>42286</v>
      </c>
      <c r="C53" s="1204" t="s">
        <v>493</v>
      </c>
      <c r="D53" s="1205">
        <v>7.4999999999999997E-3</v>
      </c>
      <c r="E53" s="1206">
        <v>42895</v>
      </c>
      <c r="F53" s="1146">
        <v>1000000</v>
      </c>
      <c r="G53" s="1165">
        <v>1000000</v>
      </c>
      <c r="H53" s="1165">
        <v>1000000</v>
      </c>
    </row>
    <row r="54" spans="2:8">
      <c r="B54" s="938">
        <v>42312</v>
      </c>
      <c r="C54" s="1204" t="s">
        <v>494</v>
      </c>
      <c r="D54" s="1205">
        <v>2.5000000000000001E-2</v>
      </c>
      <c r="E54" s="1206">
        <v>43255</v>
      </c>
      <c r="F54" s="1146">
        <v>353468.98</v>
      </c>
      <c r="G54" s="1165">
        <v>353468.98</v>
      </c>
      <c r="H54" s="1165">
        <v>353468.98</v>
      </c>
    </row>
    <row r="55" spans="2:8">
      <c r="B55" s="938">
        <v>42312</v>
      </c>
      <c r="C55" s="1204" t="s">
        <v>495</v>
      </c>
      <c r="D55" s="1205" t="s">
        <v>455</v>
      </c>
      <c r="E55" s="1206">
        <v>43136</v>
      </c>
      <c r="F55" s="1146">
        <v>192320.44201588893</v>
      </c>
      <c r="G55" s="1165">
        <v>192320.44201588893</v>
      </c>
      <c r="H55" s="1165">
        <v>192320.4420158889</v>
      </c>
    </row>
    <row r="56" spans="2:8">
      <c r="B56" s="938">
        <v>41961</v>
      </c>
      <c r="C56" s="1204" t="s">
        <v>469</v>
      </c>
      <c r="D56" s="1205">
        <v>2.4E-2</v>
      </c>
      <c r="E56" s="1206">
        <v>43177</v>
      </c>
      <c r="F56" s="1146">
        <v>1172375.017</v>
      </c>
      <c r="G56" s="1165">
        <v>1172375.017</v>
      </c>
      <c r="H56" s="1165">
        <v>1172375.017</v>
      </c>
    </row>
    <row r="57" spans="2:8">
      <c r="B57" s="938">
        <v>42430</v>
      </c>
      <c r="C57" s="1204" t="s">
        <v>519</v>
      </c>
      <c r="D57" s="1205" t="s">
        <v>455</v>
      </c>
      <c r="E57" s="1206">
        <v>43160</v>
      </c>
      <c r="F57" s="1146">
        <v>689795.60597589356</v>
      </c>
      <c r="G57" s="1165">
        <v>689795.60597589356</v>
      </c>
      <c r="H57" s="1165">
        <v>689795.60597589356</v>
      </c>
    </row>
    <row r="58" spans="2:8">
      <c r="B58" s="938">
        <v>42430</v>
      </c>
      <c r="C58" s="1204" t="s">
        <v>520</v>
      </c>
      <c r="D58" s="1205" t="s">
        <v>455</v>
      </c>
      <c r="E58" s="1206">
        <v>43891</v>
      </c>
      <c r="F58" s="1146">
        <v>1087492.2482414283</v>
      </c>
      <c r="G58" s="1165">
        <v>1087492.2482414283</v>
      </c>
      <c r="H58" s="1165">
        <v>1087492.2482414281</v>
      </c>
    </row>
    <row r="59" spans="2:8">
      <c r="B59" s="938">
        <v>42499</v>
      </c>
      <c r="C59" s="1204" t="s">
        <v>596</v>
      </c>
      <c r="D59" s="1205" t="s">
        <v>727</v>
      </c>
      <c r="E59" s="1206">
        <v>42864</v>
      </c>
      <c r="F59" s="1146">
        <v>688054.5262583053</v>
      </c>
      <c r="G59" s="1165">
        <v>688054.5262583053</v>
      </c>
      <c r="H59" s="1165">
        <v>688054.5262583053</v>
      </c>
    </row>
    <row r="60" spans="2:8">
      <c r="B60" s="938">
        <v>42632</v>
      </c>
      <c r="C60" s="1204" t="s">
        <v>624</v>
      </c>
      <c r="D60" s="1205">
        <v>0.21199999999999999</v>
      </c>
      <c r="E60" s="1206">
        <v>43362</v>
      </c>
      <c r="F60" s="1146">
        <v>1625297.4290395142</v>
      </c>
      <c r="G60" s="1165">
        <v>1625297.4290395142</v>
      </c>
      <c r="H60" s="1165">
        <v>1625297.4290395144</v>
      </c>
    </row>
    <row r="61" spans="2:8">
      <c r="B61" s="938">
        <v>42618</v>
      </c>
      <c r="C61" s="1204" t="s">
        <v>625</v>
      </c>
      <c r="D61" s="1205">
        <v>0.22750000000000001</v>
      </c>
      <c r="E61" s="1206">
        <v>43164</v>
      </c>
      <c r="F61" s="1146">
        <v>988879.4549402541</v>
      </c>
      <c r="G61" s="1165">
        <v>988879.4549402541</v>
      </c>
      <c r="H61" s="1165">
        <v>988879.4549402541</v>
      </c>
    </row>
    <row r="62" spans="2:8">
      <c r="B62" s="938">
        <v>42660</v>
      </c>
      <c r="C62" s="1204" t="s">
        <v>728</v>
      </c>
      <c r="D62" s="1205">
        <v>0.155</v>
      </c>
      <c r="E62" s="1206">
        <v>46312</v>
      </c>
      <c r="F62" s="1146">
        <v>3913191.8497184985</v>
      </c>
      <c r="G62" s="1165">
        <v>3913191.8497184985</v>
      </c>
      <c r="H62" s="1165">
        <v>3913191.8497184981</v>
      </c>
    </row>
    <row r="63" spans="2:8">
      <c r="B63" s="938">
        <v>42660</v>
      </c>
      <c r="C63" s="1204" t="s">
        <v>729</v>
      </c>
      <c r="D63" s="1205">
        <v>0.16</v>
      </c>
      <c r="E63" s="1206">
        <v>45216</v>
      </c>
      <c r="F63" s="1146">
        <v>1773440.0431678998</v>
      </c>
      <c r="G63" s="1165">
        <v>1773440.0431678998</v>
      </c>
      <c r="H63" s="1165">
        <v>1773440.0431678996</v>
      </c>
    </row>
    <row r="64" spans="2:8">
      <c r="B64" s="938">
        <v>42646</v>
      </c>
      <c r="C64" s="1204" t="s">
        <v>730</v>
      </c>
      <c r="D64" s="1205">
        <v>0.182</v>
      </c>
      <c r="E64" s="1206">
        <v>44472</v>
      </c>
      <c r="F64" s="1146">
        <v>4063243.5729888566</v>
      </c>
      <c r="G64" s="1165">
        <v>4063243.5729888566</v>
      </c>
      <c r="H64" s="1165">
        <v>4063243.5729888566</v>
      </c>
    </row>
    <row r="65" spans="1:9">
      <c r="B65" s="938"/>
      <c r="C65" s="1204"/>
      <c r="D65" s="939"/>
      <c r="E65" s="1206"/>
      <c r="F65" s="1146"/>
      <c r="G65" s="1165"/>
      <c r="H65" s="1165"/>
    </row>
    <row r="66" spans="1:9" ht="13.5">
      <c r="B66" s="938"/>
      <c r="C66" s="1214" t="s">
        <v>366</v>
      </c>
      <c r="D66" s="940"/>
      <c r="E66" s="1206"/>
      <c r="F66" s="1211"/>
      <c r="G66" s="1215"/>
      <c r="H66" s="1215">
        <v>10.691953607510174</v>
      </c>
    </row>
    <row r="67" spans="1:9">
      <c r="B67" s="938"/>
      <c r="C67" s="1204"/>
      <c r="D67" s="939"/>
      <c r="E67" s="1206"/>
      <c r="F67" s="1146"/>
      <c r="G67" s="1165"/>
      <c r="H67" s="1165"/>
    </row>
    <row r="68" spans="1:9" ht="15.75">
      <c r="B68" s="938"/>
      <c r="C68" s="1216" t="s">
        <v>512</v>
      </c>
      <c r="D68" s="1217"/>
      <c r="E68" s="1218"/>
      <c r="F68" s="1219">
        <f>+F70</f>
        <v>149.81094540300876</v>
      </c>
      <c r="G68" s="1219">
        <f t="shared" ref="G68:H68" si="4">+G70</f>
        <v>25.228163205866672</v>
      </c>
      <c r="H68" s="1219">
        <f t="shared" si="4"/>
        <v>27.589189171618408</v>
      </c>
    </row>
    <row r="69" spans="1:9" ht="15">
      <c r="B69" s="938"/>
      <c r="C69" s="1220"/>
      <c r="D69" s="1208"/>
      <c r="E69" s="1206"/>
      <c r="F69" s="1221"/>
      <c r="G69" s="1222"/>
      <c r="H69" s="1221"/>
    </row>
    <row r="70" spans="1:9" ht="15">
      <c r="B70" s="938">
        <v>37201</v>
      </c>
      <c r="C70" s="1223" t="s">
        <v>367</v>
      </c>
      <c r="D70" s="939">
        <v>7.0000000000000007E-2</v>
      </c>
      <c r="E70" s="1206">
        <v>43466</v>
      </c>
      <c r="F70" s="1221">
        <v>149.81094540300876</v>
      </c>
      <c r="G70" s="1222">
        <v>25.228163205866672</v>
      </c>
      <c r="H70" s="1221">
        <v>27.589189171618408</v>
      </c>
    </row>
    <row r="71" spans="1:9">
      <c r="B71" s="938"/>
      <c r="C71" s="1204"/>
      <c r="D71" s="1224"/>
      <c r="E71" s="1206"/>
      <c r="F71" s="1146"/>
      <c r="G71" s="1165"/>
      <c r="H71" s="1165"/>
    </row>
    <row r="72" spans="1:9" ht="15" customHeight="1">
      <c r="B72" s="938"/>
      <c r="C72" s="1216" t="s">
        <v>432</v>
      </c>
      <c r="D72" s="1217"/>
      <c r="E72" s="1218"/>
      <c r="F72" s="1219">
        <f>+F74</f>
        <v>329152.03825300036</v>
      </c>
      <c r="G72" s="1219">
        <f>+G74</f>
        <v>329152.03825300036</v>
      </c>
      <c r="H72" s="1219">
        <f>+H74</f>
        <v>329152.03825300036</v>
      </c>
    </row>
    <row r="73" spans="1:9" ht="15">
      <c r="B73" s="938"/>
      <c r="C73" s="1208"/>
      <c r="D73" s="1225"/>
      <c r="E73" s="1206"/>
      <c r="F73" s="1226"/>
      <c r="G73" s="1222"/>
      <c r="H73" s="1222"/>
    </row>
    <row r="74" spans="1:9">
      <c r="B74" s="938">
        <v>41344</v>
      </c>
      <c r="C74" s="1204" t="s">
        <v>431</v>
      </c>
      <c r="D74" s="1205" t="s">
        <v>262</v>
      </c>
      <c r="E74" s="1227">
        <v>2019</v>
      </c>
      <c r="F74" s="1146">
        <v>329152.03825300036</v>
      </c>
      <c r="G74" s="1165">
        <v>329152.03825300036</v>
      </c>
      <c r="H74" s="1165">
        <v>329152.03825300036</v>
      </c>
      <c r="I74" s="942"/>
    </row>
    <row r="75" spans="1:9" ht="15" customHeight="1">
      <c r="B75" s="925"/>
      <c r="C75" s="933"/>
      <c r="D75" s="941"/>
      <c r="E75" s="934"/>
      <c r="F75" s="873"/>
      <c r="G75" s="874"/>
      <c r="H75" s="874"/>
    </row>
    <row r="76" spans="1:9" ht="15.75">
      <c r="B76" s="234"/>
      <c r="C76" s="235" t="s">
        <v>340</v>
      </c>
      <c r="D76" s="236"/>
      <c r="E76" s="232"/>
      <c r="F76" s="943">
        <f>+F72+F68+F17</f>
        <v>40854090.807329938</v>
      </c>
      <c r="G76" s="943">
        <f t="shared" ref="G76:H76" si="5">+G72+G68+G17</f>
        <v>40849381.774429962</v>
      </c>
      <c r="H76" s="943">
        <f t="shared" si="5"/>
        <v>40984994.931455784</v>
      </c>
    </row>
    <row r="77" spans="1:9" s="410" customFormat="1" ht="16.5" thickBot="1">
      <c r="A77" s="944"/>
      <c r="B77" s="237"/>
      <c r="C77" s="238"/>
      <c r="D77" s="239"/>
      <c r="E77" s="233"/>
      <c r="F77" s="945"/>
      <c r="G77" s="945"/>
      <c r="H77" s="945"/>
    </row>
    <row r="78" spans="1:9" ht="13.5" thickTop="1">
      <c r="B78" s="946"/>
      <c r="C78" s="133"/>
      <c r="D78" s="133"/>
      <c r="E78" s="133"/>
      <c r="F78" s="133"/>
      <c r="G78" s="134"/>
      <c r="H78" s="947"/>
    </row>
    <row r="79" spans="1:9">
      <c r="B79" s="881" t="s">
        <v>777</v>
      </c>
      <c r="C79" s="133"/>
      <c r="D79" s="133"/>
      <c r="E79" s="133"/>
      <c r="F79" s="469"/>
      <c r="G79" s="469"/>
      <c r="H79" s="469"/>
    </row>
    <row r="80" spans="1:9">
      <c r="B80" s="881" t="s">
        <v>778</v>
      </c>
      <c r="C80" s="133"/>
      <c r="D80" s="133"/>
      <c r="E80" s="133"/>
      <c r="F80" s="133"/>
      <c r="G80" s="134"/>
      <c r="H80" s="947"/>
    </row>
    <row r="81" spans="2:8">
      <c r="B81" s="946"/>
      <c r="C81" s="133"/>
      <c r="D81" s="133"/>
      <c r="E81" s="133"/>
      <c r="F81" s="133"/>
      <c r="G81" s="134"/>
      <c r="H81" s="137"/>
    </row>
    <row r="82" spans="2:8">
      <c r="G82" s="942"/>
    </row>
    <row r="84" spans="2:8">
      <c r="H84" s="942"/>
    </row>
    <row r="85" spans="2:8">
      <c r="H85" s="948"/>
    </row>
  </sheetData>
  <mergeCells count="10">
    <mergeCell ref="B6:H6"/>
    <mergeCell ref="B7:H7"/>
    <mergeCell ref="B8:H8"/>
    <mergeCell ref="B11:B15"/>
    <mergeCell ref="C11:C15"/>
    <mergeCell ref="D11:D15"/>
    <mergeCell ref="E11:E15"/>
    <mergeCell ref="F11:F15"/>
    <mergeCell ref="G11:G15"/>
    <mergeCell ref="H11:H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r:id="rId1"/>
  <headerFooter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33</vt:i4>
      </vt:variant>
    </vt:vector>
  </HeadingPairs>
  <TitlesOfParts>
    <vt:vector size="64" baseType="lpstr">
      <vt:lpstr>INDICE</vt:lpstr>
      <vt:lpstr>A.1.1</vt:lpstr>
      <vt:lpstr>A.1.2</vt:lpstr>
      <vt:lpstr>A.1.3</vt:lpstr>
      <vt:lpstr>A.1.4</vt:lpstr>
      <vt:lpstr>A.1.5</vt:lpstr>
      <vt:lpstr>A.1.6</vt:lpstr>
      <vt:lpstr>A.1.7</vt:lpstr>
      <vt:lpstr>A.1.8</vt:lpstr>
      <vt:lpstr>A.1.9</vt:lpstr>
      <vt:lpstr>A.1.10</vt:lpstr>
      <vt:lpstr>A.1.11</vt:lpstr>
      <vt:lpstr>A.2.1</vt:lpstr>
      <vt:lpstr>A.2.2</vt:lpstr>
      <vt:lpstr>A.2.3</vt:lpstr>
      <vt:lpstr>A.2.4</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A.1.1!Área_de_impresión</vt:lpstr>
      <vt:lpstr>A.1.10!Área_de_impresión</vt:lpstr>
      <vt:lpstr>A.1.11!Área_de_impresión</vt:lpstr>
      <vt:lpstr>A.1.2!Área_de_impresión</vt:lpstr>
      <vt:lpstr>A.1.3!Área_de_impresión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A.2.4!Área_de_impresión</vt:lpstr>
      <vt:lpstr>A.3.1!Área_de_impresión</vt:lpstr>
      <vt:lpstr>A.3.2!Área_de_impresión</vt:lpstr>
      <vt:lpstr>A.3.3!Área_de_impresión</vt:lpstr>
      <vt:lpstr>A.3.4!Área_de_impresión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A.4.6!Área_de_impresión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dc:title>
  <dc:subject>Capítulo Deuda Pública</dc:subject>
  <dc:creator>Maria Eugenia  Carrasco Lucas</dc:creator>
  <cp:lastModifiedBy>Gabriela Carbajal</cp:lastModifiedBy>
  <cp:lastPrinted>2017-09-26T20:44:32Z</cp:lastPrinted>
  <dcterms:created xsi:type="dcterms:W3CDTF">1999-01-19T22:36:21Z</dcterms:created>
  <dcterms:modified xsi:type="dcterms:W3CDTF">2017-09-26T20:46:52Z</dcterms:modified>
</cp:coreProperties>
</file>