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75" yWindow="345" windowWidth="14760" windowHeight="13500" tabRatio="930"/>
  </bookViews>
  <sheets>
    <sheet name="INDICE" sheetId="69" r:id="rId1"/>
    <sheet name="A.1.1" sheetId="111" r:id="rId2"/>
    <sheet name="A.1.2" sheetId="95" r:id="rId3"/>
    <sheet name="A.1.3" sheetId="79" r:id="rId4"/>
    <sheet name="A.1.4" sheetId="13" r:id="rId5"/>
    <sheet name="A.1.5" sheetId="126" r:id="rId6"/>
    <sheet name="A.1.6" sheetId="101" r:id="rId7"/>
    <sheet name="A.1.7" sheetId="98" r:id="rId8"/>
    <sheet name="A.1.8" sheetId="99" r:id="rId9"/>
    <sheet name="A.1.9" sheetId="100" r:id="rId10"/>
    <sheet name="A.1.10" sheetId="93" r:id="rId11"/>
    <sheet name="A.2.1" sheetId="17" r:id="rId12"/>
    <sheet name="A.2.2" sheetId="88" r:id="rId13"/>
    <sheet name="A.2.3" sheetId="134" r:id="rId14"/>
    <sheet name="A.2.4" sheetId="102" r:id="rId15"/>
    <sheet name="A.3.1" sheetId="103" r:id="rId16"/>
    <sheet name="A.3.2" sheetId="123" r:id="rId17"/>
    <sheet name="A.3.3" sheetId="132" r:id="rId18"/>
    <sheet name="A.3.4" sheetId="122" r:id="rId19"/>
    <sheet name="A.3.5" sheetId="124" r:id="rId20"/>
    <sheet name="A.3.6" sheetId="108" r:id="rId21"/>
    <sheet name="A.3.7" sheetId="109" r:id="rId22"/>
    <sheet name="A.3.8" sheetId="125" r:id="rId23"/>
    <sheet name="A.4.1" sheetId="42" r:id="rId24"/>
    <sheet name="A.4.2" sheetId="120" r:id="rId25"/>
    <sheet name="A.4.3" sheetId="121" r:id="rId26"/>
    <sheet name="A.4.4" sheetId="76" r:id="rId27"/>
    <sheet name="A.4.5" sheetId="128" r:id="rId28"/>
    <sheet name="A.4.6" sheetId="129" r:id="rId29"/>
    <sheet name="A.4.7" sheetId="133"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IMPUESTOS_SOBRE_COMBUSTIBLES_Y_GAS_NATURAL">[1]C!$B$27:$N$27</definedName>
    <definedName name="_._IMPUESTOS_SOBRE_ENERGIA_ELECTRICA">[1]C!$B$28:$N$28</definedName>
    <definedName name="__r" localSheetId="1">#REF!</definedName>
    <definedName name="__r" localSheetId="10">#REF!</definedName>
    <definedName name="__r" localSheetId="2">#REF!</definedName>
    <definedName name="__r" localSheetId="3">#REF!</definedName>
    <definedName name="__r" localSheetId="5">#REF!</definedName>
    <definedName name="__r" localSheetId="12">#REF!</definedName>
    <definedName name="__r" localSheetId="13">#REF!</definedName>
    <definedName name="__r" localSheetId="16">#REF!</definedName>
    <definedName name="__r" localSheetId="17">#REF!</definedName>
    <definedName name="__r" localSheetId="18">#REF!</definedName>
    <definedName name="__r" localSheetId="19">#REF!</definedName>
    <definedName name="__r" localSheetId="22">#REF!</definedName>
    <definedName name="__r" localSheetId="26">#REF!</definedName>
    <definedName name="__r" localSheetId="27">#REF!</definedName>
    <definedName name="__r" localSheetId="28">#REF!</definedName>
    <definedName name="__r" localSheetId="29">#REF!</definedName>
    <definedName name="_xlnm._FilterDatabase" localSheetId="15" hidden="1">A.3.1!$B$19:$B$21</definedName>
    <definedName name="_xlnm._FilterDatabase" localSheetId="17" hidden="1">A.3.3!#REF!</definedName>
    <definedName name="_Order1" hidden="1">255</definedName>
    <definedName name="_Order2" hidden="1">255</definedName>
    <definedName name="_r" localSheetId="1">#REF!</definedName>
    <definedName name="_r" localSheetId="10">#REF!</definedName>
    <definedName name="_r" localSheetId="2">#REF!</definedName>
    <definedName name="_r" localSheetId="3">#REF!</definedName>
    <definedName name="_r" localSheetId="5">#REF!</definedName>
    <definedName name="_r" localSheetId="12">#REF!</definedName>
    <definedName name="_r" localSheetId="13">#REF!</definedName>
    <definedName name="_r" localSheetId="16">#REF!</definedName>
    <definedName name="_r" localSheetId="17">#REF!</definedName>
    <definedName name="_r" localSheetId="18">#REF!</definedName>
    <definedName name="_r" localSheetId="19">#REF!</definedName>
    <definedName name="_r" localSheetId="22">#REF!</definedName>
    <definedName name="_r" localSheetId="26">#REF!</definedName>
    <definedName name="_r" localSheetId="27">#REF!</definedName>
    <definedName name="_r" localSheetId="28">#REF!</definedName>
    <definedName name="_r" localSheetId="29">#REF!</definedName>
    <definedName name="a" localSheetId="29" hidden="1">{TRUE,TRUE,-1.25,-15.5,484.5,276.75,FALSE,FALSE,TRUE,TRUE,0,15,#N/A,56,#N/A,4.88636363636364,15.35,1,FALSE,FALSE,3,TRUE,1,FALSE,100,"Swvu.PLA2.","ACwvu.PLA2.",#N/A,FALSE,FALSE,0,0,0,0,2,"","",TRUE,TRUE,FALSE,FALSE,1,60,#N/A,#N/A,FALSE,FALSE,"Rwvu.PLA2.",#N/A,FALSE,FALSE,FALSE,9,65532,65532,FALSE,FALSE,TRUE,TRUE,TRUE}</definedName>
    <definedName name="A_impresión_IM" localSheetId="17">'[2]03-08'!#REF!</definedName>
    <definedName name="ACC" localSheetId="17">'[3]CARTERA FONDO'!#REF!</definedName>
    <definedName name="ACP" localSheetId="17">'[3]CARTERA FONDO'!#REF!</definedName>
    <definedName name="ACwvu.PLA1." localSheetId="17" hidden="1">'[1]COP FED'!#REF!</definedName>
    <definedName name="ACwvu.PLA2." hidden="1">'[1]COP FED'!$A$1:$N$49</definedName>
    <definedName name="AMPO5">"Gráfico 8"</definedName>
    <definedName name="AÑO" localSheetId="17">#REF!</definedName>
    <definedName name="AÑO" localSheetId="29">#REF!</definedName>
    <definedName name="año2003" localSheetId="17">#REF!</definedName>
    <definedName name="año2003" localSheetId="29">#REF!</definedName>
    <definedName name="_xlnm.Print_Area" localSheetId="1">A.1.1!$B$2:$D$96</definedName>
    <definedName name="_xlnm.Print_Area" localSheetId="10">A.1.10!$B$2:$G$183</definedName>
    <definedName name="_xlnm.Print_Area" localSheetId="2">A.1.2!$B$2:$C$58</definedName>
    <definedName name="_xlnm.Print_Area" localSheetId="3">A.1.3!$B$2:$D$80</definedName>
    <definedName name="_xlnm.Print_Area" localSheetId="4">A.1.4!$B$2:$H$55</definedName>
    <definedName name="_xlnm.Print_Area" localSheetId="5">A.1.5!$B$2:$C$62</definedName>
    <definedName name="_xlnm.Print_Area" localSheetId="6">A.1.6!$B$2:$C$38</definedName>
    <definedName name="_xlnm.Print_Area" localSheetId="7">A.1.7!$B$2:$H$67</definedName>
    <definedName name="_xlnm.Print_Area" localSheetId="8">A.1.8!$B$2:$H$65</definedName>
    <definedName name="_xlnm.Print_Area" localSheetId="9">A.1.9!$B$2:$H$107</definedName>
    <definedName name="_xlnm.Print_Area" localSheetId="11">A.2.1!$B$2:$G$87</definedName>
    <definedName name="_xlnm.Print_Area" localSheetId="12">A.2.2!$B$2:$E$90</definedName>
    <definedName name="_xlnm.Print_Area" localSheetId="13">A.2.3!$B$2:$D$71</definedName>
    <definedName name="_xlnm.Print_Area" localSheetId="14">A.2.4!$B$2:$F$84</definedName>
    <definedName name="_xlnm.Print_Area" localSheetId="15">A.3.1!$B$2:$Q$65</definedName>
    <definedName name="_xlnm.Print_Area" localSheetId="16">A.3.2!$B$2:$F$106</definedName>
    <definedName name="_xlnm.Print_Area" localSheetId="17">A.3.3!$B$2:$F$101</definedName>
    <definedName name="_xlnm.Print_Area" localSheetId="18">A.3.4!$B$2:$O$140</definedName>
    <definedName name="_xlnm.Print_Area" localSheetId="19">A.3.5!$B$2:$O$131</definedName>
    <definedName name="_xlnm.Print_Area" localSheetId="20">A.3.6!$B$2:$L$79</definedName>
    <definedName name="_xlnm.Print_Area" localSheetId="21">A.3.7!$B$2:$AJ$149</definedName>
    <definedName name="_xlnm.Print_Area" localSheetId="22">A.3.8!$B$2:$AJ$136</definedName>
    <definedName name="_xlnm.Print_Area" localSheetId="23">A.4.1!$B$2:$F$31</definedName>
    <definedName name="_xlnm.Print_Area" localSheetId="24">A.4.2!$B$2:$C$60</definedName>
    <definedName name="_xlnm.Print_Area" localSheetId="25">A.4.3!$B$2:$C$44</definedName>
    <definedName name="_xlnm.Print_Area" localSheetId="26">A.4.4!$B$2:$AE$39</definedName>
    <definedName name="_xlnm.Print_Area" localSheetId="27">A.4.5!$B$2:$F$105</definedName>
    <definedName name="_xlnm.Print_Area" localSheetId="28">A.4.6!$B$2:$I$28</definedName>
    <definedName name="_xlnm.Print_Area" localSheetId="29">A.4.7!$B$2:$O$64</definedName>
    <definedName name="_xlnm.Print_Area" localSheetId="0">INDICE!$B$5:$C$46</definedName>
    <definedName name="_xlnm.Print_Area">'[1]Fto. a partir del impuesto'!$D$7:$D$50</definedName>
    <definedName name="_xlnm.Database" localSheetId="13">#REF!</definedName>
    <definedName name="_xlnm.Database" localSheetId="17">#REF!</definedName>
    <definedName name="_xlnm.Database" localSheetId="29">#REF!</definedName>
    <definedName name="_xlnm.Database">#REF!</definedName>
    <definedName name="cacho" localSheetId="17">[4]GRAFPROM!#REF!</definedName>
    <definedName name="cacho" localSheetId="29">[4]GRAFPROM!#REF!</definedName>
    <definedName name="caja" localSheetId="29" hidden="1">{FALSE,FALSE,-1.25,-15.5,484.5,276.75,FALSE,FALSE,TRUE,TRUE,0,12,#N/A,46,#N/A,2.93460490463215,15.35,1,FALSE,FALSE,3,TRUE,1,FALSE,100,"Swvu.PLA1.","ACwvu.PLA1.",#N/A,FALSE,FALSE,0,0,0,0,2,"","",TRUE,TRUE,FALSE,FALSE,1,60,#N/A,#N/A,FALSE,FALSE,FALSE,FALSE,FALSE,FALSE,FALSE,9,65532,65532,FALSE,FALSE,TRUE,TRUE,TRUE}</definedName>
    <definedName name="cajas" localSheetId="29" hidden="1">{FALSE,FALSE,-1.25,-15.5,484.5,276.75,FALSE,FALSE,TRUE,TRUE,0,12,#N/A,46,#N/A,2.93460490463215,15.35,1,FALSE,FALSE,3,TRUE,1,FALSE,100,"Swvu.PLA1.","ACwvu.PLA1.",#N/A,FALSE,FALSE,0,0,0,0,2,"","",TRUE,TRUE,FALSE,FALSE,1,60,#N/A,#N/A,FALSE,FALSE,FALSE,FALSE,FALSE,FALSE,FALSE,9,65532,65532,FALSE,FALSE,TRUE,TRUE,TRUE}</definedName>
    <definedName name="carajo" localSheetId="17">#REF!</definedName>
    <definedName name="carajo" localSheetId="29">#REF!</definedName>
    <definedName name="CDF" localSheetId="17">'[3]CARTERA FONDO'!#REF!</definedName>
    <definedName name="CDF" localSheetId="29">'[3]CARTERA FONDO'!#REF!</definedName>
    <definedName name="CFA" localSheetId="17">'[3]CARTERA FONDO'!#REF!</definedName>
    <definedName name="CFD" localSheetId="17">'[3]CARTERA FONDO'!#REF!</definedName>
    <definedName name="CLH" localSheetId="17">'[3]CARTERA FONDO'!#REF!</definedName>
    <definedName name="Coef" localSheetId="5">[5]CoefStocks!$A$4:$AT$260</definedName>
    <definedName name="Coef" localSheetId="27">[5]CoefStocks!$A$4:$AT$260</definedName>
    <definedName name="Coef" localSheetId="28">[5]CoefStocks!$A$4:$AT$260</definedName>
    <definedName name="COPA">#N/A</definedName>
    <definedName name="COPARTICIPACION_FEDERAL__LEY_N__23548">[1]C!$B$13:$N$13</definedName>
    <definedName name="CUADRO_10.3.1">'[6]fondo promedio'!$A$36:$L$74</definedName>
    <definedName name="CUADRO_N__4.1.3" localSheetId="17">#REF!</definedName>
    <definedName name="CUADRO_N__4.1.3" localSheetId="29">#REF!</definedName>
    <definedName name="CVAL">[7]Resumen!$A$2:$AU$262</definedName>
    <definedName name="d" localSheetId="17" hidden="1">#REF!</definedName>
    <definedName name="d" localSheetId="29" hidden="1">#REF!</definedName>
    <definedName name="DIARIO" localSheetId="17">#REF!</definedName>
    <definedName name="DIARIO" localSheetId="29">#REF!</definedName>
    <definedName name="dieferencias" localSheetId="1">#REF!</definedName>
    <definedName name="dieferencias" localSheetId="10">#REF!</definedName>
    <definedName name="dieferencias" localSheetId="2">#REF!</definedName>
    <definedName name="dieferencias" localSheetId="5">#REF!</definedName>
    <definedName name="dieferencias" localSheetId="12">#REF!</definedName>
    <definedName name="dieferencias" localSheetId="13">#REF!</definedName>
    <definedName name="dieferencias" localSheetId="16">#REF!</definedName>
    <definedName name="dieferencias" localSheetId="17">#REF!</definedName>
    <definedName name="dieferencias" localSheetId="18">#REF!</definedName>
    <definedName name="dieferencias" localSheetId="19">#REF!</definedName>
    <definedName name="dieferencias" localSheetId="21">#REF!</definedName>
    <definedName name="dieferencias" localSheetId="22">#REF!</definedName>
    <definedName name="dieferencias" localSheetId="26">#REF!</definedName>
    <definedName name="dieferencias" localSheetId="27">#REF!</definedName>
    <definedName name="dieferencias" localSheetId="28">#REF!</definedName>
    <definedName name="dieferencias" localSheetId="29">#REF!</definedName>
    <definedName name="Diferencia" localSheetId="1">#REF!</definedName>
    <definedName name="Diferencia" localSheetId="10">#REF!</definedName>
    <definedName name="Diferencia" localSheetId="2">#REF!</definedName>
    <definedName name="Diferencia" localSheetId="5">#REF!</definedName>
    <definedName name="Diferencia" localSheetId="6">#REF!</definedName>
    <definedName name="Diferencia" localSheetId="12">#REF!</definedName>
    <definedName name="Diferencia" localSheetId="13">#REF!</definedName>
    <definedName name="Diferencia" localSheetId="16">#REF!</definedName>
    <definedName name="Diferencia" localSheetId="17">#REF!</definedName>
    <definedName name="Diferencia" localSheetId="18">#REF!</definedName>
    <definedName name="Diferencia" localSheetId="19">#REF!</definedName>
    <definedName name="Diferencia" localSheetId="21">#REF!</definedName>
    <definedName name="Diferencia" localSheetId="22">#REF!</definedName>
    <definedName name="Diferencia" localSheetId="26">#REF!</definedName>
    <definedName name="Diferencia" localSheetId="27">#REF!</definedName>
    <definedName name="Diferencia" localSheetId="28">#REF!</definedName>
    <definedName name="Diferencia" localSheetId="29">#REF!</definedName>
    <definedName name="dobleclick" localSheetId="17">#REF!</definedName>
    <definedName name="e" localSheetId="1">#REF!</definedName>
    <definedName name="e" localSheetId="10">#REF!</definedName>
    <definedName name="e" localSheetId="2">#REF!</definedName>
    <definedName name="e" localSheetId="5">#REF!</definedName>
    <definedName name="e" localSheetId="12">#REF!</definedName>
    <definedName name="e" localSheetId="13">#REF!</definedName>
    <definedName name="e" localSheetId="16">#REF!</definedName>
    <definedName name="e" localSheetId="17">#REF!</definedName>
    <definedName name="e" localSheetId="18">#REF!</definedName>
    <definedName name="e" localSheetId="19">#REF!</definedName>
    <definedName name="e" localSheetId="22">#REF!</definedName>
    <definedName name="e" localSheetId="26">#REF!</definedName>
    <definedName name="e" localSheetId="27">#REF!</definedName>
    <definedName name="e" localSheetId="28">#REF!</definedName>
    <definedName name="e" localSheetId="29">#REF!</definedName>
    <definedName name="EC" localSheetId="17">'[3]CARTERA FONDO'!#REF!</definedName>
    <definedName name="EC" localSheetId="29">'[3]CARTERA FONDO'!#REF!</definedName>
    <definedName name="eee" localSheetId="10">#REF!</definedName>
    <definedName name="eee" localSheetId="2">#REF!</definedName>
    <definedName name="eee" localSheetId="5">#REF!</definedName>
    <definedName name="eee" localSheetId="12">#REF!</definedName>
    <definedName name="eee" localSheetId="13">#REF!</definedName>
    <definedName name="eee" localSheetId="16">#REF!</definedName>
    <definedName name="eee" localSheetId="17">#REF!</definedName>
    <definedName name="eee" localSheetId="18">#REF!</definedName>
    <definedName name="eee" localSheetId="19">#REF!</definedName>
    <definedName name="eee" localSheetId="22">#REF!</definedName>
    <definedName name="eee" localSheetId="27">#REF!</definedName>
    <definedName name="eee" localSheetId="28">#REF!</definedName>
    <definedName name="eee" localSheetId="29">#REF!</definedName>
    <definedName name="ESTRUCTU_BONOS_PROVINCIALES_List" localSheetId="10">#REF!</definedName>
    <definedName name="ESTRUCTU_BONOS_PROVINCIALES_List" localSheetId="2">#REF!</definedName>
    <definedName name="ESTRUCTU_BONOS_PROVINCIALES_List" localSheetId="5">#REF!</definedName>
    <definedName name="ESTRUCTU_BONOS_PROVINCIALES_List" localSheetId="12">#REF!</definedName>
    <definedName name="ESTRUCTU_BONOS_PROVINCIALES_List" localSheetId="13">#REF!</definedName>
    <definedName name="ESTRUCTU_BONOS_PROVINCIALES_List" localSheetId="16">#REF!</definedName>
    <definedName name="ESTRUCTU_BONOS_PROVINCIALES_List" localSheetId="17">#REF!</definedName>
    <definedName name="ESTRUCTU_BONOS_PROVINCIALES_List" localSheetId="18">#REF!</definedName>
    <definedName name="ESTRUCTU_BONOS_PROVINCIALES_List" localSheetId="19">#REF!</definedName>
    <definedName name="ESTRUCTU_BONOS_PROVINCIALES_List" localSheetId="22">#REF!</definedName>
    <definedName name="ESTRUCTU_BONOS_PROVINCIALES_List" localSheetId="27">#REF!</definedName>
    <definedName name="ESTRUCTU_BONOS_PROVINCIALES_List" localSheetId="28">#REF!</definedName>
    <definedName name="ESTRUCTU_BONOS_PROVINCIALES_List" localSheetId="29">#REF!</definedName>
    <definedName name="EXCEDENTE_DEL_10__SEGUN_EL_TOPE_ASIGNADO_A__BUENOS_AIRES__LEY_N__23621">[1]C!$B$18:$N$18</definedName>
    <definedName name="FAS" localSheetId="29" hidden="1">{FALSE,FALSE,-1.25,-15.5,484.5,276.75,FALSE,FALSE,TRUE,TRUE,0,12,#N/A,46,#N/A,2.93460490463215,15.35,1,FALSE,FALSE,3,TRUE,1,FALSE,100,"Swvu.PLA1.","ACwvu.PLA1.",#N/A,FALSE,FALSE,0,0,0,0,2,"","",TRUE,TRUE,FALSE,FALSE,1,60,#N/A,#N/A,FALSE,FALSE,FALSE,FALSE,FALSE,FALSE,FALSE,9,65532,65532,FALSE,FALSE,TRUE,TRUE,TRUE}</definedName>
    <definedName name="fdgafgbaf" localSheetId="17">#REF!</definedName>
    <definedName name="fdgafgbaf" localSheetId="29">#REF!</definedName>
    <definedName name="feo" localSheetId="17">#REF!</definedName>
    <definedName name="feo" localSheetId="29">#REF!</definedName>
    <definedName name="FFE" localSheetId="17">'[3]CARTERA FONDO'!#REF!</definedName>
    <definedName name="FFE" localSheetId="29">'[3]CARTERA FONDO'!#REF!</definedName>
    <definedName name="Final">'[8]Amort Títulos'!$K$1</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FX_first_semester_average_2006" localSheetId="17">#REF!</definedName>
    <definedName name="FX_first_semester_average_2006" localSheetId="29">#REF!</definedName>
    <definedName name="gaby" localSheetId="17">#REF!</definedName>
    <definedName name="gaby" localSheetId="29">#REF!</definedName>
    <definedName name="GRÁFICO_10.3.1.">'[6]GRÁFICO DE FONDO POR AFILIADO'!$A$3:$H$35</definedName>
    <definedName name="GRÁFICO_10.3.2">'[6]GRÁFICO DE FONDO POR AFILIADO'!$A$36:$H$68</definedName>
    <definedName name="GRÁFICO_10.3.3">'[6]GRÁFICO DE FONDO POR AFILIADO'!$A$69:$H$101</definedName>
    <definedName name="GRÁFICO_10.3.4.">'[6]GRÁFICO DE FONDO POR AFILIADO'!$A$103:$H$135</definedName>
    <definedName name="GRÁFICO_N_10.2.4." localSheetId="17">#REF!</definedName>
    <definedName name="GRÁFICO_N_10.2.4." localSheetId="29">#REF!</definedName>
    <definedName name="IMPRESION" localSheetId="17">#REF!</definedName>
    <definedName name="IMPRESION" localSheetId="29">#REF!</definedName>
    <definedName name="INVERSIONES_EN_TRAMITE_IRREGULAR" localSheetId="17">'[3]CARTERA FONDO'!#REF!</definedName>
    <definedName name="INVERSIONES_EN_TRAMITE_IRREGULAR" localSheetId="29">'[3]CARTERA FONDO'!#REF!</definedName>
    <definedName name="IR" localSheetId="17">#REF!</definedName>
    <definedName name="IR" localSheetId="29">#REF!</definedName>
    <definedName name="IRR" localSheetId="17">'[3]CARTERA FONDO'!#REF!</definedName>
    <definedName name="IRR" localSheetId="29">'[3]CARTERA FONDO'!#REF!</definedName>
    <definedName name="j" localSheetId="29" hidden="1">{FALSE,FALSE,-1.25,-15.5,484.5,276.75,FALSE,FALSE,TRUE,TRUE,0,12,#N/A,46,#N/A,2.93460490463215,15.35,1,FALSE,FALSE,3,TRUE,1,FALSE,100,"Swvu.PLA1.","ACwvu.PLA1.",#N/A,FALSE,FALSE,0,0,0,0,2,"","",TRUE,TRUE,FALSE,FALSE,1,60,#N/A,#N/A,FALSE,FALSE,FALSE,FALSE,FALSE,FALSE,FALSE,9,65532,65532,FALSE,FALSE,TRUE,TRUE,TRUE}</definedName>
    <definedName name="Kanual">'[9]2005 K'!$A$2:$G$399</definedName>
    <definedName name="Kmens2004">'[10]IV 2004 cap'!$A$3:$E$246</definedName>
    <definedName name="kmens2005" localSheetId="5">'[11]KAPITIV 2005'!$A$4:$E$248</definedName>
    <definedName name="kmens2005" localSheetId="27">'[11]KAPITIV 2005'!$A$4:$E$248</definedName>
    <definedName name="kmens2005" localSheetId="28">'[11]KAPITIV 2005'!$A$4:$E$248</definedName>
    <definedName name="Kmens2006" localSheetId="5">'[11]KAPITA 2006'!$A$4:$N$401</definedName>
    <definedName name="Kmens2006" localSheetId="27">'[11]KAPITA 2006'!$A$4:$N$401</definedName>
    <definedName name="Kmens2006" localSheetId="28">'[11]KAPITA 2006'!$A$4:$N$401</definedName>
    <definedName name="kmens2007" localSheetId="5">'[12]kap. 2007'!$A$3:$N$363</definedName>
    <definedName name="kmens2007" localSheetId="27">'[12]kap. 2007'!$A$3:$N$363</definedName>
    <definedName name="kmens2007" localSheetId="28">'[12]kap. 2007'!$A$3:$N$363</definedName>
    <definedName name="Kmens2008" localSheetId="5">'[13]kap 2008'!$A$4:$N$332</definedName>
    <definedName name="Kmens2008" localSheetId="27">'[13]kap 2008'!$A$4:$N$332</definedName>
    <definedName name="Kmens2008" localSheetId="28">'[13]kap 2008'!$A$4:$N$332</definedName>
    <definedName name="kmens2009">'[14]KAP 2009'!$A$4:$N$305</definedName>
    <definedName name="kmens2010">[14]KAP2010!$A$5:$N$287</definedName>
    <definedName name="Kresto" localSheetId="5">'[11]KAPITAL RESTO'!$A$3:$CH$370</definedName>
    <definedName name="Kresto" localSheetId="27">'[11]KAPITAL RESTO'!$A$3:$CH$370</definedName>
    <definedName name="Kresto" localSheetId="28">'[11]KAPITAL RESTO'!$A$3:$CH$370</definedName>
    <definedName name="L_">#N/A</definedName>
    <definedName name="LL" localSheetId="29" hidden="1">{FALSE,FALSE,-1.25,-15.5,484.5,276.75,FALSE,FALSE,TRUE,TRUE,0,12,#N/A,46,#N/A,2.93460490463215,15.35,1,FALSE,FALSE,3,TRUE,1,FALSE,100,"Swvu.PLA1.","ACwvu.PLA1.",#N/A,FALSE,FALSE,0,0,0,0,2,"","",TRUE,TRUE,FALSE,FALSE,1,60,#N/A,#N/A,FALSE,FALSE,FALSE,FALSE,FALSE,FALSE,FALSE,9,65532,65532,FALSE,FALSE,TRUE,TRUE,TRUE}</definedName>
    <definedName name="MACROS" localSheetId="17">#REF!</definedName>
    <definedName name="MACROS" localSheetId="29">#REF!</definedName>
    <definedName name="mm" localSheetId="29" hidden="1">{FALSE,FALSE,-1.25,-15.5,484.5,276.75,FALSE,FALSE,TRUE,TRUE,0,12,#N/A,46,#N/A,2.93460490463215,15.35,1,FALSE,FALSE,3,TRUE,1,FALSE,100,"Swvu.PLA1.","ACwvu.PLA1.",#N/A,FALSE,FALSE,0,0,0,0,2,"","",TRUE,TRUE,FALSE,FALSE,1,60,#N/A,#N/A,FALSE,FALSE,FALSE,FALSE,FALSE,FALSE,FALSE,9,65532,65532,FALSE,FALSE,TRUE,TRUE,TRUE}</definedName>
    <definedName name="Nominal_Mensual_2001" localSheetId="17">#REF!</definedName>
    <definedName name="Nominal_Mensual_2001" localSheetId="29">#REF!</definedName>
    <definedName name="Nominal_Mensual_2003" localSheetId="17">#REF!</definedName>
    <definedName name="Nominal_Mensual_2003" localSheetId="29">#REF!</definedName>
    <definedName name="Nominal_Trimestral_2001" localSheetId="17">#REF!</definedName>
    <definedName name="Nominal_Trimestral_2001" localSheetId="29">#REF!</definedName>
    <definedName name="Nominal_Trimestral_2003" localSheetId="17">#REF!</definedName>
    <definedName name="O">#N/A</definedName>
    <definedName name="OBRAS_DE_INFRAESTRUCTURA__LEY_N__23966_ART._19">[1]C!$B$23:$N$23</definedName>
    <definedName name="OBRAS_DE_INFRAESTRUCTURA_BASICA_SOCIAL_Y_NECESIDADES_BASICAS_INSATISFECHAS__LEY_N__23621">[1]C!$B$17:$N$17</definedName>
    <definedName name="OCP" localSheetId="17">'[3]CARTERA FONDO'!#REF!</definedName>
    <definedName name="OCP" localSheetId="29">'[3]CARTERA FONDO'!#REF!</definedName>
    <definedName name="OFF" localSheetId="17">'[3]CARTERA FONDO'!#REF!</definedName>
    <definedName name="OFF" localSheetId="29">'[3]CARTERA FONDO'!#REF!</definedName>
    <definedName name="ONC" localSheetId="17">'[3]CARTERA FONDO'!#REF!</definedName>
    <definedName name="ONC" localSheetId="29">'[3]CARTERA FONDO'!#REF!</definedName>
    <definedName name="ONE" localSheetId="17">'[3]CARTERA FONDO'!#REF!</definedName>
    <definedName name="ONE" localSheetId="29">'[3]CARTERA FONDO'!#REF!</definedName>
    <definedName name="ONL" localSheetId="17">'[3]CARTERA FONDO'!#REF!</definedName>
    <definedName name="OPC" localSheetId="17">#REF!</definedName>
    <definedName name="OPC" localSheetId="29">#REF!</definedName>
    <definedName name="ORGANISMOS_DE_VIALIDAD__LEY_N__23966_ART._19">[1]C!$B$24:$N$24</definedName>
    <definedName name="p" localSheetId="1">#REF!</definedName>
    <definedName name="p" localSheetId="10">#REF!</definedName>
    <definedName name="p" localSheetId="2">#REF!</definedName>
    <definedName name="p" localSheetId="5">#REF!</definedName>
    <definedName name="p" localSheetId="12">#REF!</definedName>
    <definedName name="p" localSheetId="13">#REF!</definedName>
    <definedName name="p" localSheetId="16">#REF!</definedName>
    <definedName name="p" localSheetId="17">#REF!</definedName>
    <definedName name="p" localSheetId="18">#REF!</definedName>
    <definedName name="p" localSheetId="19">#REF!</definedName>
    <definedName name="p" localSheetId="21">#REF!</definedName>
    <definedName name="p" localSheetId="22">#REF!</definedName>
    <definedName name="p" localSheetId="26">#REF!</definedName>
    <definedName name="p" localSheetId="27">#REF!</definedName>
    <definedName name="p" localSheetId="28">#REF!</definedName>
    <definedName name="p" localSheetId="29">#REF!</definedName>
    <definedName name="pepe" localSheetId="17">#REF!</definedName>
    <definedName name="PG" localSheetId="5">#REF!</definedName>
    <definedName name="PG" localSheetId="16">#REF!</definedName>
    <definedName name="PG" localSheetId="17">#REF!</definedName>
    <definedName name="PG" localSheetId="18">#REF!</definedName>
    <definedName name="PG" localSheetId="19">#REF!</definedName>
    <definedName name="PG" localSheetId="22">#REF!</definedName>
    <definedName name="PG" localSheetId="27">#REF!</definedName>
    <definedName name="PG" localSheetId="28">#REF!</definedName>
    <definedName name="PG" localSheetId="29">#REF!</definedName>
    <definedName name="PIJIS" localSheetId="17">#REF!</definedName>
    <definedName name="POPO" localSheetId="1">#REF!</definedName>
    <definedName name="POPO" localSheetId="10">#REF!</definedName>
    <definedName name="POPO" localSheetId="2">#REF!</definedName>
    <definedName name="POPO" localSheetId="5">#REF!</definedName>
    <definedName name="POPO" localSheetId="6">#REF!</definedName>
    <definedName name="POPO" localSheetId="12">#REF!</definedName>
    <definedName name="POPO" localSheetId="13">#REF!</definedName>
    <definedName name="POPO" localSheetId="16">#REF!</definedName>
    <definedName name="POPO" localSheetId="17">#REF!</definedName>
    <definedName name="POPO" localSheetId="18">#REF!</definedName>
    <definedName name="POPO" localSheetId="19">#REF!</definedName>
    <definedName name="POPO" localSheetId="21">#REF!</definedName>
    <definedName name="POPO" localSheetId="22">#REF!</definedName>
    <definedName name="POPO" localSheetId="26">#REF!</definedName>
    <definedName name="POPO" localSheetId="27">#REF!</definedName>
    <definedName name="POPO" localSheetId="28">#REF!</definedName>
    <definedName name="POPO" localSheetId="29">#REF!</definedName>
    <definedName name="Print_Area_MI" localSheetId="17">#REF!</definedName>
    <definedName name="PRINT_TITLES_MI" localSheetId="17">#REF!</definedName>
    <definedName name="promgraf" localSheetId="17">[4]GRAFPROM!#REF!</definedName>
    <definedName name="promgraf" localSheetId="29">[4]GRAFPROM!#REF!</definedName>
    <definedName name="puto" localSheetId="17">#REF!</definedName>
    <definedName name="puto" localSheetId="29">#REF!</definedName>
    <definedName name="qwqwqwqwqwqw" localSheetId="17">#REF!</definedName>
    <definedName name="qwqwqwqwqwqw" localSheetId="29">#REF!</definedName>
    <definedName name="Real_Mensual_2001" localSheetId="17">#REF!</definedName>
    <definedName name="Real_Mensual_2001" localSheetId="29">#REF!</definedName>
    <definedName name="Real_Mensual_2002" localSheetId="17">#REF!</definedName>
    <definedName name="Real_Mensual_2003" localSheetId="17">#REF!</definedName>
    <definedName name="Real_Trimestral_2001" localSheetId="17">#REF!</definedName>
    <definedName name="Real_Trimestral_2002" localSheetId="17">#REF!</definedName>
    <definedName name="Real_Trimestral_2003" localSheetId="17">#REF!</definedName>
    <definedName name="recimp2003beta" localSheetId="17">#REF!</definedName>
    <definedName name="recimpb" localSheetId="17">#REF!</definedName>
    <definedName name="RESIDENTES">[15]!RESIDENTES</definedName>
    <definedName name="rrr" localSheetId="1">#REF!</definedName>
    <definedName name="rrr" localSheetId="10">#REF!</definedName>
    <definedName name="rrr" localSheetId="2">#REF!</definedName>
    <definedName name="rrr" localSheetId="5">#REF!</definedName>
    <definedName name="rrr" localSheetId="12">#REF!</definedName>
    <definedName name="rrr" localSheetId="13">#REF!</definedName>
    <definedName name="rrr" localSheetId="16">#REF!</definedName>
    <definedName name="rrr" localSheetId="17">#REF!</definedName>
    <definedName name="rrr" localSheetId="18">#REF!</definedName>
    <definedName name="rrr" localSheetId="19">#REF!</definedName>
    <definedName name="rrr" localSheetId="21">#REF!</definedName>
    <definedName name="rrr" localSheetId="22">#REF!</definedName>
    <definedName name="rrr" localSheetId="26">#REF!</definedName>
    <definedName name="rrr" localSheetId="27">#REF!</definedName>
    <definedName name="rrr" localSheetId="28">#REF!</definedName>
    <definedName name="rrr" localSheetId="29">#REF!</definedName>
    <definedName name="Rwvu.PLA2." localSheetId="17" hidden="1">'[1]COP FED'!#REF!</definedName>
    <definedName name="Rwvu.PLA2." localSheetId="29" hidden="1">'[1]COP FED'!#REF!</definedName>
    <definedName name="SEGURIDAD_SOCIAL___BS._PERS._NO_INCORP._AL_PROCESO_ECONOMICO__LEY_N__23966__ART._30">[1]C!$B$22:$N$22</definedName>
    <definedName name="SEGURIDAD_SOCIAL___IVA__LEY_N__23966_ART._5_PTO._2">[1]C!$B$21:$N$21</definedName>
    <definedName name="SEMANAL" localSheetId="17">#REF!</definedName>
    <definedName name="SEMANAL" localSheetId="29">#REF!</definedName>
    <definedName name="SIGADERD" localSheetId="10">[16]!SIGADERED</definedName>
    <definedName name="SIGADERD" localSheetId="13">[16]!SIGADERED</definedName>
    <definedName name="SIGADERD" localSheetId="16">[16]!SIGADERED</definedName>
    <definedName name="SIGADERD" localSheetId="17">[16]!SIGADERED</definedName>
    <definedName name="SIGADERD" localSheetId="18">[16]!SIGADERED</definedName>
    <definedName name="SIGADERD" localSheetId="19">[16]!SIGADERED</definedName>
    <definedName name="SIGADERD" localSheetId="22">[16]!SIGADERED</definedName>
    <definedName name="SIGADERD" localSheetId="29">[16]!SIGADERED</definedName>
    <definedName name="SOPA" localSheetId="17">#REF!</definedName>
    <definedName name="SOPA" localSheetId="29">#REF!</definedName>
    <definedName name="sopapita" localSheetId="17">#REF!</definedName>
    <definedName name="sopapita" localSheetId="29">#REF!</definedName>
    <definedName name="SUMA_FIJA_FINANCIADA_CON__LA_COPARTICIPACION_FEDERAL_DE_NACION__LEY_N__23621_ART._1">[1]C!$B$19:$N$19</definedName>
    <definedName name="Swvu.PLA1." localSheetId="17" hidden="1">'[1]COP FED'!#REF!</definedName>
    <definedName name="Swvu.PLA1." localSheetId="29" hidden="1">'[1]COP FED'!#REF!</definedName>
    <definedName name="Swvu.PLA2." hidden="1">'[1]COP FED'!$A$1:$N$49</definedName>
    <definedName name="TABLE" localSheetId="1">A.1.1!#REF!</definedName>
    <definedName name="TABLE_2" localSheetId="1">A.1.1!#REF!</definedName>
    <definedName name="TABLE_3" localSheetId="1">A.1.1!#REF!</definedName>
    <definedName name="TDE" localSheetId="17">'[3]CARTERA FONDO'!#REF!</definedName>
    <definedName name="TDE" localSheetId="29">'[3]CARTERA FONDO'!#REF!</definedName>
    <definedName name="TEE" localSheetId="17">'[3]CARTERA FONDO'!#REF!</definedName>
    <definedName name="TEX" localSheetId="17">'[3]CARTERA FONDO'!#REF!</definedName>
    <definedName name="_xlnm.Print_Titles" localSheetId="21">A.3.7!$A:$A,A.3.7!$4:$8</definedName>
    <definedName name="_xlnm.Print_Titles" localSheetId="22">A.3.8!$A:$A,A.3.8!$4:$8</definedName>
    <definedName name="_xlnm.Print_Titles">'[1]Fto. a partir del impuesto'!$A:$A</definedName>
    <definedName name="TOTAL" localSheetId="5">[5]SIGADE!$A$2:$AU$306</definedName>
    <definedName name="TOTAL" localSheetId="27">[5]SIGADE!$A$2:$AU$306</definedName>
    <definedName name="TOTAL" localSheetId="28">[5]SIGADE!$A$2:$AU$306</definedName>
    <definedName name="TRANSFERENCIA_DE_SERVICIOS__LEY_N__24049_Y_COMPLEMENTARIAS">[1]C!$B$14:$N$14</definedName>
    <definedName name="VENCIMIENTOS_DE_LA_DEUDA_EN_SITUACION_DE_PAGO_NORMAL" localSheetId="17">#REF!</definedName>
    <definedName name="VENCIMIENTOS_DE_LA_DEUDA_EN_SITUACION_DE_PAGO_NORMAL" localSheetId="29">#REF!</definedName>
    <definedName name="wrn.BMA." localSheetId="29" hidden="1">{"3",#N/A,FALSE,"BASE MONETARIA";"4",#N/A,FALSE,"BASE MONETARIA"}</definedName>
    <definedName name="wrn.PASMON." localSheetId="29" hidden="1">{"1",#N/A,FALSE,"Pasivos Mon";"2",#N/A,FALSE,"Pasivos Mon"}</definedName>
    <definedName name="wvu.PLA1." localSheetId="29" hidden="1">{FALSE,FALSE,-1.25,-15.5,484.5,276.75,FALSE,FALSE,TRUE,TRUE,0,12,#N/A,46,#N/A,2.93460490463215,15.35,1,FALSE,FALSE,3,TRUE,1,FALSE,100,"Swvu.PLA1.","ACwvu.PLA1.",#N/A,FALSE,FALSE,0,0,0,0,2,"","",TRUE,TRUE,FALSE,FALSE,1,60,#N/A,#N/A,FALSE,FALSE,FALSE,FALSE,FALSE,FALSE,FALSE,9,65532,65532,FALSE,FALSE,TRUE,TRUE,TRUE}</definedName>
    <definedName name="wvu.PLA2." localSheetId="29" hidden="1">{TRUE,TRUE,-1.25,-15.5,484.5,276.75,FALSE,FALSE,TRUE,TRUE,0,15,#N/A,56,#N/A,4.88636363636364,15.35,1,FALSE,FALSE,3,TRUE,1,FALSE,100,"Swvu.PLA2.","ACwvu.PLA2.",#N/A,FALSE,FALSE,0,0,0,0,2,"","",TRUE,TRUE,FALSE,FALSE,1,60,#N/A,#N/A,FALSE,FALSE,"Rwvu.PLA2.",#N/A,FALSE,FALSE,FALSE,9,65532,65532,FALSE,FALSE,TRUE,TRUE,TRUE}</definedName>
    <definedName name="YO" localSheetId="17">[4]GRAFPROM!#REF!</definedName>
    <definedName name="z" localSheetId="17">#REF!</definedName>
    <definedName name="z" localSheetId="29">#REF!</definedName>
    <definedName name="Z_0C2BA18A_21C0_43A0_BA72_AEF5075BA836_.wvu.Cols" hidden="1">'[17]Prog. Fin.'!$E:$E,'[17]Prog. Fin.'!$I:$J,'[17]Prog. Fin.'!$N:$N,'[17]Prog. Fin.'!$R:$S</definedName>
    <definedName name="Z_0C2BA18A_21C0_43A0_BA72_AEF5075BA836_.wvu.Rows" hidden="1">'[17]Prog. Fin.'!$9:$14,'[17]Prog. Fin.'!$17:$26,'[17]Prog. Fin.'!$31:$33,'[17]Prog. Fin.'!$40:$41,'[17]Prog. Fin.'!$44:$46,'[17]Prog. Fin.'!$81:$83,'[17]Prog. Fin.'!$157:$159</definedName>
    <definedName name="Z_AB0CFEEA_4F19_4F6A_9BEA_953016B5C36F_.wvu.Cols" hidden="1">'[17]Prog. Fin.'!$E:$E,'[17]Prog. Fin.'!$I:$J,'[17]Prog. Fin.'!$N:$N,'[17]Prog. Fin.'!$R:$S</definedName>
    <definedName name="Z_AB0CFEEA_4F19_4F6A_9BEA_953016B5C36F_.wvu.Rows" hidden="1">'[17]Prog. Fin.'!$9:$14,'[17]Prog. Fin.'!$17:$26,'[17]Prog. Fin.'!$31:$33,'[17]Prog. Fin.'!$40:$41,'[17]Prog. Fin.'!$44:$46,'[17]Prog. Fin.'!$81:$83,'[17]Prog. Fin.'!$157:$159</definedName>
    <definedName name="Z_AE035438_BA58_480D_90AC_43CF75BC256A_.wvu.Cols" localSheetId="4" hidden="1">A.1.4!#REF!</definedName>
    <definedName name="Z_AE035438_BA58_480D_90AC_43CF75BC256A_.wvu.Cols" localSheetId="8" hidden="1">A.1.8!#REF!,A.1.8!#REF!</definedName>
    <definedName name="Z_AE035438_BA58_480D_90AC_43CF75BC256A_.wvu.PrintArea" localSheetId="1" hidden="1">A.1.1!#REF!</definedName>
    <definedName name="Z_AE035438_BA58_480D_90AC_43CF75BC256A_.wvu.PrintArea" localSheetId="10" hidden="1">A.1.10!#REF!</definedName>
    <definedName name="Z_AE035438_BA58_480D_90AC_43CF75BC256A_.wvu.PrintArea" localSheetId="3" hidden="1">A.1.3!#REF!</definedName>
    <definedName name="Z_AE035438_BA58_480D_90AC_43CF75BC256A_.wvu.PrintArea" localSheetId="4" hidden="1">A.1.4!#REF!</definedName>
    <definedName name="Z_AE035438_BA58_480D_90AC_43CF75BC256A_.wvu.PrintArea" localSheetId="5" hidden="1">A.1.5!#REF!</definedName>
    <definedName name="Z_AE035438_BA58_480D_90AC_43CF75BC256A_.wvu.PrintArea" localSheetId="7" hidden="1">A.1.7!#REF!</definedName>
    <definedName name="Z_AE035438_BA58_480D_90AC_43CF75BC256A_.wvu.PrintArea" localSheetId="8" hidden="1">A.1.8!#REF!</definedName>
    <definedName name="Z_AE035438_BA58_480D_90AC_43CF75BC256A_.wvu.PrintArea" localSheetId="9" hidden="1">A.1.9!#REF!</definedName>
    <definedName name="Z_AE035438_BA58_480D_90AC_43CF75BC256A_.wvu.PrintArea" localSheetId="11" hidden="1">A.2.1!#REF!</definedName>
    <definedName name="Z_AE035438_BA58_480D_90AC_43CF75BC256A_.wvu.PrintArea" localSheetId="12" hidden="1">A.2.2!#REF!</definedName>
    <definedName name="Z_AE035438_BA58_480D_90AC_43CF75BC256A_.wvu.PrintArea" localSheetId="13" hidden="1">A.2.3!#REF!</definedName>
    <definedName name="Z_AE035438_BA58_480D_90AC_43CF75BC256A_.wvu.PrintArea" localSheetId="14" hidden="1">A.2.4!#REF!</definedName>
    <definedName name="Z_AE035438_BA58_480D_90AC_43CF75BC256A_.wvu.PrintArea" localSheetId="15" hidden="1">A.3.1!#REF!</definedName>
    <definedName name="Z_AE035438_BA58_480D_90AC_43CF75BC256A_.wvu.PrintArea" localSheetId="20" hidden="1">A.3.6!#REF!</definedName>
    <definedName name="Z_AE035438_BA58_480D_90AC_43CF75BC256A_.wvu.PrintArea" localSheetId="24" hidden="1">A.4.2!#REF!</definedName>
    <definedName name="Z_AE035438_BA58_480D_90AC_43CF75BC256A_.wvu.PrintArea" localSheetId="25" hidden="1">A.4.3!#REF!</definedName>
    <definedName name="Z_AE035438_BA58_480D_90AC_43CF75BC256A_.wvu.PrintArea" localSheetId="27" hidden="1">A.4.5!#REF!</definedName>
    <definedName name="Z_AE035438_BA58_480D_90AC_43CF75BC256A_.wvu.PrintArea" localSheetId="28" hidden="1">A.4.6!#REF!</definedName>
    <definedName name="Z_AE035438_BA58_480D_90AC_43CF75BC256A_.wvu.Rows" localSheetId="10" hidden="1">A.1.10!#REF!,A.1.10!#REF!,A.1.10!#REF!,A.1.10!#REF!,A.1.10!#REF!</definedName>
    <definedName name="Z_AE035438_BA58_480D_90AC_43CF75BC256A_.wvu.Rows" localSheetId="7" hidden="1">A.1.7!#REF!</definedName>
  </definedNames>
  <calcPr calcId="144525"/>
  <customWorkbookViews>
    <customWorkbookView name="Soledad Tortarolo - Vista personalizada" guid="{AE035438-BA58-480D-90AC-43CF75BC256A}" mergeInterval="0" personalView="1" maximized="1" windowWidth="796" windowHeight="305" tabRatio="924" activeSheetId="1"/>
  </customWorkbookViews>
</workbook>
</file>

<file path=xl/calcChain.xml><?xml version="1.0" encoding="utf-8"?>
<calcChain xmlns="http://schemas.openxmlformats.org/spreadsheetml/2006/main">
  <c r="I10" i="129" l="1"/>
  <c r="H10" i="129"/>
  <c r="G10" i="129"/>
  <c r="F10" i="129"/>
  <c r="E10" i="129"/>
  <c r="D10" i="129"/>
  <c r="C10" i="129"/>
  <c r="C22" i="129" l="1"/>
  <c r="C20" i="129"/>
  <c r="C18" i="129"/>
  <c r="C16" i="129"/>
  <c r="C14" i="129"/>
  <c r="C12" i="129"/>
  <c r="B2" i="111" l="1"/>
  <c r="B2" i="95" s="1"/>
  <c r="B2" i="79" s="1"/>
  <c r="B2" i="13" s="1"/>
  <c r="B2" i="126" s="1"/>
  <c r="B2" i="101" s="1"/>
  <c r="B2" i="98" s="1"/>
  <c r="B2" i="99" s="1"/>
  <c r="B2" i="100" s="1"/>
  <c r="B2" i="93" s="1"/>
  <c r="B2" i="17" s="1"/>
  <c r="B2" i="88" s="1"/>
  <c r="B2" i="134" s="1"/>
  <c r="B2" i="102" s="1"/>
  <c r="B2" i="103" s="1"/>
  <c r="B2" i="123" s="1"/>
  <c r="B2" i="132" s="1"/>
  <c r="B2" i="122" s="1"/>
  <c r="B2" i="124" s="1"/>
  <c r="B2" i="108" s="1"/>
  <c r="B2" i="109" s="1"/>
  <c r="B2" i="125" s="1"/>
  <c r="B2" i="42" s="1"/>
  <c r="B2" i="120" s="1"/>
  <c r="B2" i="121" s="1"/>
  <c r="B2" i="76" s="1"/>
  <c r="B2" i="128" s="1"/>
  <c r="B2" i="129" s="1"/>
  <c r="B2" i="133" s="1"/>
  <c r="F93" i="123" l="1"/>
  <c r="O119" i="124" l="1"/>
  <c r="O118" i="124"/>
  <c r="N117" i="124"/>
  <c r="M117" i="124"/>
  <c r="L117" i="124"/>
  <c r="K117" i="124"/>
  <c r="J117" i="124"/>
  <c r="I117" i="124"/>
  <c r="H117" i="124"/>
  <c r="G117" i="124"/>
  <c r="F117" i="124"/>
  <c r="E117" i="124"/>
  <c r="D117" i="124"/>
  <c r="C117" i="124"/>
  <c r="O117" i="124" l="1"/>
  <c r="AJ116" i="125"/>
  <c r="AJ111" i="125"/>
  <c r="O40" i="122"/>
  <c r="N40" i="122"/>
  <c r="M40" i="122"/>
  <c r="L40" i="122"/>
  <c r="K40" i="122"/>
  <c r="J40" i="122"/>
  <c r="I40" i="122"/>
  <c r="H40" i="122"/>
  <c r="G40" i="122"/>
  <c r="F40" i="122"/>
  <c r="E40" i="122"/>
  <c r="D40" i="122"/>
  <c r="C40" i="122"/>
  <c r="O120" i="122"/>
  <c r="O119" i="122"/>
  <c r="O118" i="122"/>
  <c r="O117" i="122"/>
  <c r="O116" i="122"/>
  <c r="O115" i="122"/>
  <c r="O114" i="122"/>
  <c r="O113" i="122"/>
  <c r="O112" i="122"/>
  <c r="O111" i="122"/>
  <c r="O110" i="122"/>
  <c r="O109" i="122"/>
  <c r="O108" i="122"/>
  <c r="O107" i="122"/>
  <c r="O106" i="122"/>
  <c r="O105" i="122"/>
  <c r="O104" i="122"/>
  <c r="O103" i="122"/>
  <c r="O102" i="122"/>
  <c r="O101" i="122"/>
  <c r="O100" i="122"/>
  <c r="O99" i="122"/>
  <c r="O98" i="122"/>
  <c r="O97" i="122"/>
  <c r="O96" i="122"/>
  <c r="O95" i="122"/>
  <c r="O94" i="122"/>
  <c r="O93" i="122"/>
  <c r="O92" i="122"/>
  <c r="O91" i="122"/>
  <c r="O90" i="122"/>
  <c r="O89" i="122"/>
  <c r="O88" i="122"/>
  <c r="O87" i="122"/>
  <c r="O86" i="122"/>
  <c r="O85" i="122"/>
  <c r="O84" i="122"/>
  <c r="O83" i="122"/>
  <c r="O82" i="122"/>
  <c r="O81" i="122"/>
  <c r="O80" i="122"/>
  <c r="O79" i="122"/>
  <c r="O78" i="122"/>
  <c r="O77" i="122"/>
  <c r="O76" i="122"/>
  <c r="N72" i="122"/>
  <c r="M72" i="122"/>
  <c r="L72" i="122"/>
  <c r="K72" i="122"/>
  <c r="J72" i="122"/>
  <c r="I72" i="122"/>
  <c r="H72" i="122"/>
  <c r="G72" i="122"/>
  <c r="F72" i="122"/>
  <c r="E72" i="122"/>
  <c r="D72" i="122"/>
  <c r="C72" i="122"/>
  <c r="N69" i="122"/>
  <c r="M69" i="122"/>
  <c r="L69" i="122"/>
  <c r="K69" i="122"/>
  <c r="J69" i="122"/>
  <c r="I69" i="122"/>
  <c r="H69" i="122"/>
  <c r="G69" i="122"/>
  <c r="F69" i="122"/>
  <c r="E69" i="122"/>
  <c r="D69" i="122"/>
  <c r="C69" i="122"/>
  <c r="O69" i="122" s="1"/>
  <c r="N66" i="122"/>
  <c r="M66" i="122"/>
  <c r="L66" i="122"/>
  <c r="K66" i="122"/>
  <c r="J66" i="122"/>
  <c r="I66" i="122"/>
  <c r="H66" i="122"/>
  <c r="G66" i="122"/>
  <c r="F66" i="122"/>
  <c r="E66" i="122"/>
  <c r="D66" i="122"/>
  <c r="C66" i="122"/>
  <c r="N63" i="122"/>
  <c r="M63" i="122"/>
  <c r="L63" i="122"/>
  <c r="K63" i="122"/>
  <c r="J63" i="122"/>
  <c r="I63" i="122"/>
  <c r="H63" i="122"/>
  <c r="G63" i="122"/>
  <c r="F63" i="122"/>
  <c r="E63" i="122"/>
  <c r="D63" i="122"/>
  <c r="C63" i="122"/>
  <c r="N62" i="122"/>
  <c r="M62" i="122"/>
  <c r="L62" i="122"/>
  <c r="K62" i="122"/>
  <c r="J62" i="122"/>
  <c r="I62" i="122"/>
  <c r="H62" i="122"/>
  <c r="G62" i="122"/>
  <c r="F62" i="122"/>
  <c r="E62" i="122"/>
  <c r="D62" i="122"/>
  <c r="C62" i="122"/>
  <c r="N59" i="122"/>
  <c r="M59" i="122"/>
  <c r="L59" i="122"/>
  <c r="K59" i="122"/>
  <c r="K58" i="122" s="1"/>
  <c r="J59" i="122"/>
  <c r="I59" i="122"/>
  <c r="H59" i="122"/>
  <c r="G59" i="122"/>
  <c r="F59" i="122"/>
  <c r="F58" i="122" s="1"/>
  <c r="E59" i="122"/>
  <c r="D59" i="122"/>
  <c r="C59" i="122"/>
  <c r="C58" i="122" s="1"/>
  <c r="O75" i="122"/>
  <c r="O74" i="122"/>
  <c r="O73" i="122"/>
  <c r="O71" i="122"/>
  <c r="O70" i="122"/>
  <c r="O68" i="122"/>
  <c r="O67" i="122"/>
  <c r="O65" i="122"/>
  <c r="O64" i="122"/>
  <c r="O61" i="122"/>
  <c r="O60" i="122"/>
  <c r="I58" i="122"/>
  <c r="N58" i="122"/>
  <c r="O57" i="122"/>
  <c r="O56" i="122"/>
  <c r="N55" i="122"/>
  <c r="M55" i="122"/>
  <c r="L55" i="122"/>
  <c r="K55" i="122"/>
  <c r="J55" i="122"/>
  <c r="I55" i="122"/>
  <c r="H55" i="122"/>
  <c r="G55" i="122"/>
  <c r="F55" i="122"/>
  <c r="E55" i="122"/>
  <c r="D55" i="122"/>
  <c r="C55" i="122"/>
  <c r="O54" i="122"/>
  <c r="O53" i="122"/>
  <c r="N52" i="122"/>
  <c r="M52" i="122"/>
  <c r="L52" i="122"/>
  <c r="K52" i="122"/>
  <c r="J52" i="122"/>
  <c r="I52" i="122"/>
  <c r="H52" i="122"/>
  <c r="G52" i="122"/>
  <c r="F52" i="122"/>
  <c r="E52" i="122"/>
  <c r="D52" i="122"/>
  <c r="C52" i="122"/>
  <c r="O51" i="122"/>
  <c r="O50" i="122"/>
  <c r="N49" i="122"/>
  <c r="M49" i="122"/>
  <c r="L49" i="122"/>
  <c r="K49" i="122"/>
  <c r="J49" i="122"/>
  <c r="I49" i="122"/>
  <c r="H49" i="122"/>
  <c r="G49" i="122"/>
  <c r="F49" i="122"/>
  <c r="E49" i="122"/>
  <c r="D49" i="122"/>
  <c r="C49" i="122"/>
  <c r="O48" i="122"/>
  <c r="O47" i="122"/>
  <c r="N46" i="122"/>
  <c r="M46" i="122"/>
  <c r="L46" i="122"/>
  <c r="K46" i="122"/>
  <c r="J46" i="122"/>
  <c r="I46" i="122"/>
  <c r="H46" i="122"/>
  <c r="G46" i="122"/>
  <c r="F46" i="122"/>
  <c r="E46" i="122"/>
  <c r="D46" i="122"/>
  <c r="C46" i="122"/>
  <c r="O44" i="122"/>
  <c r="O43" i="122"/>
  <c r="N42" i="122"/>
  <c r="M42" i="122"/>
  <c r="L42" i="122"/>
  <c r="K42" i="122"/>
  <c r="J42" i="122"/>
  <c r="I42" i="122"/>
  <c r="H42" i="122"/>
  <c r="G42" i="122"/>
  <c r="F42" i="122"/>
  <c r="E42" i="122"/>
  <c r="D42" i="122"/>
  <c r="C42" i="122"/>
  <c r="N30" i="122"/>
  <c r="M30" i="122"/>
  <c r="L30" i="122"/>
  <c r="K30" i="122"/>
  <c r="J30" i="122"/>
  <c r="I30" i="122"/>
  <c r="H30" i="122"/>
  <c r="G30" i="122"/>
  <c r="F30" i="122"/>
  <c r="E30" i="122"/>
  <c r="D30" i="122"/>
  <c r="C30" i="122"/>
  <c r="O21" i="122"/>
  <c r="E29" i="132"/>
  <c r="D29" i="132"/>
  <c r="C29" i="132"/>
  <c r="F30" i="132"/>
  <c r="F28" i="132"/>
  <c r="F27" i="132"/>
  <c r="E26" i="132"/>
  <c r="D26" i="132"/>
  <c r="C26" i="132"/>
  <c r="F26" i="132" s="1"/>
  <c r="E91" i="123"/>
  <c r="D91" i="123"/>
  <c r="D90" i="123" s="1"/>
  <c r="C91" i="123"/>
  <c r="C90" i="123" s="1"/>
  <c r="E90" i="123"/>
  <c r="E94" i="123"/>
  <c r="D94" i="123"/>
  <c r="C94" i="123"/>
  <c r="F84" i="123"/>
  <c r="F83" i="123"/>
  <c r="F82" i="123"/>
  <c r="F81" i="123"/>
  <c r="F80" i="123"/>
  <c r="F79" i="123"/>
  <c r="F78" i="123"/>
  <c r="F77" i="123"/>
  <c r="F76" i="123"/>
  <c r="F75" i="123"/>
  <c r="F74" i="123"/>
  <c r="F73" i="123"/>
  <c r="F72" i="123"/>
  <c r="F71" i="123"/>
  <c r="F70" i="123"/>
  <c r="F69" i="123"/>
  <c r="F68" i="123"/>
  <c r="F67" i="123"/>
  <c r="F66" i="123"/>
  <c r="F65" i="123"/>
  <c r="F64" i="123"/>
  <c r="F63" i="123"/>
  <c r="F62" i="123"/>
  <c r="F61" i="123"/>
  <c r="F60" i="123"/>
  <c r="F59" i="123"/>
  <c r="F58" i="123"/>
  <c r="F57" i="123"/>
  <c r="F56" i="123"/>
  <c r="F55" i="123"/>
  <c r="F54" i="123"/>
  <c r="E53" i="123"/>
  <c r="D53" i="123"/>
  <c r="F52" i="123"/>
  <c r="F51" i="123"/>
  <c r="E50" i="123"/>
  <c r="D50" i="123"/>
  <c r="F49" i="123"/>
  <c r="F48" i="123"/>
  <c r="E47" i="123"/>
  <c r="D47" i="123"/>
  <c r="F46" i="123"/>
  <c r="F45" i="123"/>
  <c r="E44" i="123"/>
  <c r="D44" i="123"/>
  <c r="D43" i="123" s="1"/>
  <c r="E29" i="123"/>
  <c r="D29" i="123"/>
  <c r="C29" i="123"/>
  <c r="F30" i="123"/>
  <c r="F21" i="123"/>
  <c r="F24" i="123"/>
  <c r="E23" i="123"/>
  <c r="D23" i="123"/>
  <c r="C23" i="123"/>
  <c r="C45" i="122" l="1"/>
  <c r="G45" i="122"/>
  <c r="K45" i="122"/>
  <c r="K41" i="122" s="1"/>
  <c r="O52" i="122"/>
  <c r="O66" i="122"/>
  <c r="D45" i="122"/>
  <c r="H45" i="122"/>
  <c r="L45" i="122"/>
  <c r="O72" i="122"/>
  <c r="J58" i="122"/>
  <c r="G58" i="122"/>
  <c r="E58" i="122"/>
  <c r="M58" i="122"/>
  <c r="D58" i="122"/>
  <c r="H58" i="122"/>
  <c r="L58" i="122"/>
  <c r="O55" i="122"/>
  <c r="E45" i="122"/>
  <c r="E41" i="122" s="1"/>
  <c r="I45" i="122"/>
  <c r="I41" i="122" s="1"/>
  <c r="M45" i="122"/>
  <c r="M41" i="122" s="1"/>
  <c r="O49" i="122"/>
  <c r="D41" i="122"/>
  <c r="H41" i="122"/>
  <c r="L41" i="122"/>
  <c r="F45" i="122"/>
  <c r="F41" i="122" s="1"/>
  <c r="J45" i="122"/>
  <c r="J41" i="122" s="1"/>
  <c r="N45" i="122"/>
  <c r="N41" i="122" s="1"/>
  <c r="G41" i="122"/>
  <c r="C41" i="122"/>
  <c r="O46" i="122"/>
  <c r="O42" i="122"/>
  <c r="O62" i="122"/>
  <c r="O59" i="122"/>
  <c r="O63" i="122"/>
  <c r="O30" i="122"/>
  <c r="E43" i="123"/>
  <c r="E40" i="123"/>
  <c r="E39" i="123" s="1"/>
  <c r="D40" i="123"/>
  <c r="D39" i="123" s="1"/>
  <c r="F42" i="123"/>
  <c r="F41" i="123"/>
  <c r="C53" i="123"/>
  <c r="F53" i="123" s="1"/>
  <c r="C40" i="123"/>
  <c r="C44" i="123"/>
  <c r="C47" i="123"/>
  <c r="F47" i="123" s="1"/>
  <c r="C50" i="123"/>
  <c r="F50" i="123" s="1"/>
  <c r="F23" i="123"/>
  <c r="D55" i="134"/>
  <c r="C55" i="134"/>
  <c r="D48" i="134"/>
  <c r="C48" i="134"/>
  <c r="D29" i="134"/>
  <c r="C29" i="134"/>
  <c r="D20" i="134"/>
  <c r="D42" i="134" s="1"/>
  <c r="C20" i="134"/>
  <c r="C42" i="134" s="1"/>
  <c r="O45" i="122" l="1"/>
  <c r="O58" i="122"/>
  <c r="O41" i="122"/>
  <c r="F44" i="123"/>
  <c r="C43" i="123"/>
  <c r="F43" i="123" s="1"/>
  <c r="F40" i="123"/>
  <c r="E17" i="42"/>
  <c r="E16" i="42"/>
  <c r="E15" i="42"/>
  <c r="E14" i="42"/>
  <c r="E13" i="42"/>
  <c r="C39" i="123" l="1"/>
  <c r="G177" i="93"/>
  <c r="G176" i="93"/>
  <c r="G175" i="93"/>
  <c r="G174" i="93"/>
  <c r="G173" i="93"/>
  <c r="G172" i="93"/>
  <c r="G171" i="93"/>
  <c r="G170" i="93"/>
  <c r="G169" i="93"/>
  <c r="G168" i="93"/>
  <c r="G167" i="93"/>
  <c r="G166" i="93"/>
  <c r="G165" i="93"/>
  <c r="G164" i="93"/>
  <c r="G163" i="93"/>
  <c r="G162" i="93"/>
  <c r="G161" i="93"/>
  <c r="G160" i="93"/>
  <c r="G159" i="93"/>
  <c r="G158" i="93"/>
  <c r="G157" i="93"/>
  <c r="G156" i="93"/>
  <c r="G155" i="93"/>
  <c r="G154" i="93"/>
  <c r="G153" i="93"/>
  <c r="G152" i="93"/>
  <c r="G151" i="93"/>
  <c r="G150" i="93"/>
  <c r="G149" i="93"/>
  <c r="G148" i="93"/>
  <c r="G147" i="93"/>
  <c r="G146" i="93"/>
  <c r="G145" i="93"/>
  <c r="G144" i="93"/>
  <c r="G143" i="93"/>
  <c r="G142" i="93"/>
  <c r="G141" i="93"/>
  <c r="G140" i="93"/>
  <c r="G139" i="93"/>
  <c r="G138" i="93"/>
  <c r="G137" i="93"/>
  <c r="G136" i="93"/>
  <c r="G135" i="93"/>
  <c r="G134" i="93"/>
  <c r="G133" i="93"/>
  <c r="G132" i="93"/>
  <c r="G131" i="93"/>
  <c r="G130" i="93"/>
  <c r="G129" i="93"/>
  <c r="G128" i="93"/>
  <c r="G127" i="93"/>
  <c r="G126" i="93"/>
  <c r="G125" i="93"/>
  <c r="G124" i="93"/>
  <c r="G123" i="93"/>
  <c r="G122" i="93"/>
  <c r="G121" i="93"/>
  <c r="G120" i="93"/>
  <c r="G119" i="93"/>
  <c r="G118" i="93"/>
  <c r="G117" i="93"/>
  <c r="G116" i="93"/>
  <c r="G115" i="93"/>
  <c r="G114" i="93"/>
  <c r="G113" i="93"/>
  <c r="G112" i="93"/>
  <c r="G111" i="93"/>
  <c r="G110" i="93"/>
  <c r="G109" i="93"/>
  <c r="G108" i="93"/>
  <c r="G107" i="93"/>
  <c r="G106" i="93"/>
  <c r="G105" i="93"/>
  <c r="G104" i="93"/>
  <c r="G103" i="93"/>
  <c r="G82" i="93"/>
  <c r="G81" i="93"/>
  <c r="G80" i="93"/>
  <c r="G79" i="93"/>
  <c r="G78" i="93"/>
  <c r="G77" i="93"/>
  <c r="G76" i="93"/>
  <c r="G75" i="93"/>
  <c r="G74" i="93"/>
  <c r="G73" i="93"/>
  <c r="G72" i="93"/>
  <c r="G71" i="93"/>
  <c r="G70" i="93"/>
  <c r="G69" i="93"/>
  <c r="G68" i="93"/>
  <c r="G67" i="93"/>
  <c r="G66" i="93"/>
  <c r="G65" i="93"/>
  <c r="G64" i="93"/>
  <c r="G63" i="93"/>
  <c r="G59" i="93"/>
  <c r="G58" i="93"/>
  <c r="G57" i="93"/>
  <c r="G56" i="93"/>
  <c r="G55" i="93"/>
  <c r="G54" i="93"/>
  <c r="G53" i="93"/>
  <c r="G52" i="93"/>
  <c r="G51" i="93"/>
  <c r="G50" i="93"/>
  <c r="G49" i="93"/>
  <c r="G48" i="93"/>
  <c r="G47" i="93"/>
  <c r="G46" i="93"/>
  <c r="G45" i="93"/>
  <c r="G44" i="93"/>
  <c r="G43" i="93"/>
  <c r="G42" i="93"/>
  <c r="G41" i="93"/>
  <c r="G40" i="93"/>
  <c r="G39" i="93"/>
  <c r="G38" i="93"/>
  <c r="G37" i="93"/>
  <c r="G36" i="93"/>
  <c r="G32" i="93"/>
  <c r="G31" i="93"/>
  <c r="G30" i="93"/>
  <c r="G29" i="93"/>
  <c r="G28" i="93"/>
  <c r="G27" i="93"/>
  <c r="G26" i="93"/>
  <c r="G25" i="93"/>
  <c r="G24" i="93"/>
  <c r="G23" i="93"/>
  <c r="G22" i="93"/>
  <c r="G21" i="93"/>
  <c r="G20" i="93"/>
  <c r="G19" i="93"/>
  <c r="F39" i="123" l="1"/>
  <c r="G73" i="17"/>
  <c r="G65" i="17"/>
  <c r="G60" i="17"/>
  <c r="G53" i="17"/>
  <c r="G32" i="17"/>
  <c r="G28" i="17" s="1"/>
  <c r="G22" i="17"/>
  <c r="G20" i="17" l="1"/>
  <c r="G17" i="17" s="1"/>
  <c r="G14" i="17" s="1"/>
  <c r="P56" i="103" l="1"/>
  <c r="F56" i="103"/>
  <c r="P55" i="103"/>
  <c r="M54" i="103"/>
  <c r="I54" i="103"/>
  <c r="F55" i="103"/>
  <c r="E54" i="103"/>
  <c r="O54" i="103"/>
  <c r="N54" i="103"/>
  <c r="L54" i="103"/>
  <c r="K54" i="103"/>
  <c r="J54" i="103"/>
  <c r="H54" i="103"/>
  <c r="G54" i="103"/>
  <c r="D54" i="103"/>
  <c r="C54" i="103"/>
  <c r="P51" i="103"/>
  <c r="F51" i="103"/>
  <c r="O49" i="103"/>
  <c r="N49" i="103"/>
  <c r="K49" i="103"/>
  <c r="J49" i="103"/>
  <c r="P50" i="103"/>
  <c r="F50" i="103"/>
  <c r="C49" i="103"/>
  <c r="M49" i="103"/>
  <c r="L49" i="103"/>
  <c r="I49" i="103"/>
  <c r="H49" i="103"/>
  <c r="E49" i="103"/>
  <c r="D49" i="103"/>
  <c r="P46" i="103"/>
  <c r="F46" i="103"/>
  <c r="O44" i="103"/>
  <c r="L44" i="103"/>
  <c r="K44" i="103"/>
  <c r="H44" i="103"/>
  <c r="P45" i="103"/>
  <c r="F45" i="103"/>
  <c r="D44" i="103"/>
  <c r="C44" i="103"/>
  <c r="N44" i="103"/>
  <c r="M44" i="103"/>
  <c r="J44" i="103"/>
  <c r="I44" i="103"/>
  <c r="E44" i="103"/>
  <c r="P41" i="103"/>
  <c r="F41" i="103"/>
  <c r="O39" i="103"/>
  <c r="M39" i="103"/>
  <c r="L39" i="103"/>
  <c r="K39" i="103"/>
  <c r="I39" i="103"/>
  <c r="H39" i="103"/>
  <c r="P40" i="103"/>
  <c r="E39" i="103"/>
  <c r="D39" i="103"/>
  <c r="C39" i="103"/>
  <c r="N39" i="103"/>
  <c r="J39" i="103"/>
  <c r="P36" i="103"/>
  <c r="F36" i="103"/>
  <c r="N34" i="103"/>
  <c r="M34" i="103"/>
  <c r="L34" i="103"/>
  <c r="J34" i="103"/>
  <c r="I34" i="103"/>
  <c r="H34" i="103"/>
  <c r="E34" i="103"/>
  <c r="D34" i="103"/>
  <c r="O34" i="103"/>
  <c r="K34" i="103"/>
  <c r="G34" i="103"/>
  <c r="C34" i="103"/>
  <c r="P31" i="103"/>
  <c r="F31" i="103"/>
  <c r="O29" i="103"/>
  <c r="N29" i="103"/>
  <c r="M29" i="103"/>
  <c r="K29" i="103"/>
  <c r="J29" i="103"/>
  <c r="I29" i="103"/>
  <c r="P30" i="103"/>
  <c r="F30" i="103"/>
  <c r="E29" i="103"/>
  <c r="C29" i="103"/>
  <c r="F29" i="103" s="1"/>
  <c r="L29" i="103"/>
  <c r="H29" i="103"/>
  <c r="D29" i="103"/>
  <c r="P26" i="103"/>
  <c r="F26" i="103"/>
  <c r="O24" i="103"/>
  <c r="N24" i="103"/>
  <c r="L24" i="103"/>
  <c r="K24" i="103"/>
  <c r="J24" i="103"/>
  <c r="H24" i="103"/>
  <c r="P25" i="103"/>
  <c r="F25" i="103"/>
  <c r="D24" i="103"/>
  <c r="C24" i="103"/>
  <c r="M24" i="103"/>
  <c r="I24" i="103"/>
  <c r="E24" i="103"/>
  <c r="P21" i="103"/>
  <c r="F21" i="103"/>
  <c r="O19" i="103"/>
  <c r="M19" i="103"/>
  <c r="L19" i="103"/>
  <c r="K19" i="103"/>
  <c r="I19" i="103"/>
  <c r="H19" i="103"/>
  <c r="P20" i="103"/>
  <c r="E19" i="103"/>
  <c r="D19" i="103"/>
  <c r="C19" i="103"/>
  <c r="N19" i="103"/>
  <c r="J19" i="103"/>
  <c r="O61" i="103"/>
  <c r="N61" i="103"/>
  <c r="M61" i="103"/>
  <c r="L61" i="103"/>
  <c r="K61" i="103"/>
  <c r="J61" i="103"/>
  <c r="I61" i="103"/>
  <c r="H61" i="103"/>
  <c r="G61" i="103"/>
  <c r="F16" i="103"/>
  <c r="E61" i="103"/>
  <c r="D61" i="103"/>
  <c r="C61" i="103"/>
  <c r="P15" i="103"/>
  <c r="O60" i="103"/>
  <c r="N60" i="103"/>
  <c r="M60" i="103"/>
  <c r="M59" i="103" s="1"/>
  <c r="L60" i="103"/>
  <c r="K60" i="103"/>
  <c r="J60" i="103"/>
  <c r="I60" i="103"/>
  <c r="I59" i="103" s="1"/>
  <c r="H60" i="103"/>
  <c r="G60" i="103"/>
  <c r="F15" i="103"/>
  <c r="E60" i="103"/>
  <c r="D60" i="103"/>
  <c r="C60" i="103"/>
  <c r="O14" i="103"/>
  <c r="K14" i="103"/>
  <c r="G14" i="103"/>
  <c r="C14" i="103"/>
  <c r="P54" i="103" l="1"/>
  <c r="F24" i="103"/>
  <c r="F44" i="103"/>
  <c r="F19" i="103"/>
  <c r="F54" i="103"/>
  <c r="F61" i="103"/>
  <c r="Q51" i="103"/>
  <c r="Q45" i="103"/>
  <c r="Q46" i="103"/>
  <c r="H59" i="103"/>
  <c r="Q36" i="103"/>
  <c r="Q31" i="103"/>
  <c r="L59" i="103"/>
  <c r="Q55" i="103"/>
  <c r="F49" i="103"/>
  <c r="E59" i="103"/>
  <c r="Q41" i="103"/>
  <c r="F39" i="103"/>
  <c r="D59" i="103"/>
  <c r="Q30" i="103"/>
  <c r="Q21" i="103"/>
  <c r="J59" i="103"/>
  <c r="N59" i="103"/>
  <c r="Q26" i="103"/>
  <c r="Q50" i="103"/>
  <c r="C59" i="103"/>
  <c r="F60" i="103"/>
  <c r="G59" i="103"/>
  <c r="K59" i="103"/>
  <c r="O59" i="103"/>
  <c r="F34" i="103"/>
  <c r="Q56" i="103"/>
  <c r="Q25" i="103"/>
  <c r="P34" i="103"/>
  <c r="E14" i="103"/>
  <c r="I14" i="103"/>
  <c r="M14" i="103"/>
  <c r="G24" i="103"/>
  <c r="P24" i="103" s="1"/>
  <c r="F35" i="103"/>
  <c r="G44" i="103"/>
  <c r="P44" i="103" s="1"/>
  <c r="J14" i="103"/>
  <c r="N14" i="103"/>
  <c r="P16" i="103"/>
  <c r="F20" i="103"/>
  <c r="Q20" i="103" s="1"/>
  <c r="G29" i="103"/>
  <c r="P29" i="103" s="1"/>
  <c r="F40" i="103"/>
  <c r="Q40" i="103" s="1"/>
  <c r="G49" i="103"/>
  <c r="P49" i="103" s="1"/>
  <c r="P35" i="103"/>
  <c r="P60" i="103" s="1"/>
  <c r="D14" i="103"/>
  <c r="H14" i="103"/>
  <c r="L14" i="103"/>
  <c r="Q15" i="103"/>
  <c r="G19" i="103"/>
  <c r="P19" i="103" s="1"/>
  <c r="G39" i="103"/>
  <c r="P39" i="103" s="1"/>
  <c r="L15" i="108"/>
  <c r="L16" i="108"/>
  <c r="F14" i="103" l="1"/>
  <c r="Q24" i="103"/>
  <c r="F59" i="103"/>
  <c r="Q44" i="103"/>
  <c r="Q29" i="103"/>
  <c r="Q49" i="103"/>
  <c r="P14" i="103"/>
  <c r="P59" i="103"/>
  <c r="Q39" i="103"/>
  <c r="Q35" i="103"/>
  <c r="Q54" i="103"/>
  <c r="Q19" i="103"/>
  <c r="Q60" i="103"/>
  <c r="P61" i="103"/>
  <c r="Q16" i="103"/>
  <c r="H41" i="98"/>
  <c r="G41" i="98"/>
  <c r="F41" i="98"/>
  <c r="Q61" i="103" l="1"/>
  <c r="Q34" i="103"/>
  <c r="Q14" i="103"/>
  <c r="C15" i="121"/>
  <c r="Q59" i="103" l="1"/>
  <c r="E33" i="13"/>
  <c r="C33" i="13"/>
  <c r="G33" i="13" l="1"/>
  <c r="C99" i="128"/>
  <c r="AI23" i="125" l="1"/>
  <c r="AH23" i="125"/>
  <c r="AG23" i="125"/>
  <c r="AF23" i="125"/>
  <c r="AE23" i="125"/>
  <c r="AD23" i="125"/>
  <c r="AC23" i="125"/>
  <c r="AB23" i="125"/>
  <c r="AA23" i="125"/>
  <c r="Z23" i="125"/>
  <c r="Y23" i="125"/>
  <c r="X23" i="125"/>
  <c r="W23" i="125"/>
  <c r="V23" i="125"/>
  <c r="U23" i="125"/>
  <c r="T23" i="125"/>
  <c r="S23" i="125"/>
  <c r="R23" i="125"/>
  <c r="Q23" i="125"/>
  <c r="P23" i="125"/>
  <c r="O23" i="125"/>
  <c r="N23" i="125"/>
  <c r="M23" i="125"/>
  <c r="L23" i="125"/>
  <c r="K23" i="125"/>
  <c r="J23" i="125"/>
  <c r="I23" i="125"/>
  <c r="H23" i="125"/>
  <c r="G23" i="125"/>
  <c r="F23" i="125"/>
  <c r="E23" i="125"/>
  <c r="D23" i="125"/>
  <c r="C23" i="125"/>
  <c r="N127" i="122" l="1"/>
  <c r="M127" i="122"/>
  <c r="L127" i="122"/>
  <c r="K127" i="122"/>
  <c r="J127" i="122"/>
  <c r="I127" i="122"/>
  <c r="H127" i="122"/>
  <c r="G127" i="122"/>
  <c r="F127" i="122"/>
  <c r="E127" i="122"/>
  <c r="D127" i="122"/>
  <c r="C127" i="122"/>
  <c r="O26" i="122"/>
  <c r="N23" i="122"/>
  <c r="M23" i="122"/>
  <c r="L23" i="122"/>
  <c r="K23" i="122"/>
  <c r="J23" i="122"/>
  <c r="I23" i="122"/>
  <c r="H23" i="122"/>
  <c r="G23" i="122"/>
  <c r="F23" i="122"/>
  <c r="E23" i="122"/>
  <c r="D23" i="122"/>
  <c r="C23" i="122"/>
  <c r="F29" i="132" l="1"/>
  <c r="E23" i="132"/>
  <c r="D23" i="132"/>
  <c r="C23" i="132"/>
  <c r="F88" i="123"/>
  <c r="F87" i="123"/>
  <c r="AI142" i="109" l="1"/>
  <c r="AH129" i="125" l="1"/>
  <c r="AH126" i="125"/>
  <c r="AH124" i="125"/>
  <c r="AH122" i="125"/>
  <c r="AH117" i="125"/>
  <c r="AH68" i="125"/>
  <c r="AH65" i="125"/>
  <c r="AH62" i="125"/>
  <c r="AH59" i="125"/>
  <c r="AH55" i="125"/>
  <c r="AH51" i="125"/>
  <c r="AH48" i="125"/>
  <c r="AH45" i="125"/>
  <c r="AH42" i="125"/>
  <c r="AH38" i="125"/>
  <c r="AH32" i="125"/>
  <c r="AH30" i="125"/>
  <c r="AH18" i="125"/>
  <c r="AH13" i="125"/>
  <c r="AH29" i="125" l="1"/>
  <c r="AH41" i="125"/>
  <c r="AH25" i="125"/>
  <c r="AH121" i="125"/>
  <c r="AH58" i="125"/>
  <c r="AH17" i="125" l="1"/>
  <c r="AH37" i="125"/>
  <c r="AH120" i="125"/>
  <c r="AH54" i="125"/>
  <c r="F22" i="99"/>
  <c r="G22" i="99"/>
  <c r="H22" i="99"/>
  <c r="AH36" i="125" l="1"/>
  <c r="C98" i="128" l="1"/>
  <c r="F98" i="128" s="1"/>
  <c r="C97" i="128" l="1"/>
  <c r="F97" i="128" s="1"/>
  <c r="C96" i="128"/>
  <c r="F96" i="128" s="1"/>
  <c r="C95" i="128"/>
  <c r="F95" i="128" s="1"/>
  <c r="C94" i="128"/>
  <c r="F94" i="128" s="1"/>
  <c r="C93" i="128"/>
  <c r="F93" i="128" s="1"/>
  <c r="C92" i="128"/>
  <c r="F92" i="128" s="1"/>
  <c r="C91" i="128"/>
  <c r="F91" i="128" s="1"/>
  <c r="C90" i="128"/>
  <c r="F90" i="128" s="1"/>
  <c r="C89" i="128"/>
  <c r="F89" i="128" s="1"/>
  <c r="C88" i="128"/>
  <c r="F88" i="128" s="1"/>
  <c r="C87" i="128"/>
  <c r="F87" i="128" s="1"/>
  <c r="C86" i="128"/>
  <c r="F86" i="128" s="1"/>
  <c r="C85" i="128"/>
  <c r="C84" i="128"/>
  <c r="C83" i="128"/>
  <c r="C82" i="128"/>
  <c r="C81" i="128"/>
  <c r="C80" i="128"/>
  <c r="C79" i="128"/>
  <c r="C78" i="128"/>
  <c r="C77" i="128"/>
  <c r="C76" i="128"/>
  <c r="C75" i="128"/>
  <c r="C74" i="128"/>
  <c r="C73" i="128"/>
  <c r="C72" i="128"/>
  <c r="C71" i="128"/>
  <c r="C70" i="128"/>
  <c r="C69" i="128"/>
  <c r="C68" i="128"/>
  <c r="C67" i="128"/>
  <c r="C66" i="128"/>
  <c r="C65" i="128"/>
  <c r="C64" i="128"/>
  <c r="C63" i="128"/>
  <c r="C62" i="128"/>
  <c r="C61" i="128"/>
  <c r="C60" i="128"/>
  <c r="C59" i="128"/>
  <c r="C58" i="128"/>
  <c r="C57" i="128"/>
  <c r="C56" i="128"/>
  <c r="C55" i="128"/>
  <c r="C54" i="128"/>
  <c r="C53" i="128"/>
  <c r="C52" i="128"/>
  <c r="C51" i="128"/>
  <c r="C50" i="128"/>
  <c r="C49" i="128"/>
  <c r="C48" i="128"/>
  <c r="C47" i="128"/>
  <c r="C46" i="128"/>
  <c r="C45" i="128"/>
  <c r="C44" i="128"/>
  <c r="C43" i="128"/>
  <c r="C42" i="128"/>
  <c r="C41" i="128"/>
  <c r="C40" i="128"/>
  <c r="C39" i="128"/>
  <c r="C38" i="128"/>
  <c r="C37" i="128"/>
  <c r="C36" i="128"/>
  <c r="C35" i="128"/>
  <c r="C34" i="128"/>
  <c r="C33" i="128"/>
  <c r="C32" i="128"/>
  <c r="C30" i="128"/>
  <c r="C29" i="128"/>
  <c r="C28" i="128"/>
  <c r="C27" i="128"/>
  <c r="C26" i="128"/>
  <c r="C25" i="128"/>
  <c r="C24" i="128"/>
  <c r="C23" i="128"/>
  <c r="C22" i="128"/>
  <c r="C21" i="128"/>
  <c r="C20" i="128"/>
  <c r="C19" i="128"/>
  <c r="C18" i="128"/>
  <c r="C17" i="128"/>
  <c r="C16" i="128"/>
  <c r="C15" i="128"/>
  <c r="C14" i="128"/>
  <c r="C13" i="128"/>
  <c r="C12" i="128"/>
  <c r="F83" i="128" l="1"/>
  <c r="F13" i="128"/>
  <c r="F29" i="128"/>
  <c r="F42" i="128"/>
  <c r="F46" i="128"/>
  <c r="F50" i="128"/>
  <c r="F54" i="128"/>
  <c r="F58" i="128"/>
  <c r="F62" i="128"/>
  <c r="F66" i="128"/>
  <c r="F70" i="128"/>
  <c r="F74" i="128"/>
  <c r="F78" i="128"/>
  <c r="F82" i="128"/>
  <c r="F21" i="128"/>
  <c r="F34" i="128"/>
  <c r="F30" i="128"/>
  <c r="F39" i="128"/>
  <c r="F47" i="128"/>
  <c r="F51" i="128"/>
  <c r="F59" i="128"/>
  <c r="F63" i="128"/>
  <c r="F67" i="128"/>
  <c r="F71" i="128"/>
  <c r="F75" i="128"/>
  <c r="F79" i="128"/>
  <c r="F17" i="128"/>
  <c r="F25" i="128"/>
  <c r="F38" i="128"/>
  <c r="F22" i="128"/>
  <c r="F26" i="128"/>
  <c r="F35" i="128"/>
  <c r="F43" i="128"/>
  <c r="F55" i="128"/>
  <c r="F18" i="128"/>
  <c r="F23" i="128"/>
  <c r="F32" i="128"/>
  <c r="F36" i="128"/>
  <c r="F40" i="128"/>
  <c r="F44" i="128"/>
  <c r="F48" i="128"/>
  <c r="F52" i="128"/>
  <c r="F56" i="128"/>
  <c r="F60" i="128"/>
  <c r="F64" i="128"/>
  <c r="F68" i="128"/>
  <c r="F72" i="128"/>
  <c r="F76" i="128"/>
  <c r="F80" i="128"/>
  <c r="F84" i="128"/>
  <c r="F14" i="128"/>
  <c r="F15" i="128"/>
  <c r="F19" i="128"/>
  <c r="F27" i="128"/>
  <c r="F12" i="128"/>
  <c r="F16" i="128"/>
  <c r="F20" i="128"/>
  <c r="F24" i="128"/>
  <c r="F28" i="128"/>
  <c r="F33" i="128"/>
  <c r="F37" i="128"/>
  <c r="F41" i="128"/>
  <c r="F45" i="128"/>
  <c r="F49" i="128"/>
  <c r="F53" i="128"/>
  <c r="F57" i="128"/>
  <c r="F61" i="128"/>
  <c r="F65" i="128"/>
  <c r="F69" i="128"/>
  <c r="F73" i="128"/>
  <c r="F77" i="128"/>
  <c r="F81" i="128"/>
  <c r="F85" i="128"/>
  <c r="C11" i="128"/>
  <c r="F11" i="128" s="1"/>
  <c r="AC39" i="76"/>
  <c r="AB39" i="76"/>
  <c r="AA39" i="76"/>
  <c r="Z39" i="76"/>
  <c r="Y39" i="76"/>
  <c r="X39" i="76"/>
  <c r="W39" i="76"/>
  <c r="V39" i="76"/>
  <c r="U39" i="76"/>
  <c r="T39" i="76"/>
  <c r="S39" i="76"/>
  <c r="R39" i="76"/>
  <c r="Q39" i="76"/>
  <c r="P39" i="76"/>
  <c r="O39" i="76"/>
  <c r="N39" i="76"/>
  <c r="M39" i="76"/>
  <c r="L39" i="76"/>
  <c r="K39" i="76"/>
  <c r="J39" i="76"/>
  <c r="I39" i="76"/>
  <c r="H39" i="76"/>
  <c r="G39" i="76"/>
  <c r="F39" i="76"/>
  <c r="E39" i="76"/>
  <c r="D39" i="76"/>
  <c r="AD38" i="76" l="1"/>
  <c r="AC38" i="76"/>
  <c r="AB38" i="76"/>
  <c r="AA38" i="76"/>
  <c r="Z38" i="76"/>
  <c r="Y38" i="76"/>
  <c r="X38" i="76"/>
  <c r="W38" i="76"/>
  <c r="V38" i="76"/>
  <c r="U38" i="76"/>
  <c r="T38" i="76"/>
  <c r="S38" i="76"/>
  <c r="R38" i="76"/>
  <c r="Q38" i="76"/>
  <c r="P38" i="76"/>
  <c r="O38" i="76"/>
  <c r="N38" i="76"/>
  <c r="M38" i="76"/>
  <c r="L38" i="76"/>
  <c r="K38" i="76"/>
  <c r="J38" i="76"/>
  <c r="I38" i="76"/>
  <c r="H38" i="76"/>
  <c r="G38" i="76"/>
  <c r="F38" i="76"/>
  <c r="E38" i="76"/>
  <c r="D38" i="76"/>
  <c r="AE38" i="76" l="1"/>
  <c r="AC37" i="76"/>
  <c r="AB37" i="76"/>
  <c r="AA37" i="76"/>
  <c r="Z37" i="76"/>
  <c r="Y37" i="76"/>
  <c r="X37" i="76"/>
  <c r="W37" i="76"/>
  <c r="V37" i="76"/>
  <c r="U37" i="76"/>
  <c r="T37" i="76"/>
  <c r="S37" i="76"/>
  <c r="R37" i="76"/>
  <c r="Q37" i="76"/>
  <c r="P37" i="76"/>
  <c r="O37" i="76"/>
  <c r="N37" i="76"/>
  <c r="M37" i="76"/>
  <c r="L37" i="76"/>
  <c r="K37" i="76"/>
  <c r="J37" i="76"/>
  <c r="I37" i="76"/>
  <c r="H37" i="76"/>
  <c r="G37" i="76"/>
  <c r="F37" i="76"/>
  <c r="E37" i="76"/>
  <c r="D37" i="76"/>
  <c r="AD36" i="76"/>
  <c r="AC36" i="76"/>
  <c r="AB36" i="76"/>
  <c r="AA36" i="76"/>
  <c r="Z36" i="76"/>
  <c r="Y36" i="76"/>
  <c r="X36" i="76"/>
  <c r="W36" i="76"/>
  <c r="V36" i="76"/>
  <c r="U36" i="76"/>
  <c r="T36" i="76"/>
  <c r="S36" i="76"/>
  <c r="R36" i="76"/>
  <c r="Q36" i="76"/>
  <c r="P36" i="76"/>
  <c r="O36" i="76"/>
  <c r="N36" i="76"/>
  <c r="M36" i="76"/>
  <c r="L36" i="76"/>
  <c r="K36" i="76"/>
  <c r="J36" i="76"/>
  <c r="I36" i="76"/>
  <c r="H36" i="76"/>
  <c r="G36" i="76"/>
  <c r="F36" i="76"/>
  <c r="E36" i="76"/>
  <c r="D36" i="76"/>
  <c r="AD35" i="76"/>
  <c r="AC35" i="76"/>
  <c r="AB35" i="76"/>
  <c r="AA35" i="76"/>
  <c r="Z35" i="76"/>
  <c r="Y35" i="76"/>
  <c r="X35" i="76"/>
  <c r="W35" i="76"/>
  <c r="V35" i="76"/>
  <c r="U35" i="76"/>
  <c r="T35" i="76"/>
  <c r="S35" i="76"/>
  <c r="R35" i="76"/>
  <c r="Q35" i="76"/>
  <c r="P35" i="76"/>
  <c r="O35" i="76"/>
  <c r="N35" i="76"/>
  <c r="M35" i="76"/>
  <c r="L35" i="76"/>
  <c r="K35" i="76"/>
  <c r="J35" i="76"/>
  <c r="I35" i="76"/>
  <c r="H35" i="76"/>
  <c r="G35" i="76"/>
  <c r="F35" i="76"/>
  <c r="E35" i="76"/>
  <c r="D35" i="76"/>
  <c r="AE36" i="76" l="1"/>
  <c r="AE35" i="76"/>
  <c r="AE32" i="76"/>
  <c r="AE31" i="76"/>
  <c r="AE30" i="76"/>
  <c r="AE29" i="76"/>
  <c r="AE26" i="76"/>
  <c r="AE25" i="76" l="1"/>
  <c r="AE24" i="76"/>
  <c r="AE23" i="76"/>
  <c r="AE20" i="76"/>
  <c r="AE19" i="76"/>
  <c r="AE18" i="76"/>
  <c r="AE17" i="76"/>
  <c r="AE14" i="76" l="1"/>
  <c r="AE13" i="76"/>
  <c r="AE12" i="76"/>
  <c r="AE11" i="76"/>
  <c r="AE15" i="76" l="1"/>
  <c r="C52" i="120" l="1"/>
  <c r="C28" i="120"/>
  <c r="C22" i="120"/>
  <c r="C17" i="120" l="1"/>
  <c r="C15" i="120" l="1"/>
  <c r="C37" i="120" s="1"/>
  <c r="F19" i="42" l="1"/>
  <c r="AJ132" i="125"/>
  <c r="AJ131" i="125"/>
  <c r="AJ130" i="125"/>
  <c r="AI129" i="125" l="1"/>
  <c r="AG129" i="125"/>
  <c r="AF129" i="125"/>
  <c r="AE129" i="125"/>
  <c r="AD129" i="125"/>
  <c r="AC129" i="125"/>
  <c r="AB129" i="125"/>
  <c r="AA129" i="125"/>
  <c r="Z129" i="125"/>
  <c r="Y129" i="125"/>
  <c r="X129" i="125"/>
  <c r="W129" i="125"/>
  <c r="V129" i="125"/>
  <c r="U129" i="125"/>
  <c r="T129" i="125"/>
  <c r="S129" i="125"/>
  <c r="R129" i="125"/>
  <c r="Q129" i="125"/>
  <c r="P129" i="125"/>
  <c r="O129" i="125"/>
  <c r="N129" i="125"/>
  <c r="M129" i="125"/>
  <c r="L129" i="125"/>
  <c r="K129" i="125"/>
  <c r="J129" i="125"/>
  <c r="I129" i="125"/>
  <c r="H129" i="125"/>
  <c r="G129" i="125"/>
  <c r="F129" i="125"/>
  <c r="E129" i="125"/>
  <c r="D129" i="125"/>
  <c r="C129" i="125"/>
  <c r="AJ127" i="125"/>
  <c r="AI126" i="125"/>
  <c r="AG126" i="125"/>
  <c r="AF126" i="125"/>
  <c r="AE126" i="125"/>
  <c r="AD126" i="125"/>
  <c r="AC126" i="125"/>
  <c r="AB126" i="125"/>
  <c r="AA126" i="125"/>
  <c r="Z126" i="125"/>
  <c r="Y126" i="125"/>
  <c r="X126" i="125"/>
  <c r="W126" i="125"/>
  <c r="V126" i="125"/>
  <c r="U126" i="125"/>
  <c r="T126" i="125"/>
  <c r="S126" i="125"/>
  <c r="R126" i="125"/>
  <c r="Q126" i="125"/>
  <c r="P126" i="125"/>
  <c r="O126" i="125"/>
  <c r="N126" i="125"/>
  <c r="M126" i="125"/>
  <c r="L126" i="125"/>
  <c r="K126" i="125"/>
  <c r="J126" i="125"/>
  <c r="I126" i="125"/>
  <c r="H126" i="125"/>
  <c r="AJ129" i="125" l="1"/>
  <c r="G126" i="125"/>
  <c r="F126" i="125"/>
  <c r="E126" i="125"/>
  <c r="D126" i="125"/>
  <c r="C126" i="125"/>
  <c r="AJ125" i="125"/>
  <c r="AI124" i="125"/>
  <c r="AG124" i="125"/>
  <c r="AF124" i="125"/>
  <c r="AE124" i="125"/>
  <c r="AD124" i="125"/>
  <c r="AC124" i="125"/>
  <c r="AB124" i="125"/>
  <c r="AA124" i="125"/>
  <c r="Z124" i="125"/>
  <c r="Y124" i="125"/>
  <c r="X124" i="125"/>
  <c r="W124" i="125"/>
  <c r="V124" i="125"/>
  <c r="U124" i="125"/>
  <c r="T124" i="125"/>
  <c r="S124" i="125"/>
  <c r="R124" i="125"/>
  <c r="Q124" i="125"/>
  <c r="P124" i="125"/>
  <c r="O124" i="125"/>
  <c r="N124" i="125"/>
  <c r="M124" i="125"/>
  <c r="L124" i="125"/>
  <c r="K124" i="125"/>
  <c r="J124" i="125"/>
  <c r="I124" i="125"/>
  <c r="H124" i="125"/>
  <c r="G124" i="125"/>
  <c r="F124" i="125"/>
  <c r="E124" i="125"/>
  <c r="D124" i="125"/>
  <c r="C124" i="125"/>
  <c r="AJ123" i="125"/>
  <c r="AI122" i="125"/>
  <c r="AG122" i="125"/>
  <c r="AF122" i="125"/>
  <c r="AE122" i="125"/>
  <c r="AD122" i="125"/>
  <c r="AC122" i="125"/>
  <c r="AB122" i="125"/>
  <c r="AA122" i="125"/>
  <c r="Z122" i="125"/>
  <c r="Y122" i="125"/>
  <c r="X122" i="125"/>
  <c r="W122" i="125"/>
  <c r="V122" i="125"/>
  <c r="U122" i="125"/>
  <c r="T122" i="125"/>
  <c r="S122" i="125"/>
  <c r="R122" i="125"/>
  <c r="Q122" i="125"/>
  <c r="P122" i="125"/>
  <c r="O122" i="125"/>
  <c r="N122" i="125"/>
  <c r="M122" i="125"/>
  <c r="L122" i="125"/>
  <c r="K122" i="125"/>
  <c r="J122" i="125"/>
  <c r="I122" i="125"/>
  <c r="H122" i="125"/>
  <c r="G122" i="125"/>
  <c r="F122" i="125"/>
  <c r="E122" i="125"/>
  <c r="D122" i="125"/>
  <c r="C122" i="125"/>
  <c r="AC121" i="125" l="1"/>
  <c r="AG121" i="125"/>
  <c r="Y121" i="125"/>
  <c r="E121" i="125"/>
  <c r="M121" i="125"/>
  <c r="Q121" i="125"/>
  <c r="U121" i="125"/>
  <c r="H121" i="125"/>
  <c r="I121" i="125"/>
  <c r="X121" i="125"/>
  <c r="AJ122" i="125"/>
  <c r="G121" i="125"/>
  <c r="K121" i="125"/>
  <c r="O121" i="125"/>
  <c r="S121" i="125"/>
  <c r="W121" i="125"/>
  <c r="AA121" i="125"/>
  <c r="AE121" i="125"/>
  <c r="F121" i="125"/>
  <c r="J121" i="125"/>
  <c r="N121" i="125"/>
  <c r="R121" i="125"/>
  <c r="V121" i="125"/>
  <c r="Z121" i="125"/>
  <c r="D121" i="125"/>
  <c r="L121" i="125"/>
  <c r="P121" i="125"/>
  <c r="T121" i="125"/>
  <c r="AB121" i="125"/>
  <c r="AF121" i="125"/>
  <c r="AD121" i="125"/>
  <c r="C121" i="125"/>
  <c r="AI121" i="125"/>
  <c r="AJ124" i="125"/>
  <c r="AJ126" i="125"/>
  <c r="I120" i="125"/>
  <c r="M120" i="125" l="1"/>
  <c r="AG120" i="125"/>
  <c r="AC120" i="125"/>
  <c r="Q120" i="125"/>
  <c r="Y120" i="125"/>
  <c r="O120" i="125"/>
  <c r="K120" i="125"/>
  <c r="L120" i="125"/>
  <c r="U120" i="125"/>
  <c r="T120" i="125"/>
  <c r="AD120" i="125"/>
  <c r="J120" i="125"/>
  <c r="N120" i="125"/>
  <c r="AJ121" i="125"/>
  <c r="X120" i="125"/>
  <c r="AI120" i="125"/>
  <c r="Z120" i="125"/>
  <c r="R120" i="125"/>
  <c r="AE120" i="125"/>
  <c r="W120" i="125"/>
  <c r="AF120" i="125"/>
  <c r="AB120" i="125"/>
  <c r="P120" i="125"/>
  <c r="V120" i="125"/>
  <c r="AA120" i="125"/>
  <c r="S120" i="125"/>
  <c r="H120" i="125"/>
  <c r="G120" i="125"/>
  <c r="F120" i="125"/>
  <c r="E120" i="125"/>
  <c r="D120" i="125"/>
  <c r="C120" i="125" l="1"/>
  <c r="AJ119" i="125"/>
  <c r="AJ118" i="125"/>
  <c r="AI117" i="125"/>
  <c r="AG117" i="125"/>
  <c r="AF117" i="125"/>
  <c r="AE117" i="125"/>
  <c r="AD117" i="125"/>
  <c r="AC117" i="125"/>
  <c r="AB117" i="125"/>
  <c r="AA117" i="125"/>
  <c r="Z117" i="125"/>
  <c r="Y117" i="125"/>
  <c r="X117" i="125"/>
  <c r="W117" i="125"/>
  <c r="V117" i="125"/>
  <c r="U117" i="125"/>
  <c r="T117" i="125"/>
  <c r="S117" i="125"/>
  <c r="R117" i="125"/>
  <c r="Q117" i="125"/>
  <c r="P117" i="125"/>
  <c r="O117" i="125"/>
  <c r="N117" i="125"/>
  <c r="M117" i="125"/>
  <c r="L117" i="125"/>
  <c r="K117" i="125"/>
  <c r="J117" i="125"/>
  <c r="I117" i="125"/>
  <c r="H117" i="125"/>
  <c r="G117" i="125"/>
  <c r="F117" i="125"/>
  <c r="E117" i="125"/>
  <c r="D117" i="125"/>
  <c r="C117" i="125"/>
  <c r="AJ120" i="125" l="1"/>
  <c r="AJ117" i="125"/>
  <c r="AJ115" i="125"/>
  <c r="AJ114" i="125"/>
  <c r="AJ113" i="125"/>
  <c r="AJ112" i="125"/>
  <c r="AJ110" i="125"/>
  <c r="AJ109" i="125"/>
  <c r="AJ108" i="125"/>
  <c r="AJ107" i="125"/>
  <c r="AJ106" i="125"/>
  <c r="AJ105" i="125"/>
  <c r="AJ104" i="125"/>
  <c r="AJ103" i="125"/>
  <c r="AJ102" i="125"/>
  <c r="AJ101" i="125"/>
  <c r="AJ100" i="125"/>
  <c r="AJ99" i="125"/>
  <c r="AJ98" i="125"/>
  <c r="AJ97" i="125"/>
  <c r="AJ96" i="125"/>
  <c r="AJ95" i="125"/>
  <c r="AJ94" i="125"/>
  <c r="AJ93" i="125"/>
  <c r="AJ92" i="125"/>
  <c r="AJ91" i="125"/>
  <c r="AJ90" i="125"/>
  <c r="AJ89" i="125"/>
  <c r="AJ88" i="125"/>
  <c r="AJ87" i="125"/>
  <c r="AJ86" i="125"/>
  <c r="AJ85" i="125"/>
  <c r="AJ84" i="125"/>
  <c r="AJ83" i="125"/>
  <c r="AJ82" i="125"/>
  <c r="AJ81" i="125"/>
  <c r="AJ80" i="125"/>
  <c r="AJ79" i="125"/>
  <c r="AJ78" i="125" l="1"/>
  <c r="AJ77" i="125"/>
  <c r="AJ76" i="125"/>
  <c r="AJ75" i="125"/>
  <c r="AJ74" i="125"/>
  <c r="AJ73" i="125"/>
  <c r="AJ72" i="125"/>
  <c r="AJ71" i="125"/>
  <c r="AJ70" i="125"/>
  <c r="AJ69" i="125"/>
  <c r="AI68" i="125"/>
  <c r="AG68" i="125"/>
  <c r="AF68" i="125"/>
  <c r="AE68" i="125"/>
  <c r="AD68" i="125"/>
  <c r="AC68" i="125"/>
  <c r="AB68" i="125"/>
  <c r="AA68" i="125"/>
  <c r="Z68" i="125"/>
  <c r="Y68" i="125"/>
  <c r="X68" i="125"/>
  <c r="W68" i="125"/>
  <c r="V68" i="125"/>
  <c r="U68" i="125"/>
  <c r="T68" i="125"/>
  <c r="S68" i="125"/>
  <c r="R68" i="125"/>
  <c r="Q68" i="125"/>
  <c r="P68" i="125"/>
  <c r="O68" i="125"/>
  <c r="N68" i="125"/>
  <c r="M68" i="125"/>
  <c r="L68" i="125"/>
  <c r="K68" i="125"/>
  <c r="J68" i="125"/>
  <c r="I68" i="125"/>
  <c r="H68" i="125"/>
  <c r="G68" i="125"/>
  <c r="F68" i="125"/>
  <c r="E68" i="125"/>
  <c r="D68" i="125"/>
  <c r="C68" i="125"/>
  <c r="AJ67" i="125"/>
  <c r="AJ66" i="125"/>
  <c r="AI65" i="125"/>
  <c r="AG65" i="125"/>
  <c r="AF65" i="125"/>
  <c r="AE65" i="125"/>
  <c r="AD65" i="125"/>
  <c r="AC65" i="125"/>
  <c r="AB65" i="125"/>
  <c r="AA65" i="125"/>
  <c r="Z65" i="125"/>
  <c r="Y65" i="125"/>
  <c r="X65" i="125"/>
  <c r="W65" i="125"/>
  <c r="V65" i="125"/>
  <c r="U65" i="125"/>
  <c r="T65" i="125"/>
  <c r="S65" i="125"/>
  <c r="R65" i="125"/>
  <c r="Q65" i="125"/>
  <c r="P65" i="125"/>
  <c r="O65" i="125"/>
  <c r="N65" i="125"/>
  <c r="M65" i="125"/>
  <c r="L65" i="125"/>
  <c r="K65" i="125"/>
  <c r="J65" i="125"/>
  <c r="I65" i="125"/>
  <c r="H65" i="125"/>
  <c r="G65" i="125"/>
  <c r="F65" i="125"/>
  <c r="E65" i="125"/>
  <c r="D65" i="125"/>
  <c r="C65" i="125"/>
  <c r="AJ64" i="125"/>
  <c r="AJ63" i="125"/>
  <c r="AI62" i="125"/>
  <c r="AG62" i="125"/>
  <c r="AF62" i="125"/>
  <c r="AE62" i="125"/>
  <c r="AD62" i="125"/>
  <c r="AC62" i="125"/>
  <c r="AB62" i="125"/>
  <c r="AA62" i="125"/>
  <c r="Z62" i="125"/>
  <c r="Y62" i="125"/>
  <c r="X62" i="125"/>
  <c r="W62" i="125"/>
  <c r="V62" i="125"/>
  <c r="U62" i="125"/>
  <c r="T62" i="125"/>
  <c r="S62" i="125"/>
  <c r="R62" i="125"/>
  <c r="Q62" i="125"/>
  <c r="P62" i="125"/>
  <c r="O62" i="125"/>
  <c r="N62" i="125"/>
  <c r="M62" i="125"/>
  <c r="L62" i="125"/>
  <c r="K62" i="125"/>
  <c r="J62" i="125"/>
  <c r="I62" i="125"/>
  <c r="H62" i="125"/>
  <c r="G62" i="125"/>
  <c r="F62" i="125"/>
  <c r="E62" i="125"/>
  <c r="D62" i="125"/>
  <c r="C62" i="125"/>
  <c r="AJ61" i="125"/>
  <c r="AJ60" i="125"/>
  <c r="AI59" i="125"/>
  <c r="AG59" i="125"/>
  <c r="AF59" i="125"/>
  <c r="AE59" i="125"/>
  <c r="AD59" i="125"/>
  <c r="AC59" i="125"/>
  <c r="AB59" i="125"/>
  <c r="AA59" i="125"/>
  <c r="Z59" i="125"/>
  <c r="Y59" i="125"/>
  <c r="X59" i="125"/>
  <c r="W59" i="125"/>
  <c r="V59" i="125"/>
  <c r="U59" i="125"/>
  <c r="T59" i="125"/>
  <c r="S59" i="125"/>
  <c r="R59" i="125"/>
  <c r="Q59" i="125"/>
  <c r="P59" i="125"/>
  <c r="O59" i="125"/>
  <c r="N59" i="125"/>
  <c r="M59" i="125"/>
  <c r="L59" i="125"/>
  <c r="K59" i="125"/>
  <c r="J59" i="125"/>
  <c r="I59" i="125"/>
  <c r="H59" i="125"/>
  <c r="G59" i="125"/>
  <c r="F59" i="125"/>
  <c r="E59" i="125"/>
  <c r="D59" i="125"/>
  <c r="C59" i="125"/>
  <c r="AJ57" i="125"/>
  <c r="AJ56" i="125"/>
  <c r="AI55" i="125"/>
  <c r="AG55" i="125"/>
  <c r="AF55" i="125"/>
  <c r="AE55" i="125"/>
  <c r="AD55" i="125"/>
  <c r="AC55" i="125"/>
  <c r="AB55" i="125"/>
  <c r="AA55" i="125"/>
  <c r="Z55" i="125"/>
  <c r="Y55" i="125"/>
  <c r="X55" i="125"/>
  <c r="W55" i="125"/>
  <c r="V55" i="125"/>
  <c r="U55" i="125"/>
  <c r="T55" i="125"/>
  <c r="S55" i="125"/>
  <c r="R55" i="125"/>
  <c r="Q55" i="125"/>
  <c r="P55" i="125"/>
  <c r="O55" i="125"/>
  <c r="N55" i="125"/>
  <c r="M55" i="125"/>
  <c r="L55" i="125"/>
  <c r="K55" i="125"/>
  <c r="J55" i="125"/>
  <c r="I55" i="125"/>
  <c r="H55" i="125"/>
  <c r="G55" i="125"/>
  <c r="F55" i="125"/>
  <c r="E55" i="125"/>
  <c r="D55" i="125"/>
  <c r="C55" i="125"/>
  <c r="AJ53" i="125"/>
  <c r="AJ52" i="125"/>
  <c r="AI51" i="125"/>
  <c r="AG51" i="125"/>
  <c r="AF51" i="125"/>
  <c r="AE51" i="125"/>
  <c r="AD51" i="125"/>
  <c r="AC51" i="125"/>
  <c r="AB51" i="125"/>
  <c r="AA51" i="125"/>
  <c r="Z51" i="125"/>
  <c r="Y51" i="125"/>
  <c r="X51" i="125"/>
  <c r="W51" i="125"/>
  <c r="V51" i="125"/>
  <c r="U51" i="125"/>
  <c r="T51" i="125"/>
  <c r="S51" i="125"/>
  <c r="R51" i="125"/>
  <c r="Q51" i="125"/>
  <c r="P51" i="125"/>
  <c r="O51" i="125"/>
  <c r="N51" i="125"/>
  <c r="M51" i="125"/>
  <c r="L51" i="125"/>
  <c r="K51" i="125"/>
  <c r="J51" i="125"/>
  <c r="I51" i="125"/>
  <c r="H51" i="125"/>
  <c r="G51" i="125"/>
  <c r="F51" i="125"/>
  <c r="E51" i="125"/>
  <c r="D51" i="125"/>
  <c r="C51" i="125"/>
  <c r="AJ50" i="125"/>
  <c r="AJ49" i="125"/>
  <c r="AI48" i="125"/>
  <c r="AG48" i="125"/>
  <c r="AF48" i="125"/>
  <c r="AE48" i="125"/>
  <c r="AD48" i="125"/>
  <c r="AC48" i="125"/>
  <c r="AB48" i="125"/>
  <c r="AA48" i="125"/>
  <c r="Z48" i="125"/>
  <c r="Y48" i="125"/>
  <c r="X48" i="125"/>
  <c r="W48" i="125"/>
  <c r="V48" i="125"/>
  <c r="U48" i="125"/>
  <c r="T48" i="125"/>
  <c r="S48" i="125"/>
  <c r="R48" i="125"/>
  <c r="Q48" i="125"/>
  <c r="P48" i="125"/>
  <c r="O48" i="125"/>
  <c r="N48" i="125"/>
  <c r="M48" i="125"/>
  <c r="L48" i="125"/>
  <c r="K48" i="125"/>
  <c r="J48" i="125"/>
  <c r="I48" i="125"/>
  <c r="H48" i="125"/>
  <c r="G48" i="125"/>
  <c r="F48" i="125"/>
  <c r="E48" i="125"/>
  <c r="D48" i="125"/>
  <c r="C48" i="125"/>
  <c r="AJ47" i="125"/>
  <c r="AJ46" i="125"/>
  <c r="AI45" i="125"/>
  <c r="AG45" i="125"/>
  <c r="AF45" i="125"/>
  <c r="AE45" i="125"/>
  <c r="AD45" i="125"/>
  <c r="AC45" i="125"/>
  <c r="AB45" i="125"/>
  <c r="AA45" i="125"/>
  <c r="Z45" i="125"/>
  <c r="Y45" i="125"/>
  <c r="X45" i="125"/>
  <c r="W45" i="125"/>
  <c r="V45" i="125"/>
  <c r="U45" i="125"/>
  <c r="T45" i="125"/>
  <c r="S45" i="125"/>
  <c r="R45" i="125"/>
  <c r="Q45" i="125"/>
  <c r="P45" i="125"/>
  <c r="O45" i="125"/>
  <c r="N45" i="125"/>
  <c r="M45" i="125"/>
  <c r="L45" i="125"/>
  <c r="K45" i="125"/>
  <c r="J45" i="125"/>
  <c r="I45" i="125"/>
  <c r="H45" i="125"/>
  <c r="G45" i="125"/>
  <c r="F45" i="125"/>
  <c r="E45" i="125"/>
  <c r="D45" i="125"/>
  <c r="C45" i="125"/>
  <c r="AJ44" i="125"/>
  <c r="AJ43" i="125"/>
  <c r="AI42" i="125"/>
  <c r="AG42" i="125"/>
  <c r="AF42" i="125"/>
  <c r="AE42" i="125"/>
  <c r="AD42" i="125"/>
  <c r="AC42" i="125"/>
  <c r="AB42" i="125"/>
  <c r="AA42" i="125"/>
  <c r="Z42" i="125"/>
  <c r="Y42" i="125"/>
  <c r="X42" i="125"/>
  <c r="W42" i="125"/>
  <c r="V42" i="125"/>
  <c r="U42" i="125"/>
  <c r="T42" i="125"/>
  <c r="S42" i="125"/>
  <c r="R42" i="125"/>
  <c r="Q42" i="125"/>
  <c r="P42" i="125"/>
  <c r="O42" i="125"/>
  <c r="N42" i="125"/>
  <c r="M42" i="125"/>
  <c r="L42" i="125"/>
  <c r="K42" i="125"/>
  <c r="J42" i="125"/>
  <c r="I42" i="125"/>
  <c r="H42" i="125"/>
  <c r="G42" i="125"/>
  <c r="F42" i="125"/>
  <c r="E42" i="125"/>
  <c r="D42" i="125"/>
  <c r="C42" i="125"/>
  <c r="AJ40" i="125"/>
  <c r="AJ39" i="125"/>
  <c r="AI38" i="125"/>
  <c r="AG38" i="125"/>
  <c r="AF38" i="125"/>
  <c r="AE38" i="125"/>
  <c r="AD38" i="125"/>
  <c r="AC38" i="125"/>
  <c r="AB38" i="125"/>
  <c r="AA38" i="125"/>
  <c r="Z38" i="125"/>
  <c r="Y38" i="125"/>
  <c r="X38" i="125"/>
  <c r="W38" i="125"/>
  <c r="V38" i="125"/>
  <c r="U38" i="125"/>
  <c r="T38" i="125"/>
  <c r="S38" i="125"/>
  <c r="R38" i="125"/>
  <c r="Q38" i="125"/>
  <c r="P38" i="125"/>
  <c r="O38" i="125"/>
  <c r="N38" i="125"/>
  <c r="M38" i="125"/>
  <c r="L38" i="125"/>
  <c r="K38" i="125"/>
  <c r="J38" i="125"/>
  <c r="I38" i="125"/>
  <c r="H38" i="125"/>
  <c r="G38" i="125"/>
  <c r="F38" i="125"/>
  <c r="E38" i="125"/>
  <c r="D38" i="125"/>
  <c r="C38" i="125"/>
  <c r="AC58" i="125" l="1"/>
  <c r="AE58" i="125"/>
  <c r="U58" i="125"/>
  <c r="D58" i="125"/>
  <c r="H58" i="125"/>
  <c r="L58" i="125"/>
  <c r="P58" i="125"/>
  <c r="T58" i="125"/>
  <c r="X58" i="125"/>
  <c r="AB58" i="125"/>
  <c r="AF58" i="125"/>
  <c r="AF54" i="125" s="1"/>
  <c r="F58" i="125"/>
  <c r="R58" i="125"/>
  <c r="V58" i="125"/>
  <c r="Z58" i="125"/>
  <c r="I58" i="125"/>
  <c r="M58" i="125"/>
  <c r="Q58" i="125"/>
  <c r="Y58" i="125"/>
  <c r="AG58" i="125"/>
  <c r="G58" i="125"/>
  <c r="K58" i="125"/>
  <c r="O58" i="125"/>
  <c r="S58" i="125"/>
  <c r="W58" i="125"/>
  <c r="AA58" i="125"/>
  <c r="D41" i="125"/>
  <c r="P41" i="125"/>
  <c r="T41" i="125"/>
  <c r="AF41" i="125"/>
  <c r="G41" i="125"/>
  <c r="E58" i="125"/>
  <c r="AI58" i="125"/>
  <c r="K41" i="125"/>
  <c r="W41" i="125"/>
  <c r="AA41" i="125"/>
  <c r="J58" i="125"/>
  <c r="F41" i="125"/>
  <c r="V41" i="125"/>
  <c r="AJ38" i="125"/>
  <c r="R41" i="125"/>
  <c r="AI41" i="125"/>
  <c r="AB41" i="125"/>
  <c r="Z54" i="125"/>
  <c r="N58" i="125"/>
  <c r="AD58" i="125"/>
  <c r="J41" i="125"/>
  <c r="N41" i="125"/>
  <c r="Z41" i="125"/>
  <c r="AD41" i="125"/>
  <c r="H41" i="125"/>
  <c r="L41" i="125"/>
  <c r="X41" i="125"/>
  <c r="O41" i="125"/>
  <c r="S41" i="125"/>
  <c r="AE41" i="125"/>
  <c r="AJ42" i="125"/>
  <c r="AJ48" i="125"/>
  <c r="AJ55" i="125"/>
  <c r="AJ62" i="125"/>
  <c r="AJ68" i="125"/>
  <c r="H54" i="125"/>
  <c r="C41" i="125"/>
  <c r="E41" i="125"/>
  <c r="I41" i="125"/>
  <c r="M41" i="125"/>
  <c r="Q41" i="125"/>
  <c r="U41" i="125"/>
  <c r="Y41" i="125"/>
  <c r="AC41" i="125"/>
  <c r="AG41" i="125"/>
  <c r="AJ45" i="125"/>
  <c r="AJ51" i="125"/>
  <c r="C58" i="125"/>
  <c r="AJ59" i="125"/>
  <c r="AJ65" i="125"/>
  <c r="AC54" i="125" l="1"/>
  <c r="M54" i="125"/>
  <c r="X54" i="125"/>
  <c r="R54" i="125"/>
  <c r="AG54" i="125"/>
  <c r="D54" i="125"/>
  <c r="I54" i="125"/>
  <c r="Y54" i="125"/>
  <c r="P54" i="125"/>
  <c r="U54" i="125"/>
  <c r="K54" i="125"/>
  <c r="V54" i="125"/>
  <c r="L54" i="125"/>
  <c r="AE54" i="125"/>
  <c r="AB54" i="125"/>
  <c r="T54" i="125"/>
  <c r="F54" i="125"/>
  <c r="J54" i="125"/>
  <c r="E54" i="125"/>
  <c r="P37" i="125"/>
  <c r="K37" i="125"/>
  <c r="T37" i="125"/>
  <c r="D37" i="125"/>
  <c r="S54" i="125"/>
  <c r="AF37" i="125"/>
  <c r="AA54" i="125"/>
  <c r="Q54" i="125"/>
  <c r="AI54" i="125"/>
  <c r="AA37" i="125"/>
  <c r="G37" i="125"/>
  <c r="AE37" i="125"/>
  <c r="L37" i="125"/>
  <c r="N37" i="125"/>
  <c r="R37" i="125"/>
  <c r="V37" i="125"/>
  <c r="W54" i="125"/>
  <c r="O54" i="125"/>
  <c r="G54" i="125"/>
  <c r="C54" i="125"/>
  <c r="Y37" i="125"/>
  <c r="I37" i="125"/>
  <c r="S37" i="125"/>
  <c r="H37" i="125"/>
  <c r="J37" i="125"/>
  <c r="N54" i="125"/>
  <c r="F37" i="125"/>
  <c r="M37" i="125"/>
  <c r="O37" i="125"/>
  <c r="AD37" i="125"/>
  <c r="AB37" i="125"/>
  <c r="W37" i="125"/>
  <c r="AC37" i="125"/>
  <c r="U37" i="125"/>
  <c r="E37" i="125"/>
  <c r="AJ58" i="125"/>
  <c r="AG37" i="125"/>
  <c r="Q37" i="125"/>
  <c r="C37" i="125"/>
  <c r="X37" i="125"/>
  <c r="Z37" i="125"/>
  <c r="AD54" i="125"/>
  <c r="AI37" i="125"/>
  <c r="AJ41" i="125"/>
  <c r="AJ34" i="125"/>
  <c r="AJ33" i="125"/>
  <c r="AI32" i="125"/>
  <c r="AG32" i="125"/>
  <c r="AF32" i="125"/>
  <c r="AE32" i="125"/>
  <c r="AD32" i="125"/>
  <c r="AC32" i="125"/>
  <c r="AB32" i="125"/>
  <c r="AA32" i="125"/>
  <c r="Z32" i="125"/>
  <c r="Y32" i="125"/>
  <c r="X32" i="125"/>
  <c r="W32" i="125"/>
  <c r="V32" i="125"/>
  <c r="U32" i="125"/>
  <c r="T32" i="125"/>
  <c r="S32" i="125"/>
  <c r="R32" i="125"/>
  <c r="Q32" i="125"/>
  <c r="P32" i="125"/>
  <c r="O32" i="125"/>
  <c r="N32" i="125"/>
  <c r="M32" i="125"/>
  <c r="L32" i="125"/>
  <c r="K32" i="125"/>
  <c r="J32" i="125"/>
  <c r="I32" i="125"/>
  <c r="H32" i="125"/>
  <c r="G32" i="125"/>
  <c r="F32" i="125"/>
  <c r="E32" i="125"/>
  <c r="D32" i="125"/>
  <c r="C32" i="125"/>
  <c r="T36" i="125" l="1"/>
  <c r="P36" i="125"/>
  <c r="K36" i="125"/>
  <c r="D36" i="125"/>
  <c r="AF36" i="125"/>
  <c r="AA36" i="125"/>
  <c r="C36" i="125"/>
  <c r="AB36" i="125"/>
  <c r="AJ37" i="125"/>
  <c r="AI36" i="125"/>
  <c r="X36" i="125"/>
  <c r="E36" i="125"/>
  <c r="W36" i="125"/>
  <c r="AD36" i="125"/>
  <c r="M36" i="125"/>
  <c r="H36" i="125"/>
  <c r="I36" i="125"/>
  <c r="V36" i="125"/>
  <c r="AE36" i="125"/>
  <c r="Q36" i="125"/>
  <c r="N36" i="125"/>
  <c r="AJ54" i="125"/>
  <c r="Z36" i="125"/>
  <c r="AG36" i="125"/>
  <c r="U36" i="125"/>
  <c r="AC36" i="125"/>
  <c r="O36" i="125"/>
  <c r="F36" i="125"/>
  <c r="J36" i="125"/>
  <c r="S36" i="125"/>
  <c r="Y36" i="125"/>
  <c r="G36" i="125"/>
  <c r="R36" i="125"/>
  <c r="L36" i="125"/>
  <c r="AJ32" i="125"/>
  <c r="AJ31" i="125"/>
  <c r="AI30" i="125"/>
  <c r="AG30" i="125"/>
  <c r="AF30" i="125"/>
  <c r="AE30" i="125"/>
  <c r="AD30" i="125"/>
  <c r="AC30" i="125"/>
  <c r="AB30" i="125"/>
  <c r="AA30" i="125"/>
  <c r="Z30" i="125"/>
  <c r="Y30" i="125"/>
  <c r="X30" i="125"/>
  <c r="W30" i="125"/>
  <c r="V30" i="125"/>
  <c r="U30" i="125"/>
  <c r="T30" i="125"/>
  <c r="S30" i="125"/>
  <c r="R30" i="125"/>
  <c r="Q30" i="125"/>
  <c r="P30" i="125"/>
  <c r="O30" i="125"/>
  <c r="N30" i="125"/>
  <c r="M30" i="125"/>
  <c r="L30" i="125"/>
  <c r="K30" i="125"/>
  <c r="J30" i="125"/>
  <c r="I30" i="125"/>
  <c r="H30" i="125"/>
  <c r="G30" i="125"/>
  <c r="F30" i="125"/>
  <c r="E30" i="125"/>
  <c r="D30" i="125"/>
  <c r="C30" i="125"/>
  <c r="AJ28" i="125"/>
  <c r="D29" i="125" l="1"/>
  <c r="H29" i="125"/>
  <c r="L29" i="125"/>
  <c r="P29" i="125"/>
  <c r="T29" i="125"/>
  <c r="X29" i="125"/>
  <c r="AB29" i="125"/>
  <c r="AF29" i="125"/>
  <c r="E29" i="125"/>
  <c r="I29" i="125"/>
  <c r="M29" i="125"/>
  <c r="Q29" i="125"/>
  <c r="Y29" i="125"/>
  <c r="AC29" i="125"/>
  <c r="J29" i="125"/>
  <c r="N29" i="125"/>
  <c r="R29" i="125"/>
  <c r="V29" i="125"/>
  <c r="Z29" i="125"/>
  <c r="AD29" i="125"/>
  <c r="AJ36" i="125"/>
  <c r="F29" i="125"/>
  <c r="AI29" i="125"/>
  <c r="C29" i="125"/>
  <c r="G29" i="125"/>
  <c r="K29" i="125"/>
  <c r="O29" i="125"/>
  <c r="S29" i="125"/>
  <c r="W29" i="125"/>
  <c r="AA29" i="125"/>
  <c r="AE29" i="125"/>
  <c r="U29" i="125"/>
  <c r="AG29" i="125"/>
  <c r="AG25" i="125"/>
  <c r="E25" i="125"/>
  <c r="Z25" i="125"/>
  <c r="J25" i="125"/>
  <c r="N25" i="125"/>
  <c r="AD25" i="125"/>
  <c r="Q25" i="125"/>
  <c r="U25" i="125"/>
  <c r="AF25" i="125"/>
  <c r="P25" i="125"/>
  <c r="H25" i="125"/>
  <c r="AB25" i="125"/>
  <c r="V25" i="125"/>
  <c r="AI25" i="125"/>
  <c r="L25" i="125"/>
  <c r="T25" i="125"/>
  <c r="X25" i="125"/>
  <c r="F25" i="125"/>
  <c r="R25" i="125"/>
  <c r="I25" i="125"/>
  <c r="M25" i="125"/>
  <c r="Y25" i="125"/>
  <c r="AC25" i="125"/>
  <c r="AJ27" i="125"/>
  <c r="AJ26" i="125"/>
  <c r="G25" i="125"/>
  <c r="K25" i="125"/>
  <c r="O25" i="125"/>
  <c r="S25" i="125"/>
  <c r="W25" i="125"/>
  <c r="AA25" i="125"/>
  <c r="AE25" i="125"/>
  <c r="AJ30" i="125"/>
  <c r="D25" i="125"/>
  <c r="C25" i="125"/>
  <c r="AJ24" i="125"/>
  <c r="AJ22" i="125"/>
  <c r="AJ21" i="125"/>
  <c r="AJ20" i="125"/>
  <c r="AJ19" i="125"/>
  <c r="AI18" i="125"/>
  <c r="AG18" i="125"/>
  <c r="AF18" i="125"/>
  <c r="AE18" i="125"/>
  <c r="AD18" i="125"/>
  <c r="AC18" i="125"/>
  <c r="AB18" i="125"/>
  <c r="AA18" i="125"/>
  <c r="Z18" i="125"/>
  <c r="Y18" i="125"/>
  <c r="X18" i="125"/>
  <c r="W18" i="125"/>
  <c r="V18" i="125"/>
  <c r="U18" i="125"/>
  <c r="T18" i="125"/>
  <c r="S18" i="125"/>
  <c r="R18" i="125"/>
  <c r="Q18" i="125"/>
  <c r="P18" i="125"/>
  <c r="O18" i="125"/>
  <c r="N18" i="125"/>
  <c r="M18" i="125"/>
  <c r="L18" i="125"/>
  <c r="K18" i="125"/>
  <c r="J18" i="125"/>
  <c r="I18" i="125"/>
  <c r="H18" i="125"/>
  <c r="G18" i="125"/>
  <c r="F18" i="125"/>
  <c r="E18" i="125"/>
  <c r="D18" i="125"/>
  <c r="C18" i="125"/>
  <c r="AJ15" i="125"/>
  <c r="AJ14" i="125"/>
  <c r="AI17" i="125" l="1"/>
  <c r="U17" i="125"/>
  <c r="AG17" i="125"/>
  <c r="E17" i="125"/>
  <c r="Q17" i="125"/>
  <c r="Z17" i="125"/>
  <c r="AA17" i="125"/>
  <c r="F17" i="125"/>
  <c r="M17" i="125"/>
  <c r="AF17" i="125"/>
  <c r="K17" i="125"/>
  <c r="W17" i="125"/>
  <c r="I17" i="125"/>
  <c r="V17" i="125"/>
  <c r="AC17" i="125"/>
  <c r="J17" i="125"/>
  <c r="R17" i="125"/>
  <c r="Y17" i="125"/>
  <c r="S17" i="125"/>
  <c r="G17" i="125"/>
  <c r="C17" i="125"/>
  <c r="O17" i="125"/>
  <c r="N17" i="125"/>
  <c r="AD17" i="125"/>
  <c r="D17" i="125"/>
  <c r="H17" i="125"/>
  <c r="L17" i="125"/>
  <c r="P17" i="125"/>
  <c r="T17" i="125"/>
  <c r="X17" i="125"/>
  <c r="AB17" i="125"/>
  <c r="AE17" i="125"/>
  <c r="AJ29" i="125"/>
  <c r="AJ18" i="125"/>
  <c r="AJ25" i="125"/>
  <c r="AJ23" i="125"/>
  <c r="AI13" i="125"/>
  <c r="AG13" i="125"/>
  <c r="AF13" i="125"/>
  <c r="AE13" i="125"/>
  <c r="AD13" i="125"/>
  <c r="AC13" i="125"/>
  <c r="AB13" i="125"/>
  <c r="AA13" i="125"/>
  <c r="Z13" i="125"/>
  <c r="Y13" i="125"/>
  <c r="X13" i="125"/>
  <c r="W13" i="125"/>
  <c r="V13" i="125"/>
  <c r="U13" i="125"/>
  <c r="T13" i="125"/>
  <c r="S13" i="125"/>
  <c r="R13" i="125"/>
  <c r="Q13" i="125"/>
  <c r="P13" i="125"/>
  <c r="O13" i="125"/>
  <c r="N13" i="125"/>
  <c r="M13" i="125"/>
  <c r="L13" i="125"/>
  <c r="K13" i="125"/>
  <c r="J13" i="125"/>
  <c r="I13" i="125"/>
  <c r="H13" i="125"/>
  <c r="G13" i="125"/>
  <c r="F13" i="125"/>
  <c r="E13" i="125"/>
  <c r="D13" i="125"/>
  <c r="C13" i="125"/>
  <c r="AJ145" i="109"/>
  <c r="AJ144" i="109"/>
  <c r="AJ143" i="109"/>
  <c r="AH142" i="109"/>
  <c r="AG142" i="109"/>
  <c r="AF142" i="109"/>
  <c r="AE142" i="109"/>
  <c r="AJ17" i="125" l="1"/>
  <c r="AJ13" i="125"/>
  <c r="AD142" i="109"/>
  <c r="AC142" i="109"/>
  <c r="AB142" i="109"/>
  <c r="AA142" i="109"/>
  <c r="Z142" i="109"/>
  <c r="Y142" i="109"/>
  <c r="X142" i="109"/>
  <c r="W142" i="109"/>
  <c r="V142" i="109"/>
  <c r="U142" i="109"/>
  <c r="T142" i="109"/>
  <c r="S142" i="109"/>
  <c r="R142" i="109"/>
  <c r="Q142" i="109"/>
  <c r="P142" i="109"/>
  <c r="O142" i="109"/>
  <c r="N142" i="109"/>
  <c r="M142" i="109"/>
  <c r="L142" i="109"/>
  <c r="K142" i="109"/>
  <c r="J142" i="109"/>
  <c r="I142" i="109"/>
  <c r="H142" i="109"/>
  <c r="G142" i="109"/>
  <c r="F142" i="109"/>
  <c r="E142" i="109"/>
  <c r="D142" i="109"/>
  <c r="C142" i="109"/>
  <c r="AJ140" i="109"/>
  <c r="AJ139" i="109"/>
  <c r="AI138" i="109"/>
  <c r="AH138" i="109"/>
  <c r="AG138" i="109"/>
  <c r="AF138" i="109"/>
  <c r="AE138" i="109"/>
  <c r="AD138" i="109"/>
  <c r="AC138" i="109"/>
  <c r="AB138" i="109"/>
  <c r="AA138" i="109"/>
  <c r="Z138" i="109"/>
  <c r="Y138" i="109"/>
  <c r="X138" i="109"/>
  <c r="W138" i="109"/>
  <c r="V138" i="109"/>
  <c r="U138" i="109"/>
  <c r="T138" i="109"/>
  <c r="S138" i="109"/>
  <c r="R138" i="109"/>
  <c r="Q138" i="109"/>
  <c r="P138" i="109"/>
  <c r="O138" i="109"/>
  <c r="N138" i="109"/>
  <c r="M138" i="109"/>
  <c r="L138" i="109"/>
  <c r="K138" i="109"/>
  <c r="J138" i="109"/>
  <c r="I138" i="109"/>
  <c r="H138" i="109"/>
  <c r="G138" i="109"/>
  <c r="F138" i="109"/>
  <c r="E138" i="109"/>
  <c r="D138" i="109"/>
  <c r="AJ142" i="109" l="1"/>
  <c r="C138" i="109"/>
  <c r="AJ137" i="109"/>
  <c r="AJ136" i="109"/>
  <c r="AI135" i="109"/>
  <c r="AH135" i="109"/>
  <c r="AG135" i="109"/>
  <c r="AF135" i="109"/>
  <c r="AE135" i="109"/>
  <c r="AD135" i="109"/>
  <c r="AC135" i="109"/>
  <c r="AB135" i="109"/>
  <c r="AA135" i="109"/>
  <c r="Z135" i="109"/>
  <c r="Y135" i="109"/>
  <c r="X135" i="109"/>
  <c r="W135" i="109"/>
  <c r="V135" i="109"/>
  <c r="U135" i="109"/>
  <c r="T135" i="109"/>
  <c r="S135" i="109"/>
  <c r="R135" i="109"/>
  <c r="Q135" i="109"/>
  <c r="P135" i="109"/>
  <c r="O135" i="109"/>
  <c r="N135" i="109"/>
  <c r="M135" i="109"/>
  <c r="L135" i="109"/>
  <c r="K135" i="109"/>
  <c r="J135" i="109"/>
  <c r="I135" i="109"/>
  <c r="H135" i="109"/>
  <c r="G135" i="109"/>
  <c r="F135" i="109"/>
  <c r="E135" i="109"/>
  <c r="D135" i="109"/>
  <c r="C135" i="109"/>
  <c r="AJ134" i="109"/>
  <c r="AJ133" i="109"/>
  <c r="AI132" i="109"/>
  <c r="AH132" i="109"/>
  <c r="AG132" i="109"/>
  <c r="AF132" i="109"/>
  <c r="AE132" i="109"/>
  <c r="AD132" i="109"/>
  <c r="AC132" i="109"/>
  <c r="AB132" i="109"/>
  <c r="AA132" i="109"/>
  <c r="Z132" i="109"/>
  <c r="Y132" i="109"/>
  <c r="X132" i="109"/>
  <c r="W132" i="109"/>
  <c r="V132" i="109"/>
  <c r="U132" i="109"/>
  <c r="T132" i="109"/>
  <c r="S132" i="109"/>
  <c r="R132" i="109"/>
  <c r="Q132" i="109"/>
  <c r="P132" i="109"/>
  <c r="O132" i="109"/>
  <c r="N132" i="109"/>
  <c r="M132" i="109"/>
  <c r="L132" i="109"/>
  <c r="K132" i="109"/>
  <c r="J132" i="109"/>
  <c r="I132" i="109"/>
  <c r="H132" i="109"/>
  <c r="G132" i="109"/>
  <c r="F132" i="109"/>
  <c r="E132" i="109"/>
  <c r="D132" i="109"/>
  <c r="C132" i="109"/>
  <c r="AG131" i="109" l="1"/>
  <c r="AH131" i="109"/>
  <c r="AH130" i="109" s="1"/>
  <c r="J131" i="109"/>
  <c r="F131" i="109"/>
  <c r="R131" i="109"/>
  <c r="V131" i="109"/>
  <c r="Y131" i="109"/>
  <c r="Z131" i="109"/>
  <c r="N131" i="109"/>
  <c r="Q131" i="109"/>
  <c r="AD131" i="109"/>
  <c r="L131" i="109"/>
  <c r="X131" i="109"/>
  <c r="X130" i="109" s="1"/>
  <c r="G131" i="109"/>
  <c r="K131" i="109"/>
  <c r="O131" i="109"/>
  <c r="S131" i="109"/>
  <c r="W131" i="109"/>
  <c r="AA131" i="109"/>
  <c r="AE131" i="109"/>
  <c r="AI131" i="109"/>
  <c r="D131" i="109"/>
  <c r="D130" i="109" s="1"/>
  <c r="T131" i="109"/>
  <c r="AF131" i="109"/>
  <c r="P131" i="109"/>
  <c r="P130" i="109" s="1"/>
  <c r="E131" i="109"/>
  <c r="I131" i="109"/>
  <c r="M131" i="109"/>
  <c r="U131" i="109"/>
  <c r="AC131" i="109"/>
  <c r="AJ138" i="109"/>
  <c r="H131" i="109"/>
  <c r="AB131" i="109"/>
  <c r="AJ135" i="109"/>
  <c r="AJ132" i="109"/>
  <c r="C131" i="109"/>
  <c r="AG130" i="109"/>
  <c r="U130" i="109"/>
  <c r="S130" i="109"/>
  <c r="R130" i="109"/>
  <c r="N130" i="109"/>
  <c r="AJ129" i="109"/>
  <c r="AJ128" i="109"/>
  <c r="AI127" i="109"/>
  <c r="AH127" i="109"/>
  <c r="AG127" i="109"/>
  <c r="AF127" i="109"/>
  <c r="AE127" i="109"/>
  <c r="AD127" i="109"/>
  <c r="AC127" i="109"/>
  <c r="AB127" i="109"/>
  <c r="AA127" i="109"/>
  <c r="Z127" i="109"/>
  <c r="Y127" i="109"/>
  <c r="X127" i="109"/>
  <c r="W127" i="109"/>
  <c r="V127" i="109"/>
  <c r="U127" i="109"/>
  <c r="T127" i="109"/>
  <c r="S127" i="109"/>
  <c r="R127" i="109"/>
  <c r="Q127" i="109"/>
  <c r="P127" i="109"/>
  <c r="O127" i="109"/>
  <c r="N127" i="109"/>
  <c r="M127" i="109"/>
  <c r="L127" i="109"/>
  <c r="K127" i="109"/>
  <c r="J127" i="109"/>
  <c r="I127" i="109"/>
  <c r="H127" i="109"/>
  <c r="G127" i="109"/>
  <c r="F127" i="109"/>
  <c r="E127" i="109"/>
  <c r="D127" i="109"/>
  <c r="C127" i="109"/>
  <c r="AJ126" i="109"/>
  <c r="AJ125" i="109"/>
  <c r="AJ124" i="109"/>
  <c r="AJ123" i="109"/>
  <c r="AJ122" i="109"/>
  <c r="AJ121" i="109"/>
  <c r="AJ120" i="109"/>
  <c r="AJ119" i="109"/>
  <c r="Z130" i="109" l="1"/>
  <c r="T130" i="109"/>
  <c r="H130" i="109"/>
  <c r="AF130" i="109"/>
  <c r="O130" i="109"/>
  <c r="AE130" i="109"/>
  <c r="AA130" i="109"/>
  <c r="K130" i="109"/>
  <c r="AD130" i="109"/>
  <c r="J130" i="109"/>
  <c r="AC130" i="109"/>
  <c r="E130" i="109"/>
  <c r="W130" i="109"/>
  <c r="G130" i="109"/>
  <c r="Q130" i="109"/>
  <c r="V130" i="109"/>
  <c r="C130" i="109"/>
  <c r="M130" i="109"/>
  <c r="L130" i="109"/>
  <c r="I130" i="109"/>
  <c r="Y130" i="109"/>
  <c r="F130" i="109"/>
  <c r="AJ131" i="109"/>
  <c r="AI130" i="109"/>
  <c r="AB130" i="109"/>
  <c r="AJ127" i="109"/>
  <c r="AJ118" i="109"/>
  <c r="AJ117" i="109"/>
  <c r="AJ116" i="109"/>
  <c r="AJ115" i="109"/>
  <c r="AJ114" i="109"/>
  <c r="AJ113" i="109"/>
  <c r="AJ112" i="109"/>
  <c r="AJ111" i="109"/>
  <c r="AJ110" i="109"/>
  <c r="AJ109" i="109"/>
  <c r="AJ108" i="109"/>
  <c r="AJ107" i="109"/>
  <c r="AJ106" i="109"/>
  <c r="AJ105" i="109"/>
  <c r="AJ104" i="109"/>
  <c r="AJ103" i="109"/>
  <c r="AJ102" i="109"/>
  <c r="AJ101" i="109"/>
  <c r="AJ100" i="109"/>
  <c r="AJ99" i="109"/>
  <c r="AJ98" i="109"/>
  <c r="AJ97" i="109"/>
  <c r="AJ96" i="109"/>
  <c r="AJ95" i="109"/>
  <c r="AJ94" i="109"/>
  <c r="AJ93" i="109"/>
  <c r="AJ92" i="109"/>
  <c r="AJ91" i="109"/>
  <c r="AJ90" i="109"/>
  <c r="AJ89" i="109"/>
  <c r="AJ88" i="109"/>
  <c r="AJ87" i="109"/>
  <c r="AJ86" i="109"/>
  <c r="AJ85" i="109"/>
  <c r="AJ84" i="109"/>
  <c r="AJ83" i="109"/>
  <c r="AJ82" i="109"/>
  <c r="AJ81" i="109"/>
  <c r="AJ80" i="109"/>
  <c r="AJ79" i="109"/>
  <c r="AJ78" i="109"/>
  <c r="AJ77" i="109"/>
  <c r="AJ76" i="109"/>
  <c r="AI75" i="109"/>
  <c r="AH75" i="109"/>
  <c r="AG75" i="109"/>
  <c r="AF75" i="109"/>
  <c r="AE75" i="109"/>
  <c r="AD75" i="109"/>
  <c r="AC75" i="109"/>
  <c r="AB75" i="109"/>
  <c r="AA75" i="109"/>
  <c r="Z75" i="109"/>
  <c r="Y75" i="109"/>
  <c r="X75" i="109"/>
  <c r="W75" i="109"/>
  <c r="V75" i="109"/>
  <c r="U75" i="109"/>
  <c r="T75" i="109"/>
  <c r="S75" i="109"/>
  <c r="R75" i="109"/>
  <c r="Q75" i="109"/>
  <c r="P75" i="109"/>
  <c r="O75" i="109"/>
  <c r="N75" i="109"/>
  <c r="M75" i="109"/>
  <c r="L75" i="109"/>
  <c r="K75" i="109"/>
  <c r="J75" i="109"/>
  <c r="I75" i="109"/>
  <c r="H75" i="109"/>
  <c r="G75" i="109"/>
  <c r="F75" i="109"/>
  <c r="E75" i="109"/>
  <c r="D75" i="109"/>
  <c r="C75" i="109"/>
  <c r="AJ74" i="109"/>
  <c r="AJ73" i="109"/>
  <c r="AI72" i="109"/>
  <c r="AH72" i="109"/>
  <c r="AG72" i="109"/>
  <c r="AF72" i="109"/>
  <c r="AE72" i="109"/>
  <c r="AD72" i="109"/>
  <c r="AC72" i="109"/>
  <c r="AB72" i="109"/>
  <c r="AA72" i="109"/>
  <c r="Z72" i="109"/>
  <c r="Y72" i="109"/>
  <c r="X72" i="109"/>
  <c r="W72" i="109"/>
  <c r="V72" i="109"/>
  <c r="U72" i="109"/>
  <c r="T72" i="109"/>
  <c r="S72" i="109"/>
  <c r="R72" i="109"/>
  <c r="Q72" i="109"/>
  <c r="P72" i="109"/>
  <c r="O72" i="109"/>
  <c r="N72" i="109"/>
  <c r="M72" i="109"/>
  <c r="L72" i="109"/>
  <c r="K72" i="109"/>
  <c r="J72" i="109"/>
  <c r="I72" i="109"/>
  <c r="H72" i="109"/>
  <c r="G72" i="109"/>
  <c r="F72" i="109"/>
  <c r="E72" i="109"/>
  <c r="D72" i="109"/>
  <c r="C72" i="109"/>
  <c r="AJ71" i="109"/>
  <c r="AJ70" i="109"/>
  <c r="AI69" i="109"/>
  <c r="AH69" i="109"/>
  <c r="AG69" i="109"/>
  <c r="AF69" i="109"/>
  <c r="AE69" i="109"/>
  <c r="AD69" i="109"/>
  <c r="AC69" i="109"/>
  <c r="AB69" i="109"/>
  <c r="AA69" i="109"/>
  <c r="Z69" i="109"/>
  <c r="Y69" i="109"/>
  <c r="X69" i="109"/>
  <c r="W69" i="109"/>
  <c r="V69" i="109"/>
  <c r="U69" i="109"/>
  <c r="T69" i="109"/>
  <c r="S69" i="109"/>
  <c r="R69" i="109"/>
  <c r="Q69" i="109"/>
  <c r="P69" i="109"/>
  <c r="O69" i="109"/>
  <c r="N69" i="109"/>
  <c r="M69" i="109"/>
  <c r="L69" i="109"/>
  <c r="K69" i="109"/>
  <c r="J69" i="109"/>
  <c r="I69" i="109"/>
  <c r="H69" i="109"/>
  <c r="G69" i="109"/>
  <c r="F69" i="109"/>
  <c r="E69" i="109"/>
  <c r="D69" i="109"/>
  <c r="C69" i="109"/>
  <c r="AJ68" i="109"/>
  <c r="AJ67" i="109"/>
  <c r="AI66" i="109"/>
  <c r="AH66" i="109"/>
  <c r="AG66" i="109"/>
  <c r="AF66" i="109"/>
  <c r="AE66" i="109"/>
  <c r="AD66" i="109"/>
  <c r="AC66" i="109"/>
  <c r="AB66" i="109"/>
  <c r="AA66" i="109"/>
  <c r="Z66" i="109"/>
  <c r="Y66" i="109"/>
  <c r="X66" i="109"/>
  <c r="W66" i="109"/>
  <c r="V66" i="109"/>
  <c r="U66" i="109"/>
  <c r="T66" i="109"/>
  <c r="S66" i="109"/>
  <c r="R66" i="109"/>
  <c r="Q66" i="109"/>
  <c r="P66" i="109"/>
  <c r="O66" i="109"/>
  <c r="N66" i="109"/>
  <c r="M66" i="109"/>
  <c r="L66" i="109"/>
  <c r="K66" i="109"/>
  <c r="J66" i="109"/>
  <c r="I66" i="109"/>
  <c r="H66" i="109"/>
  <c r="G66" i="109"/>
  <c r="F66" i="109"/>
  <c r="E66" i="109"/>
  <c r="D66" i="109"/>
  <c r="C66" i="109"/>
  <c r="AJ64" i="109"/>
  <c r="AJ63" i="109"/>
  <c r="AI62" i="109"/>
  <c r="AH62" i="109"/>
  <c r="AG62" i="109"/>
  <c r="AF62" i="109"/>
  <c r="AE62" i="109"/>
  <c r="AD62" i="109"/>
  <c r="AC62" i="109"/>
  <c r="AB62" i="109"/>
  <c r="AA62" i="109"/>
  <c r="Z62" i="109"/>
  <c r="Y62" i="109"/>
  <c r="X62" i="109"/>
  <c r="W62" i="109"/>
  <c r="V62" i="109"/>
  <c r="U62" i="109"/>
  <c r="T62" i="109"/>
  <c r="S62" i="109"/>
  <c r="R62" i="109"/>
  <c r="Q62" i="109"/>
  <c r="P62" i="109"/>
  <c r="O62" i="109"/>
  <c r="N62" i="109"/>
  <c r="M62" i="109"/>
  <c r="L62" i="109"/>
  <c r="K62" i="109"/>
  <c r="J62" i="109"/>
  <c r="I62" i="109"/>
  <c r="H62" i="109"/>
  <c r="G62" i="109"/>
  <c r="F62" i="109"/>
  <c r="E62" i="109"/>
  <c r="D62" i="109"/>
  <c r="C62" i="109"/>
  <c r="D65" i="109" l="1"/>
  <c r="AJ130" i="109"/>
  <c r="AB65" i="109"/>
  <c r="L65" i="109"/>
  <c r="T65" i="109"/>
  <c r="C65" i="109"/>
  <c r="K65" i="109"/>
  <c r="S65" i="109"/>
  <c r="AA65" i="109"/>
  <c r="AI65" i="109"/>
  <c r="F65" i="109"/>
  <c r="J65" i="109"/>
  <c r="N65" i="109"/>
  <c r="R65" i="109"/>
  <c r="V65" i="109"/>
  <c r="Z65" i="109"/>
  <c r="AD65" i="109"/>
  <c r="AH65" i="109"/>
  <c r="AB61" i="109"/>
  <c r="G65" i="109"/>
  <c r="O65" i="109"/>
  <c r="W65" i="109"/>
  <c r="AE65" i="109"/>
  <c r="H65" i="109"/>
  <c r="P65" i="109"/>
  <c r="X65" i="109"/>
  <c r="AF65" i="109"/>
  <c r="E65" i="109"/>
  <c r="I65" i="109"/>
  <c r="M65" i="109"/>
  <c r="Q65" i="109"/>
  <c r="U65" i="109"/>
  <c r="Y65" i="109"/>
  <c r="AC65" i="109"/>
  <c r="AG65" i="109"/>
  <c r="AJ69" i="109"/>
  <c r="AJ72" i="109"/>
  <c r="AJ75" i="109"/>
  <c r="AJ62" i="109"/>
  <c r="AD61" i="109"/>
  <c r="AJ66" i="109"/>
  <c r="W61" i="109"/>
  <c r="T61" i="109"/>
  <c r="S61" i="109"/>
  <c r="P61" i="109"/>
  <c r="O61" i="109"/>
  <c r="N61" i="109"/>
  <c r="K61" i="109"/>
  <c r="I61" i="109"/>
  <c r="D61" i="109"/>
  <c r="AJ60" i="109"/>
  <c r="AJ59" i="109"/>
  <c r="AI58" i="109"/>
  <c r="AH58" i="109"/>
  <c r="AG58" i="109"/>
  <c r="AF58" i="109"/>
  <c r="AE58" i="109"/>
  <c r="AD58" i="109"/>
  <c r="AC58" i="109"/>
  <c r="AB58" i="109"/>
  <c r="AA58" i="109"/>
  <c r="Z58" i="109"/>
  <c r="Y58" i="109"/>
  <c r="X58" i="109"/>
  <c r="W58" i="109"/>
  <c r="V58" i="109"/>
  <c r="U58" i="109"/>
  <c r="T58" i="109"/>
  <c r="S58" i="109"/>
  <c r="R58" i="109"/>
  <c r="Q58" i="109"/>
  <c r="P58" i="109"/>
  <c r="O58" i="109"/>
  <c r="N58" i="109"/>
  <c r="M58" i="109"/>
  <c r="L58" i="109"/>
  <c r="K58" i="109"/>
  <c r="J58" i="109"/>
  <c r="I58" i="109"/>
  <c r="H58" i="109"/>
  <c r="G58" i="109"/>
  <c r="F58" i="109"/>
  <c r="E58" i="109"/>
  <c r="D58" i="109"/>
  <c r="C58" i="109"/>
  <c r="AJ57" i="109"/>
  <c r="AJ56" i="109"/>
  <c r="AI55" i="109"/>
  <c r="AH55" i="109"/>
  <c r="AG55" i="109"/>
  <c r="AF55" i="109"/>
  <c r="AE55" i="109"/>
  <c r="AD55" i="109"/>
  <c r="AC55" i="109"/>
  <c r="AB55" i="109"/>
  <c r="AA55" i="109"/>
  <c r="Z55" i="109"/>
  <c r="Y55" i="109"/>
  <c r="X55" i="109"/>
  <c r="W55" i="109"/>
  <c r="V55" i="109"/>
  <c r="U55" i="109"/>
  <c r="T55" i="109"/>
  <c r="S55" i="109"/>
  <c r="R55" i="109"/>
  <c r="Q55" i="109"/>
  <c r="P55" i="109"/>
  <c r="O55" i="109"/>
  <c r="N55" i="109"/>
  <c r="M55" i="109"/>
  <c r="L55" i="109"/>
  <c r="K55" i="109"/>
  <c r="J55" i="109"/>
  <c r="I55" i="109"/>
  <c r="H55" i="109"/>
  <c r="G55" i="109"/>
  <c r="F55" i="109"/>
  <c r="E55" i="109"/>
  <c r="D55" i="109"/>
  <c r="C55" i="109"/>
  <c r="AJ54" i="109"/>
  <c r="AJ53" i="109"/>
  <c r="AI52" i="109"/>
  <c r="AH52" i="109"/>
  <c r="AG52" i="109"/>
  <c r="AF52" i="109"/>
  <c r="AE52" i="109"/>
  <c r="AD52" i="109"/>
  <c r="AC52" i="109"/>
  <c r="AB52" i="109"/>
  <c r="AA52" i="109"/>
  <c r="Z52" i="109"/>
  <c r="Y52" i="109"/>
  <c r="X52" i="109"/>
  <c r="W52" i="109"/>
  <c r="V52" i="109"/>
  <c r="U52" i="109"/>
  <c r="T52" i="109"/>
  <c r="S52" i="109"/>
  <c r="R52" i="109"/>
  <c r="Q52" i="109"/>
  <c r="P52" i="109"/>
  <c r="O52" i="109"/>
  <c r="N52" i="109"/>
  <c r="M52" i="109"/>
  <c r="L52" i="109"/>
  <c r="K52" i="109"/>
  <c r="J52" i="109"/>
  <c r="I52" i="109"/>
  <c r="H52" i="109"/>
  <c r="G52" i="109"/>
  <c r="F52" i="109"/>
  <c r="E52" i="109"/>
  <c r="D52" i="109"/>
  <c r="C52" i="109"/>
  <c r="AJ51" i="109"/>
  <c r="AJ50" i="109"/>
  <c r="AI49" i="109"/>
  <c r="AH49" i="109"/>
  <c r="AG49" i="109"/>
  <c r="AF49" i="109"/>
  <c r="AE49" i="109"/>
  <c r="AD49" i="109"/>
  <c r="AC49" i="109"/>
  <c r="AB49" i="109"/>
  <c r="AA49" i="109"/>
  <c r="Z49" i="109"/>
  <c r="Y49" i="109"/>
  <c r="X49" i="109"/>
  <c r="W49" i="109"/>
  <c r="V49" i="109"/>
  <c r="U49" i="109"/>
  <c r="T49" i="109"/>
  <c r="S49" i="109"/>
  <c r="R49" i="109"/>
  <c r="Q49" i="109"/>
  <c r="P49" i="109"/>
  <c r="O49" i="109"/>
  <c r="N49" i="109"/>
  <c r="M49" i="109"/>
  <c r="L49" i="109"/>
  <c r="K49" i="109"/>
  <c r="J49" i="109"/>
  <c r="I49" i="109"/>
  <c r="H49" i="109"/>
  <c r="G49" i="109"/>
  <c r="F49" i="109"/>
  <c r="E49" i="109"/>
  <c r="D49" i="109"/>
  <c r="C49" i="109"/>
  <c r="AJ47" i="109"/>
  <c r="AJ46" i="109"/>
  <c r="AI45" i="109"/>
  <c r="AH45" i="109"/>
  <c r="AG45" i="109"/>
  <c r="AF45" i="109"/>
  <c r="AE45" i="109"/>
  <c r="AD45" i="109"/>
  <c r="AC45" i="109"/>
  <c r="AB45" i="109"/>
  <c r="AA45" i="109"/>
  <c r="Z45" i="109"/>
  <c r="Y45" i="109"/>
  <c r="X45" i="109"/>
  <c r="W45" i="109"/>
  <c r="V45" i="109"/>
  <c r="U45" i="109"/>
  <c r="T45" i="109"/>
  <c r="S45" i="109"/>
  <c r="R45" i="109"/>
  <c r="Q45" i="109"/>
  <c r="P45" i="109"/>
  <c r="O45" i="109"/>
  <c r="N45" i="109"/>
  <c r="M45" i="109"/>
  <c r="L45" i="109"/>
  <c r="K45" i="109"/>
  <c r="J45" i="109"/>
  <c r="I45" i="109"/>
  <c r="H45" i="109"/>
  <c r="G45" i="109"/>
  <c r="F45" i="109"/>
  <c r="E45" i="109"/>
  <c r="D45" i="109"/>
  <c r="C45" i="109"/>
  <c r="F61" i="109" l="1"/>
  <c r="C61" i="109"/>
  <c r="L61" i="109"/>
  <c r="M61" i="109"/>
  <c r="R61" i="109"/>
  <c r="Y61" i="109"/>
  <c r="Z61" i="109"/>
  <c r="V61" i="109"/>
  <c r="G61" i="109"/>
  <c r="Q61" i="109"/>
  <c r="E61" i="109"/>
  <c r="J61" i="109"/>
  <c r="U61" i="109"/>
  <c r="H61" i="109"/>
  <c r="X61" i="109"/>
  <c r="AH61" i="109"/>
  <c r="AA48" i="109"/>
  <c r="AC61" i="109"/>
  <c r="K48" i="109"/>
  <c r="AI61" i="109"/>
  <c r="O48" i="109"/>
  <c r="T48" i="109"/>
  <c r="AE48" i="109"/>
  <c r="AJ49" i="109"/>
  <c r="P48" i="109"/>
  <c r="AF48" i="109"/>
  <c r="I48" i="109"/>
  <c r="Q48" i="109"/>
  <c r="U48" i="109"/>
  <c r="AC48" i="109"/>
  <c r="AG48" i="109"/>
  <c r="AF61" i="109"/>
  <c r="AE61" i="109"/>
  <c r="C48" i="109"/>
  <c r="L48" i="109"/>
  <c r="X48" i="109"/>
  <c r="AB48" i="109"/>
  <c r="G48" i="109"/>
  <c r="S48" i="109"/>
  <c r="E48" i="109"/>
  <c r="M48" i="109"/>
  <c r="Y48" i="109"/>
  <c r="H48" i="109"/>
  <c r="W48" i="109"/>
  <c r="AI48" i="109"/>
  <c r="F48" i="109"/>
  <c r="J48" i="109"/>
  <c r="N48" i="109"/>
  <c r="R48" i="109"/>
  <c r="V48" i="109"/>
  <c r="Z48" i="109"/>
  <c r="AD48" i="109"/>
  <c r="AH48" i="109"/>
  <c r="AG61" i="109"/>
  <c r="AJ65" i="109"/>
  <c r="AA61" i="109"/>
  <c r="D48" i="109"/>
  <c r="AJ45" i="109"/>
  <c r="AJ52" i="109"/>
  <c r="AJ55" i="109"/>
  <c r="AJ58" i="109"/>
  <c r="AJ41" i="109"/>
  <c r="AJ39" i="109"/>
  <c r="AJ38" i="109"/>
  <c r="AI37" i="109"/>
  <c r="AH37" i="109"/>
  <c r="AG37" i="109"/>
  <c r="AF37" i="109"/>
  <c r="AE37" i="109"/>
  <c r="AD37" i="109"/>
  <c r="AC37" i="109"/>
  <c r="AB37" i="109"/>
  <c r="AA37" i="109"/>
  <c r="Z37" i="109"/>
  <c r="Y37" i="109"/>
  <c r="X37" i="109"/>
  <c r="W37" i="109"/>
  <c r="V37" i="109"/>
  <c r="U37" i="109"/>
  <c r="T37" i="109"/>
  <c r="S37" i="109"/>
  <c r="R37" i="109"/>
  <c r="Q37" i="109"/>
  <c r="P37" i="109"/>
  <c r="O37" i="109"/>
  <c r="N37" i="109"/>
  <c r="M37" i="109"/>
  <c r="L37" i="109"/>
  <c r="K37" i="109"/>
  <c r="J37" i="109"/>
  <c r="I37" i="109"/>
  <c r="H37" i="109"/>
  <c r="G37" i="109"/>
  <c r="F37" i="109"/>
  <c r="E37" i="109"/>
  <c r="D37" i="109"/>
  <c r="C37" i="109"/>
  <c r="AJ36" i="109"/>
  <c r="AI35" i="109"/>
  <c r="AH35" i="109"/>
  <c r="AG35" i="109"/>
  <c r="AF35" i="109"/>
  <c r="AE35" i="109"/>
  <c r="AD35" i="109"/>
  <c r="AC35" i="109"/>
  <c r="AB35" i="109"/>
  <c r="AA35" i="109"/>
  <c r="Z35" i="109"/>
  <c r="Y35" i="109"/>
  <c r="X35" i="109"/>
  <c r="W35" i="109"/>
  <c r="V35" i="109"/>
  <c r="U35" i="109"/>
  <c r="T35" i="109"/>
  <c r="S35" i="109"/>
  <c r="R35" i="109"/>
  <c r="Q35" i="109"/>
  <c r="P35" i="109"/>
  <c r="O35" i="109"/>
  <c r="N35" i="109"/>
  <c r="M35" i="109"/>
  <c r="L35" i="109"/>
  <c r="K35" i="109"/>
  <c r="J35" i="109"/>
  <c r="I35" i="109"/>
  <c r="H35" i="109"/>
  <c r="G35" i="109"/>
  <c r="F35" i="109"/>
  <c r="E35" i="109"/>
  <c r="D35" i="109"/>
  <c r="C35" i="109"/>
  <c r="AJ34" i="109"/>
  <c r="AI33" i="109"/>
  <c r="AH33" i="109"/>
  <c r="AG33" i="109"/>
  <c r="AF33" i="109"/>
  <c r="AE33" i="109"/>
  <c r="AD33" i="109"/>
  <c r="AC33" i="109"/>
  <c r="AB33" i="109"/>
  <c r="AA33" i="109"/>
  <c r="Z33" i="109"/>
  <c r="Y33" i="109"/>
  <c r="X33" i="109"/>
  <c r="W33" i="109"/>
  <c r="V33" i="109"/>
  <c r="U33" i="109"/>
  <c r="T33" i="109"/>
  <c r="S33" i="109"/>
  <c r="R33" i="109"/>
  <c r="Q33" i="109"/>
  <c r="P33" i="109"/>
  <c r="O33" i="109"/>
  <c r="N33" i="109"/>
  <c r="M33" i="109"/>
  <c r="L33" i="109"/>
  <c r="K33" i="109"/>
  <c r="J33" i="109"/>
  <c r="I33" i="109"/>
  <c r="H33" i="109"/>
  <c r="G33" i="109"/>
  <c r="F33" i="109"/>
  <c r="E33" i="109"/>
  <c r="D33" i="109"/>
  <c r="C33" i="109"/>
  <c r="E44" i="109" l="1"/>
  <c r="U44" i="109"/>
  <c r="AA44" i="109"/>
  <c r="AG44" i="109"/>
  <c r="I44" i="109"/>
  <c r="K44" i="109"/>
  <c r="K43" i="109" s="1"/>
  <c r="AC44" i="109"/>
  <c r="M44" i="109"/>
  <c r="Q44" i="109"/>
  <c r="AJ61" i="109"/>
  <c r="P32" i="109"/>
  <c r="AF32" i="109"/>
  <c r="D32" i="109"/>
  <c r="M32" i="109"/>
  <c r="L32" i="109"/>
  <c r="X32" i="109"/>
  <c r="E32" i="109"/>
  <c r="I32" i="109"/>
  <c r="U32" i="109"/>
  <c r="AC32" i="109"/>
  <c r="J32" i="109"/>
  <c r="AD32" i="109"/>
  <c r="H32" i="109"/>
  <c r="T32" i="109"/>
  <c r="AB32" i="109"/>
  <c r="Q32" i="109"/>
  <c r="Y32" i="109"/>
  <c r="AG32" i="109"/>
  <c r="F32" i="109"/>
  <c r="N32" i="109"/>
  <c r="R32" i="109"/>
  <c r="V32" i="109"/>
  <c r="Z32" i="109"/>
  <c r="AH32" i="109"/>
  <c r="C32" i="109"/>
  <c r="G32" i="109"/>
  <c r="K32" i="109"/>
  <c r="O32" i="109"/>
  <c r="S32" i="109"/>
  <c r="W32" i="109"/>
  <c r="AA32" i="109"/>
  <c r="AE32" i="109"/>
  <c r="AI32" i="109"/>
  <c r="O44" i="109"/>
  <c r="U43" i="109"/>
  <c r="S44" i="109"/>
  <c r="Q43" i="109"/>
  <c r="G44" i="109"/>
  <c r="E43" i="109"/>
  <c r="Y44" i="109"/>
  <c r="AD44" i="109"/>
  <c r="N44" i="109"/>
  <c r="AH44" i="109"/>
  <c r="R44" i="109"/>
  <c r="T44" i="109"/>
  <c r="D44" i="109"/>
  <c r="W44" i="109"/>
  <c r="AB44" i="109"/>
  <c r="L44" i="109"/>
  <c r="AF44" i="109"/>
  <c r="C44" i="109"/>
  <c r="H44" i="109"/>
  <c r="V44" i="109"/>
  <c r="AE44" i="109"/>
  <c r="Z44" i="109"/>
  <c r="F44" i="109"/>
  <c r="X44" i="109"/>
  <c r="AI44" i="109"/>
  <c r="P44" i="109"/>
  <c r="J44" i="109"/>
  <c r="AJ37" i="109"/>
  <c r="AJ33" i="109"/>
  <c r="AJ35" i="109"/>
  <c r="AJ48" i="109"/>
  <c r="AJ31" i="109"/>
  <c r="AJ30" i="109"/>
  <c r="AI29" i="109"/>
  <c r="AH29" i="109"/>
  <c r="AG29" i="109"/>
  <c r="AF29" i="109"/>
  <c r="AE29" i="109"/>
  <c r="AD29" i="109"/>
  <c r="AC29" i="109"/>
  <c r="AB29" i="109"/>
  <c r="AA29" i="109"/>
  <c r="Z29" i="109"/>
  <c r="Y29" i="109"/>
  <c r="X29" i="109"/>
  <c r="W29" i="109"/>
  <c r="V29" i="109"/>
  <c r="U29" i="109"/>
  <c r="T29" i="109"/>
  <c r="S29" i="109"/>
  <c r="R29" i="109"/>
  <c r="Q29" i="109"/>
  <c r="P29" i="109"/>
  <c r="O29" i="109"/>
  <c r="N29" i="109"/>
  <c r="M29" i="109"/>
  <c r="L29" i="109"/>
  <c r="K29" i="109"/>
  <c r="J29" i="109"/>
  <c r="I29" i="109"/>
  <c r="H29" i="109"/>
  <c r="G29" i="109"/>
  <c r="F29" i="109"/>
  <c r="E29" i="109"/>
  <c r="D29" i="109"/>
  <c r="C29" i="109"/>
  <c r="AJ28" i="109"/>
  <c r="AJ27" i="109"/>
  <c r="AI26" i="109"/>
  <c r="AH26" i="109"/>
  <c r="AG26" i="109"/>
  <c r="AF26" i="109"/>
  <c r="AE26" i="109"/>
  <c r="AD26" i="109"/>
  <c r="AC26" i="109"/>
  <c r="AB26" i="109"/>
  <c r="AA26" i="109"/>
  <c r="Z26" i="109"/>
  <c r="Y26" i="109"/>
  <c r="X26" i="109"/>
  <c r="W26" i="109"/>
  <c r="V26" i="109"/>
  <c r="U26" i="109"/>
  <c r="T26" i="109"/>
  <c r="S26" i="109"/>
  <c r="R26" i="109"/>
  <c r="Q26" i="109"/>
  <c r="P26" i="109"/>
  <c r="O26" i="109"/>
  <c r="N26" i="109"/>
  <c r="M26" i="109"/>
  <c r="L26" i="109"/>
  <c r="K26" i="109"/>
  <c r="J26" i="109"/>
  <c r="I26" i="109"/>
  <c r="H26" i="109"/>
  <c r="G26" i="109"/>
  <c r="F26" i="109"/>
  <c r="E26" i="109"/>
  <c r="D26" i="109"/>
  <c r="C26" i="109"/>
  <c r="AJ24" i="109"/>
  <c r="AA43" i="109" l="1"/>
  <c r="AG43" i="109"/>
  <c r="M43" i="109"/>
  <c r="I43" i="109"/>
  <c r="AC43" i="109"/>
  <c r="Y43" i="109"/>
  <c r="S43" i="109"/>
  <c r="O43" i="109"/>
  <c r="G43" i="109"/>
  <c r="C43" i="109"/>
  <c r="H25" i="109"/>
  <c r="X25" i="109"/>
  <c r="O25" i="109"/>
  <c r="AE25" i="109"/>
  <c r="P25" i="109"/>
  <c r="E25" i="109"/>
  <c r="M25" i="109"/>
  <c r="Y25" i="109"/>
  <c r="D25" i="109"/>
  <c r="T25" i="109"/>
  <c r="AG25" i="109"/>
  <c r="F25" i="109"/>
  <c r="J25" i="109"/>
  <c r="N25" i="109"/>
  <c r="R25" i="109"/>
  <c r="V25" i="109"/>
  <c r="Z25" i="109"/>
  <c r="AD25" i="109"/>
  <c r="AH25" i="109"/>
  <c r="P43" i="109"/>
  <c r="W43" i="109"/>
  <c r="R43" i="109"/>
  <c r="K25" i="109"/>
  <c r="AI43" i="109"/>
  <c r="F43" i="109"/>
  <c r="V43" i="109"/>
  <c r="L43" i="109"/>
  <c r="AH43" i="109"/>
  <c r="W25" i="109"/>
  <c r="AI25" i="109"/>
  <c r="AJ44" i="109"/>
  <c r="J43" i="109"/>
  <c r="Z43" i="109"/>
  <c r="N43" i="109"/>
  <c r="G25" i="109"/>
  <c r="S25" i="109"/>
  <c r="AA25" i="109"/>
  <c r="L25" i="109"/>
  <c r="AB25" i="109"/>
  <c r="AF25" i="109"/>
  <c r="I25" i="109"/>
  <c r="Q25" i="109"/>
  <c r="U25" i="109"/>
  <c r="AC25" i="109"/>
  <c r="X43" i="109"/>
  <c r="AE43" i="109"/>
  <c r="H43" i="109"/>
  <c r="AF43" i="109"/>
  <c r="AB43" i="109"/>
  <c r="D43" i="109"/>
  <c r="T43" i="109"/>
  <c r="AD43" i="109"/>
  <c r="AJ32" i="109"/>
  <c r="AJ29" i="109"/>
  <c r="C25" i="109"/>
  <c r="AJ26" i="109"/>
  <c r="AI23" i="109"/>
  <c r="AH23" i="109"/>
  <c r="AG23" i="109"/>
  <c r="AF23" i="109"/>
  <c r="AE23" i="109"/>
  <c r="AD23" i="109"/>
  <c r="AC23" i="109"/>
  <c r="AB23" i="109"/>
  <c r="AA23" i="109"/>
  <c r="Z23" i="109"/>
  <c r="Y23" i="109"/>
  <c r="X23" i="109"/>
  <c r="W23" i="109"/>
  <c r="V23" i="109"/>
  <c r="U23" i="109"/>
  <c r="T23" i="109"/>
  <c r="S23" i="109"/>
  <c r="R23" i="109"/>
  <c r="Q23" i="109"/>
  <c r="P23" i="109"/>
  <c r="O23" i="109"/>
  <c r="N23" i="109"/>
  <c r="M23" i="109"/>
  <c r="L23" i="109"/>
  <c r="K23" i="109"/>
  <c r="J23" i="109"/>
  <c r="I23" i="109"/>
  <c r="H23" i="109"/>
  <c r="G23" i="109"/>
  <c r="F23" i="109"/>
  <c r="E23" i="109"/>
  <c r="D23" i="109"/>
  <c r="C23" i="109"/>
  <c r="AJ22" i="109"/>
  <c r="AJ21" i="109"/>
  <c r="AJ20" i="109"/>
  <c r="AJ19" i="109"/>
  <c r="AI18" i="109"/>
  <c r="AH18" i="109"/>
  <c r="AG18" i="109"/>
  <c r="AF18" i="109"/>
  <c r="AE18" i="109"/>
  <c r="AD18" i="109"/>
  <c r="AC18" i="109"/>
  <c r="AB18" i="109"/>
  <c r="AA18" i="109"/>
  <c r="Z18" i="109"/>
  <c r="Y18" i="109"/>
  <c r="X18" i="109"/>
  <c r="W18" i="109"/>
  <c r="V18" i="109"/>
  <c r="U18" i="109"/>
  <c r="T18" i="109"/>
  <c r="S18" i="109"/>
  <c r="R18" i="109"/>
  <c r="Q18" i="109"/>
  <c r="P18" i="109"/>
  <c r="O18" i="109"/>
  <c r="N18" i="109"/>
  <c r="M18" i="109"/>
  <c r="L18" i="109"/>
  <c r="K18" i="109"/>
  <c r="J18" i="109"/>
  <c r="I18" i="109"/>
  <c r="H18" i="109"/>
  <c r="G18" i="109"/>
  <c r="F18" i="109"/>
  <c r="E18" i="109"/>
  <c r="D18" i="109"/>
  <c r="C18" i="109"/>
  <c r="AJ15" i="109"/>
  <c r="AJ14" i="109"/>
  <c r="AI13" i="109"/>
  <c r="AH13" i="109"/>
  <c r="AG13" i="109"/>
  <c r="AF13" i="109"/>
  <c r="AE13" i="109"/>
  <c r="AD13" i="109"/>
  <c r="AC13" i="109"/>
  <c r="AB13" i="109"/>
  <c r="AA13" i="109"/>
  <c r="Z13" i="109"/>
  <c r="Y13" i="109"/>
  <c r="X13" i="109"/>
  <c r="W13" i="109"/>
  <c r="V13" i="109"/>
  <c r="U13" i="109"/>
  <c r="T13" i="109"/>
  <c r="S13" i="109"/>
  <c r="R13" i="109"/>
  <c r="Q13" i="109"/>
  <c r="P13" i="109"/>
  <c r="O13" i="109"/>
  <c r="N13" i="109"/>
  <c r="M13" i="109"/>
  <c r="L13" i="109"/>
  <c r="K13" i="109"/>
  <c r="J13" i="109"/>
  <c r="I13" i="109"/>
  <c r="H13" i="109"/>
  <c r="G13" i="109"/>
  <c r="F13" i="109"/>
  <c r="E13" i="109"/>
  <c r="D13" i="109"/>
  <c r="C13" i="109"/>
  <c r="V17" i="109" l="1"/>
  <c r="C17" i="109"/>
  <c r="AB17" i="109"/>
  <c r="Q17" i="109"/>
  <c r="E17" i="109"/>
  <c r="F17" i="109"/>
  <c r="I17" i="109"/>
  <c r="G17" i="109"/>
  <c r="K17" i="109"/>
  <c r="O17" i="109"/>
  <c r="S17" i="109"/>
  <c r="W17" i="109"/>
  <c r="AA17" i="109"/>
  <c r="AE17" i="109"/>
  <c r="AI17" i="109"/>
  <c r="J17" i="109"/>
  <c r="N17" i="109"/>
  <c r="R17" i="109"/>
  <c r="Z17" i="109"/>
  <c r="M17" i="109"/>
  <c r="Y17" i="109"/>
  <c r="D17" i="109"/>
  <c r="H17" i="109"/>
  <c r="L17" i="109"/>
  <c r="P17" i="109"/>
  <c r="T17" i="109"/>
  <c r="X17" i="109"/>
  <c r="AF17" i="109"/>
  <c r="AG17" i="109"/>
  <c r="AJ43" i="109"/>
  <c r="U17" i="109"/>
  <c r="AC17" i="109"/>
  <c r="AJ25" i="109"/>
  <c r="AD17" i="109"/>
  <c r="AH17" i="109"/>
  <c r="AJ13" i="109"/>
  <c r="AJ23" i="109"/>
  <c r="AJ18" i="109"/>
  <c r="AJ17" i="109" l="1"/>
  <c r="L67" i="108"/>
  <c r="L66" i="108" l="1"/>
  <c r="L64" i="108" l="1"/>
  <c r="K64" i="108"/>
  <c r="J64" i="108"/>
  <c r="I64" i="108"/>
  <c r="H64" i="108"/>
  <c r="G64" i="108"/>
  <c r="F64" i="108"/>
  <c r="E64" i="108"/>
  <c r="D64" i="108"/>
  <c r="C64" i="108" l="1"/>
  <c r="L61" i="108"/>
  <c r="L60" i="108"/>
  <c r="K59" i="108"/>
  <c r="J59" i="108"/>
  <c r="I59" i="108"/>
  <c r="H59" i="108"/>
  <c r="G59" i="108"/>
  <c r="F59" i="108"/>
  <c r="E59" i="108"/>
  <c r="D59" i="108"/>
  <c r="C59" i="108"/>
  <c r="L56" i="108"/>
  <c r="L55" i="108"/>
  <c r="K54" i="108"/>
  <c r="J54" i="108"/>
  <c r="I54" i="108"/>
  <c r="H54" i="108"/>
  <c r="G54" i="108"/>
  <c r="F54" i="108"/>
  <c r="E54" i="108"/>
  <c r="D54" i="108"/>
  <c r="C54" i="108"/>
  <c r="L51" i="108"/>
  <c r="L50" i="108"/>
  <c r="K49" i="108"/>
  <c r="J49" i="108"/>
  <c r="I49" i="108"/>
  <c r="H49" i="108"/>
  <c r="G49" i="108"/>
  <c r="F49" i="108"/>
  <c r="E49" i="108"/>
  <c r="D49" i="108"/>
  <c r="C49" i="108"/>
  <c r="L46" i="108"/>
  <c r="L45" i="108"/>
  <c r="K44" i="108"/>
  <c r="J44" i="108"/>
  <c r="I44" i="108"/>
  <c r="H44" i="108"/>
  <c r="G44" i="108"/>
  <c r="F44" i="108"/>
  <c r="E44" i="108"/>
  <c r="D44" i="108"/>
  <c r="C44" i="108"/>
  <c r="L41" i="108"/>
  <c r="L40" i="108"/>
  <c r="K39" i="108"/>
  <c r="J39" i="108"/>
  <c r="I39" i="108"/>
  <c r="H39" i="108"/>
  <c r="G39" i="108"/>
  <c r="F39" i="108"/>
  <c r="E39" i="108"/>
  <c r="D39" i="108"/>
  <c r="C39" i="108"/>
  <c r="L36" i="108"/>
  <c r="L35" i="108"/>
  <c r="K34" i="108"/>
  <c r="J34" i="108"/>
  <c r="I34" i="108"/>
  <c r="H34" i="108"/>
  <c r="G34" i="108"/>
  <c r="F34" i="108"/>
  <c r="E34" i="108"/>
  <c r="D34" i="108"/>
  <c r="C34" i="108"/>
  <c r="L54" i="108" l="1"/>
  <c r="L34" i="108"/>
  <c r="L39" i="108"/>
  <c r="L59" i="108"/>
  <c r="L44" i="108"/>
  <c r="L49" i="108"/>
  <c r="K31" i="108"/>
  <c r="J31" i="108"/>
  <c r="I31" i="108"/>
  <c r="H31" i="108"/>
  <c r="G31" i="108"/>
  <c r="F31" i="108"/>
  <c r="E31" i="108"/>
  <c r="D31" i="108"/>
  <c r="C31" i="108"/>
  <c r="K30" i="108"/>
  <c r="J30" i="108"/>
  <c r="I30" i="108"/>
  <c r="H30" i="108"/>
  <c r="G30" i="108"/>
  <c r="F30" i="108"/>
  <c r="E30" i="108"/>
  <c r="D30" i="108"/>
  <c r="C30" i="108"/>
  <c r="L26" i="108"/>
  <c r="L25" i="108"/>
  <c r="K23" i="108"/>
  <c r="J23" i="108"/>
  <c r="I23" i="108"/>
  <c r="H23" i="108"/>
  <c r="G23" i="108"/>
  <c r="F23" i="108"/>
  <c r="E23" i="108"/>
  <c r="D23" i="108"/>
  <c r="C23" i="108"/>
  <c r="L21" i="108"/>
  <c r="L20" i="108"/>
  <c r="K18" i="108"/>
  <c r="J18" i="108"/>
  <c r="I18" i="108"/>
  <c r="H18" i="108"/>
  <c r="G18" i="108"/>
  <c r="F18" i="108"/>
  <c r="E18" i="108"/>
  <c r="D18" i="108"/>
  <c r="C18" i="108"/>
  <c r="G72" i="108" l="1"/>
  <c r="K72" i="108"/>
  <c r="F73" i="108"/>
  <c r="J73" i="108"/>
  <c r="D72" i="108"/>
  <c r="H72" i="108"/>
  <c r="G73" i="108"/>
  <c r="K73" i="108"/>
  <c r="E72" i="108"/>
  <c r="I72" i="108"/>
  <c r="D73" i="108"/>
  <c r="H73" i="108"/>
  <c r="H70" i="108" s="1"/>
  <c r="C72" i="108"/>
  <c r="F72" i="108"/>
  <c r="J72" i="108"/>
  <c r="E73" i="108"/>
  <c r="E70" i="108" s="1"/>
  <c r="I73" i="108"/>
  <c r="L18" i="108"/>
  <c r="I28" i="108"/>
  <c r="E28" i="108"/>
  <c r="L23" i="108"/>
  <c r="J28" i="108"/>
  <c r="J70" i="108"/>
  <c r="F28" i="108"/>
  <c r="D28" i="108"/>
  <c r="H28" i="108"/>
  <c r="G70" i="108"/>
  <c r="K70" i="108"/>
  <c r="G28" i="108"/>
  <c r="K28" i="108"/>
  <c r="C28" i="108"/>
  <c r="L30" i="108"/>
  <c r="C73" i="108"/>
  <c r="L31" i="108"/>
  <c r="K13" i="108"/>
  <c r="J13" i="108"/>
  <c r="I13" i="108"/>
  <c r="H13" i="108"/>
  <c r="G13" i="108"/>
  <c r="F13" i="108"/>
  <c r="E13" i="108"/>
  <c r="D13" i="108"/>
  <c r="C13" i="108"/>
  <c r="O132" i="124"/>
  <c r="O131" i="124"/>
  <c r="O130" i="124"/>
  <c r="N129" i="124"/>
  <c r="M129" i="124"/>
  <c r="L129" i="124"/>
  <c r="K129" i="124"/>
  <c r="J129" i="124"/>
  <c r="I129" i="124"/>
  <c r="H129" i="124"/>
  <c r="G129" i="124"/>
  <c r="F129" i="124"/>
  <c r="E129" i="124"/>
  <c r="D129" i="124"/>
  <c r="C129" i="124"/>
  <c r="O127" i="124"/>
  <c r="N126" i="124"/>
  <c r="M126" i="124"/>
  <c r="L126" i="124"/>
  <c r="K126" i="124"/>
  <c r="J126" i="124"/>
  <c r="I126" i="124"/>
  <c r="H126" i="124"/>
  <c r="G126" i="124"/>
  <c r="F126" i="124"/>
  <c r="E126" i="124"/>
  <c r="D126" i="124"/>
  <c r="C126" i="124"/>
  <c r="O125" i="124"/>
  <c r="N124" i="124"/>
  <c r="M124" i="124"/>
  <c r="L124" i="124"/>
  <c r="K124" i="124"/>
  <c r="J124" i="124"/>
  <c r="I124" i="124"/>
  <c r="H124" i="124"/>
  <c r="G124" i="124"/>
  <c r="F124" i="124"/>
  <c r="E124" i="124"/>
  <c r="D124" i="124"/>
  <c r="C124" i="124"/>
  <c r="O123" i="124"/>
  <c r="N122" i="124"/>
  <c r="M122" i="124"/>
  <c r="L122" i="124"/>
  <c r="K122" i="124"/>
  <c r="J122" i="124"/>
  <c r="I122" i="124"/>
  <c r="H122" i="124"/>
  <c r="G122" i="124"/>
  <c r="F122" i="124"/>
  <c r="E122" i="124"/>
  <c r="D122" i="124"/>
  <c r="C122" i="124"/>
  <c r="O116" i="124"/>
  <c r="O115" i="124"/>
  <c r="O114" i="124"/>
  <c r="O113" i="124"/>
  <c r="O112" i="124"/>
  <c r="O111" i="124"/>
  <c r="O110" i="124"/>
  <c r="O109" i="124"/>
  <c r="O108" i="124"/>
  <c r="O107" i="124"/>
  <c r="O106" i="124"/>
  <c r="O105" i="124"/>
  <c r="O104" i="124"/>
  <c r="O103" i="124"/>
  <c r="O102" i="124"/>
  <c r="O101" i="124"/>
  <c r="O100" i="124"/>
  <c r="O99" i="124"/>
  <c r="O98" i="124"/>
  <c r="O97" i="124"/>
  <c r="O96" i="124"/>
  <c r="O95" i="124"/>
  <c r="O94" i="124"/>
  <c r="O93" i="124"/>
  <c r="O92" i="124"/>
  <c r="O91" i="124"/>
  <c r="O90" i="124"/>
  <c r="L72" i="108" l="1"/>
  <c r="F70" i="108"/>
  <c r="D70" i="108"/>
  <c r="I70" i="108"/>
  <c r="L73" i="108"/>
  <c r="I121" i="124"/>
  <c r="D121" i="124"/>
  <c r="H121" i="124"/>
  <c r="H120" i="124" s="1"/>
  <c r="H36" i="124" s="1"/>
  <c r="L121" i="124"/>
  <c r="L120" i="124" s="1"/>
  <c r="L36" i="124" s="1"/>
  <c r="M121" i="124"/>
  <c r="M120" i="124" s="1"/>
  <c r="M36" i="124" s="1"/>
  <c r="E121" i="124"/>
  <c r="O122" i="124"/>
  <c r="F121" i="124"/>
  <c r="J121" i="124"/>
  <c r="N121" i="124"/>
  <c r="N120" i="124" s="1"/>
  <c r="N36" i="124" s="1"/>
  <c r="O129" i="124"/>
  <c r="C121" i="124"/>
  <c r="G121" i="124"/>
  <c r="K121" i="124"/>
  <c r="K120" i="124" s="1"/>
  <c r="K36" i="124" s="1"/>
  <c r="O126" i="124"/>
  <c r="O124" i="124"/>
  <c r="C70" i="108"/>
  <c r="L28" i="108"/>
  <c r="O89" i="124"/>
  <c r="O88" i="124"/>
  <c r="O87" i="124"/>
  <c r="O86" i="124"/>
  <c r="O85" i="124"/>
  <c r="O84" i="124"/>
  <c r="O83" i="124"/>
  <c r="O82" i="124"/>
  <c r="O81" i="124"/>
  <c r="O80" i="124"/>
  <c r="O79" i="124"/>
  <c r="O78" i="124"/>
  <c r="O77" i="124"/>
  <c r="O76" i="124"/>
  <c r="O75" i="124"/>
  <c r="O74" i="124"/>
  <c r="O73" i="124"/>
  <c r="O72" i="124"/>
  <c r="O71" i="124"/>
  <c r="O70" i="124"/>
  <c r="O69" i="124"/>
  <c r="N68" i="124"/>
  <c r="M68" i="124"/>
  <c r="L68" i="124"/>
  <c r="K68" i="124"/>
  <c r="J68" i="124"/>
  <c r="I68" i="124"/>
  <c r="H68" i="124"/>
  <c r="G68" i="124"/>
  <c r="F68" i="124"/>
  <c r="E68" i="124"/>
  <c r="D68" i="124"/>
  <c r="C68" i="124"/>
  <c r="O67" i="124"/>
  <c r="O66" i="124"/>
  <c r="N65" i="124"/>
  <c r="M65" i="124"/>
  <c r="L65" i="124"/>
  <c r="K65" i="124"/>
  <c r="J65" i="124"/>
  <c r="I65" i="124"/>
  <c r="H65" i="124"/>
  <c r="G65" i="124"/>
  <c r="F65" i="124"/>
  <c r="E65" i="124"/>
  <c r="D65" i="124"/>
  <c r="C65" i="124"/>
  <c r="O64" i="124"/>
  <c r="O63" i="124"/>
  <c r="N62" i="124"/>
  <c r="M62" i="124"/>
  <c r="L62" i="124"/>
  <c r="K62" i="124"/>
  <c r="J62" i="124"/>
  <c r="I62" i="124"/>
  <c r="H62" i="124"/>
  <c r="G62" i="124"/>
  <c r="F62" i="124"/>
  <c r="E62" i="124"/>
  <c r="D62" i="124"/>
  <c r="C62" i="124"/>
  <c r="O61" i="124"/>
  <c r="O60" i="124"/>
  <c r="N59" i="124"/>
  <c r="M59" i="124"/>
  <c r="L59" i="124"/>
  <c r="K59" i="124"/>
  <c r="J59" i="124"/>
  <c r="I59" i="124"/>
  <c r="H59" i="124"/>
  <c r="G59" i="124"/>
  <c r="F59" i="124"/>
  <c r="E59" i="124"/>
  <c r="D59" i="124"/>
  <c r="C59" i="124"/>
  <c r="O57" i="124"/>
  <c r="O56" i="124"/>
  <c r="N55" i="124"/>
  <c r="M55" i="124"/>
  <c r="L55" i="124"/>
  <c r="K55" i="124"/>
  <c r="J55" i="124"/>
  <c r="I55" i="124"/>
  <c r="H55" i="124"/>
  <c r="G55" i="124"/>
  <c r="F55" i="124"/>
  <c r="E55" i="124"/>
  <c r="D55" i="124"/>
  <c r="C55" i="124"/>
  <c r="O53" i="124"/>
  <c r="O52" i="124"/>
  <c r="N51" i="124"/>
  <c r="M51" i="124"/>
  <c r="L51" i="124"/>
  <c r="K51" i="124"/>
  <c r="J51" i="124"/>
  <c r="I51" i="124"/>
  <c r="H51" i="124"/>
  <c r="G51" i="124"/>
  <c r="F51" i="124"/>
  <c r="E51" i="124"/>
  <c r="D51" i="124"/>
  <c r="C51" i="124"/>
  <c r="O50" i="124"/>
  <c r="O49" i="124"/>
  <c r="N48" i="124"/>
  <c r="M48" i="124"/>
  <c r="L48" i="124"/>
  <c r="K48" i="124"/>
  <c r="J48" i="124"/>
  <c r="I48" i="124"/>
  <c r="H48" i="124"/>
  <c r="G48" i="124"/>
  <c r="F48" i="124"/>
  <c r="E48" i="124"/>
  <c r="D48" i="124"/>
  <c r="C48" i="124"/>
  <c r="O47" i="124"/>
  <c r="O46" i="124"/>
  <c r="N45" i="124"/>
  <c r="M45" i="124"/>
  <c r="L45" i="124"/>
  <c r="K45" i="124"/>
  <c r="J45" i="124"/>
  <c r="I45" i="124"/>
  <c r="H45" i="124"/>
  <c r="G45" i="124"/>
  <c r="F45" i="124"/>
  <c r="E45" i="124"/>
  <c r="D45" i="124"/>
  <c r="C45" i="124"/>
  <c r="O44" i="124"/>
  <c r="O43" i="124"/>
  <c r="N42" i="124"/>
  <c r="M42" i="124"/>
  <c r="L42" i="124"/>
  <c r="K42" i="124"/>
  <c r="J42" i="124"/>
  <c r="I42" i="124"/>
  <c r="H42" i="124"/>
  <c r="G42" i="124"/>
  <c r="F42" i="124"/>
  <c r="E42" i="124"/>
  <c r="D42" i="124"/>
  <c r="C42" i="124"/>
  <c r="O40" i="124"/>
  <c r="O39" i="124"/>
  <c r="N38" i="124"/>
  <c r="M38" i="124"/>
  <c r="L38" i="124"/>
  <c r="K38" i="124"/>
  <c r="J38" i="124"/>
  <c r="I38" i="124"/>
  <c r="H38" i="124"/>
  <c r="G38" i="124"/>
  <c r="F38" i="124"/>
  <c r="E38" i="124"/>
  <c r="D38" i="124"/>
  <c r="C38" i="124"/>
  <c r="L70" i="108" l="1"/>
  <c r="J58" i="124"/>
  <c r="G58" i="124"/>
  <c r="K58" i="124"/>
  <c r="J120" i="124"/>
  <c r="H58" i="124"/>
  <c r="D41" i="124"/>
  <c r="L41" i="124"/>
  <c r="N41" i="124"/>
  <c r="D58" i="124"/>
  <c r="L58" i="124"/>
  <c r="N58" i="124"/>
  <c r="O121" i="124"/>
  <c r="C41" i="124"/>
  <c r="E58" i="124"/>
  <c r="I58" i="124"/>
  <c r="M58" i="124"/>
  <c r="O62" i="124"/>
  <c r="O68" i="124"/>
  <c r="M41" i="124"/>
  <c r="F58" i="124"/>
  <c r="O45" i="124"/>
  <c r="O51" i="124"/>
  <c r="C58" i="124"/>
  <c r="G120" i="124"/>
  <c r="O59" i="124"/>
  <c r="O65" i="124"/>
  <c r="O38" i="124"/>
  <c r="O42" i="124"/>
  <c r="O48" i="124"/>
  <c r="C71" i="108"/>
  <c r="D14" i="108"/>
  <c r="O55" i="124"/>
  <c r="L71" i="108"/>
  <c r="E65" i="108"/>
  <c r="J65" i="108"/>
  <c r="L65" i="108"/>
  <c r="F65" i="108"/>
  <c r="K65" i="108"/>
  <c r="D65" i="108"/>
  <c r="G65" i="108"/>
  <c r="I65" i="108"/>
  <c r="H65" i="108"/>
  <c r="C65" i="108"/>
  <c r="H24" i="108"/>
  <c r="J19" i="108"/>
  <c r="D24" i="108"/>
  <c r="J29" i="108"/>
  <c r="F29" i="108"/>
  <c r="F19" i="108"/>
  <c r="K24" i="108"/>
  <c r="G24" i="108"/>
  <c r="C24" i="108"/>
  <c r="I19" i="108"/>
  <c r="E19" i="108"/>
  <c r="J24" i="108"/>
  <c r="E24" i="108"/>
  <c r="K29" i="108"/>
  <c r="F24" i="108"/>
  <c r="E29" i="108"/>
  <c r="K71" i="108"/>
  <c r="G19" i="108"/>
  <c r="I24" i="108"/>
  <c r="K19" i="108"/>
  <c r="C19" i="108"/>
  <c r="I29" i="108"/>
  <c r="E71" i="108"/>
  <c r="F71" i="108"/>
  <c r="D19" i="108"/>
  <c r="C29" i="108"/>
  <c r="D29" i="108"/>
  <c r="H19" i="108"/>
  <c r="D71" i="108"/>
  <c r="I71" i="108"/>
  <c r="J71" i="108"/>
  <c r="L19" i="108"/>
  <c r="G29" i="108"/>
  <c r="H29" i="108"/>
  <c r="L24" i="108"/>
  <c r="G71" i="108"/>
  <c r="H71" i="108"/>
  <c r="I14" i="108"/>
  <c r="E14" i="108"/>
  <c r="J14" i="108"/>
  <c r="K14" i="108"/>
  <c r="F14" i="108"/>
  <c r="K41" i="124"/>
  <c r="L29" i="108"/>
  <c r="H14" i="108"/>
  <c r="G14" i="108"/>
  <c r="C14" i="108" l="1"/>
  <c r="L13" i="108"/>
  <c r="F120" i="124"/>
  <c r="G36" i="124"/>
  <c r="I120" i="124"/>
  <c r="I36" i="124" s="1"/>
  <c r="J36" i="124"/>
  <c r="C37" i="124"/>
  <c r="K54" i="124"/>
  <c r="I54" i="124"/>
  <c r="J54" i="124"/>
  <c r="M37" i="124"/>
  <c r="D37" i="124"/>
  <c r="L37" i="124"/>
  <c r="H54" i="124"/>
  <c r="D120" i="124"/>
  <c r="D54" i="124"/>
  <c r="O58" i="124"/>
  <c r="C54" i="124"/>
  <c r="J41" i="124"/>
  <c r="K37" i="124"/>
  <c r="O34" i="124"/>
  <c r="O33" i="124"/>
  <c r="N32" i="124"/>
  <c r="M32" i="124"/>
  <c r="L32" i="124"/>
  <c r="K32" i="124"/>
  <c r="J32" i="124"/>
  <c r="I32" i="124"/>
  <c r="H32" i="124"/>
  <c r="G32" i="124"/>
  <c r="F32" i="124"/>
  <c r="E32" i="124"/>
  <c r="D32" i="124"/>
  <c r="C32" i="124"/>
  <c r="O31" i="124"/>
  <c r="N30" i="124"/>
  <c r="M30" i="124"/>
  <c r="L30" i="124"/>
  <c r="K30" i="124"/>
  <c r="J30" i="124"/>
  <c r="I30" i="124"/>
  <c r="H30" i="124"/>
  <c r="G30" i="124"/>
  <c r="F30" i="124"/>
  <c r="E30" i="124"/>
  <c r="D30" i="124"/>
  <c r="C30" i="124"/>
  <c r="O28" i="124"/>
  <c r="O24" i="124"/>
  <c r="N23" i="124"/>
  <c r="M23" i="124"/>
  <c r="L23" i="124"/>
  <c r="K23" i="124"/>
  <c r="J23" i="124"/>
  <c r="I23" i="124"/>
  <c r="H23" i="124"/>
  <c r="G23" i="124"/>
  <c r="F23" i="124"/>
  <c r="E23" i="124"/>
  <c r="D23" i="124"/>
  <c r="C23" i="124"/>
  <c r="O22" i="124"/>
  <c r="O21" i="124"/>
  <c r="O20" i="124"/>
  <c r="O19" i="124"/>
  <c r="N18" i="124"/>
  <c r="M18" i="124"/>
  <c r="L18" i="124"/>
  <c r="K18" i="124"/>
  <c r="J18" i="124"/>
  <c r="I18" i="124"/>
  <c r="H18" i="124"/>
  <c r="G18" i="124"/>
  <c r="F18" i="124"/>
  <c r="E18" i="124"/>
  <c r="D18" i="124"/>
  <c r="C18" i="124"/>
  <c r="O15" i="124"/>
  <c r="O14" i="124"/>
  <c r="N13" i="124"/>
  <c r="M13" i="124"/>
  <c r="L13" i="124"/>
  <c r="K13" i="124"/>
  <c r="J13" i="124"/>
  <c r="I13" i="124"/>
  <c r="H13" i="124"/>
  <c r="G13" i="124"/>
  <c r="F13" i="124"/>
  <c r="E13" i="124"/>
  <c r="D13" i="124"/>
  <c r="C13" i="124"/>
  <c r="L14" i="108" l="1"/>
  <c r="C120" i="124"/>
  <c r="D36" i="124"/>
  <c r="E120" i="124"/>
  <c r="E36" i="124" s="1"/>
  <c r="F36" i="124"/>
  <c r="F29" i="124"/>
  <c r="J29" i="124"/>
  <c r="N29" i="124"/>
  <c r="C29" i="124"/>
  <c r="G29" i="124"/>
  <c r="K29" i="124"/>
  <c r="E29" i="124"/>
  <c r="I29" i="124"/>
  <c r="M29" i="124"/>
  <c r="D29" i="124"/>
  <c r="H29" i="124"/>
  <c r="L29" i="124"/>
  <c r="G54" i="124"/>
  <c r="L25" i="124"/>
  <c r="K25" i="124"/>
  <c r="N25" i="124"/>
  <c r="E25" i="124"/>
  <c r="O30" i="124"/>
  <c r="K17" i="124"/>
  <c r="O26" i="124"/>
  <c r="O18" i="124"/>
  <c r="O13" i="124"/>
  <c r="O23" i="124"/>
  <c r="O27" i="124"/>
  <c r="O32" i="124"/>
  <c r="I41" i="124"/>
  <c r="J37" i="124"/>
  <c r="J25" i="124"/>
  <c r="O136" i="122"/>
  <c r="O135" i="122"/>
  <c r="O134" i="122"/>
  <c r="N133" i="122"/>
  <c r="M133" i="122"/>
  <c r="L133" i="122"/>
  <c r="K133" i="122"/>
  <c r="J133" i="122"/>
  <c r="I133" i="122"/>
  <c r="H133" i="122"/>
  <c r="G133" i="122"/>
  <c r="F133" i="122"/>
  <c r="E133" i="122"/>
  <c r="D133" i="122"/>
  <c r="C133" i="122"/>
  <c r="O131" i="122"/>
  <c r="O130" i="122"/>
  <c r="N129" i="122"/>
  <c r="M129" i="122"/>
  <c r="L129" i="122"/>
  <c r="K129" i="122"/>
  <c r="J129" i="122"/>
  <c r="I129" i="122"/>
  <c r="I126" i="122" s="1"/>
  <c r="I125" i="122" s="1"/>
  <c r="H129" i="122"/>
  <c r="G129" i="122"/>
  <c r="F129" i="122"/>
  <c r="E129" i="122"/>
  <c r="D129" i="122"/>
  <c r="C129" i="122"/>
  <c r="O128" i="122"/>
  <c r="M126" i="122"/>
  <c r="O124" i="122"/>
  <c r="O123" i="122"/>
  <c r="N122" i="122"/>
  <c r="M122" i="122"/>
  <c r="L122" i="122"/>
  <c r="K122" i="122"/>
  <c r="J122" i="122"/>
  <c r="I122" i="122"/>
  <c r="H122" i="122"/>
  <c r="G122" i="122"/>
  <c r="F122" i="122"/>
  <c r="E122" i="122"/>
  <c r="D122" i="122"/>
  <c r="C122" i="122"/>
  <c r="O121" i="122"/>
  <c r="O120" i="124" l="1"/>
  <c r="O36" i="124" s="1"/>
  <c r="C36" i="124"/>
  <c r="I25" i="124"/>
  <c r="M25" i="124"/>
  <c r="D25" i="124"/>
  <c r="F54" i="124"/>
  <c r="M125" i="122"/>
  <c r="L17" i="124"/>
  <c r="F126" i="122"/>
  <c r="N17" i="124"/>
  <c r="O29" i="124"/>
  <c r="J126" i="122"/>
  <c r="L126" i="122"/>
  <c r="D126" i="122"/>
  <c r="D125" i="122" s="1"/>
  <c r="N126" i="122"/>
  <c r="H126" i="122"/>
  <c r="E126" i="122"/>
  <c r="O129" i="122"/>
  <c r="O133" i="122"/>
  <c r="O122" i="122"/>
  <c r="O127" i="122"/>
  <c r="G126" i="122"/>
  <c r="K126" i="122"/>
  <c r="C126" i="122"/>
  <c r="C125" i="122" s="1"/>
  <c r="I17" i="124"/>
  <c r="H41" i="124"/>
  <c r="I37" i="124"/>
  <c r="G25" i="124"/>
  <c r="J17" i="124"/>
  <c r="M17" i="124" l="1"/>
  <c r="C25" i="124"/>
  <c r="H25" i="124"/>
  <c r="E54" i="124"/>
  <c r="G125" i="122"/>
  <c r="N125" i="122"/>
  <c r="E125" i="122"/>
  <c r="L125" i="122"/>
  <c r="F125" i="122"/>
  <c r="K125" i="122"/>
  <c r="H125" i="122"/>
  <c r="J125" i="122"/>
  <c r="O126" i="122"/>
  <c r="G41" i="124"/>
  <c r="H37" i="124"/>
  <c r="F25" i="124"/>
  <c r="G17" i="124"/>
  <c r="C17" i="124" l="1"/>
  <c r="O25" i="124"/>
  <c r="H17" i="124"/>
  <c r="O125" i="122"/>
  <c r="F41" i="124"/>
  <c r="G37" i="124"/>
  <c r="F17" i="124"/>
  <c r="E17" i="124" l="1"/>
  <c r="E41" i="124"/>
  <c r="F37" i="124"/>
  <c r="D17" i="124" l="1"/>
  <c r="E37" i="124"/>
  <c r="O41" i="124"/>
  <c r="O17" i="124" l="1"/>
  <c r="O38" i="122"/>
  <c r="O36" i="122"/>
  <c r="O35" i="122"/>
  <c r="N34" i="122"/>
  <c r="M34" i="122"/>
  <c r="L34" i="122"/>
  <c r="K34" i="122"/>
  <c r="J34" i="122"/>
  <c r="I34" i="122"/>
  <c r="H34" i="122"/>
  <c r="G34" i="122"/>
  <c r="F34" i="122"/>
  <c r="E34" i="122"/>
  <c r="D34" i="122"/>
  <c r="C34" i="122"/>
  <c r="O33" i="122"/>
  <c r="N32" i="122"/>
  <c r="N29" i="122" s="1"/>
  <c r="M32" i="122"/>
  <c r="M29" i="122" s="1"/>
  <c r="L32" i="122"/>
  <c r="L29" i="122" s="1"/>
  <c r="K32" i="122"/>
  <c r="K29" i="122" s="1"/>
  <c r="J32" i="122"/>
  <c r="J29" i="122" s="1"/>
  <c r="I32" i="122"/>
  <c r="I29" i="122" s="1"/>
  <c r="H32" i="122"/>
  <c r="H29" i="122" s="1"/>
  <c r="G32" i="122"/>
  <c r="G29" i="122" s="1"/>
  <c r="F32" i="122"/>
  <c r="F29" i="122" s="1"/>
  <c r="E32" i="122"/>
  <c r="E29" i="122" s="1"/>
  <c r="D32" i="122"/>
  <c r="D29" i="122" s="1"/>
  <c r="C32" i="122"/>
  <c r="C29" i="122" s="1"/>
  <c r="O28" i="122"/>
  <c r="O24" i="122"/>
  <c r="O22" i="122"/>
  <c r="O20" i="122"/>
  <c r="O19" i="122"/>
  <c r="O23" i="122" l="1"/>
  <c r="O32" i="122"/>
  <c r="G25" i="122"/>
  <c r="K25" i="122"/>
  <c r="D25" i="122"/>
  <c r="F25" i="122"/>
  <c r="E25" i="122"/>
  <c r="I25" i="122"/>
  <c r="M25" i="122"/>
  <c r="O34" i="122"/>
  <c r="H25" i="122"/>
  <c r="L25" i="122"/>
  <c r="J25" i="122"/>
  <c r="N25" i="122"/>
  <c r="O27" i="122"/>
  <c r="C25" i="122"/>
  <c r="O18" i="122"/>
  <c r="N18" i="122"/>
  <c r="M18" i="122"/>
  <c r="L18" i="122"/>
  <c r="K18" i="122"/>
  <c r="J18" i="122"/>
  <c r="I18" i="122"/>
  <c r="H18" i="122"/>
  <c r="G18" i="122"/>
  <c r="F18" i="122"/>
  <c r="E18" i="122"/>
  <c r="D18" i="122"/>
  <c r="C18" i="122"/>
  <c r="O15" i="122"/>
  <c r="O14" i="122"/>
  <c r="N13" i="122"/>
  <c r="M13" i="122"/>
  <c r="L13" i="122"/>
  <c r="K13" i="122"/>
  <c r="J13" i="122"/>
  <c r="I13" i="122"/>
  <c r="H13" i="122"/>
  <c r="G13" i="122"/>
  <c r="F13" i="122"/>
  <c r="E13" i="122"/>
  <c r="D13" i="122"/>
  <c r="F17" i="122" l="1"/>
  <c r="O29" i="122"/>
  <c r="M17" i="122"/>
  <c r="J17" i="122"/>
  <c r="I17" i="122"/>
  <c r="G17" i="122"/>
  <c r="K17" i="122"/>
  <c r="C17" i="122"/>
  <c r="L17" i="122"/>
  <c r="E17" i="122"/>
  <c r="N17" i="122"/>
  <c r="O25" i="122"/>
  <c r="H17" i="122"/>
  <c r="O13" i="122"/>
  <c r="C13" i="122"/>
  <c r="E96" i="132"/>
  <c r="D96" i="132"/>
  <c r="C96" i="132"/>
  <c r="F94" i="132"/>
  <c r="D17" i="122" l="1"/>
  <c r="O17" i="122"/>
  <c r="F96" i="132"/>
  <c r="E93" i="132"/>
  <c r="D93" i="132"/>
  <c r="C93" i="132"/>
  <c r="F92" i="132"/>
  <c r="E91" i="132"/>
  <c r="D91" i="132"/>
  <c r="C91" i="132"/>
  <c r="F90" i="132"/>
  <c r="E89" i="132"/>
  <c r="D89" i="132"/>
  <c r="C89" i="132"/>
  <c r="F86" i="132"/>
  <c r="F85" i="132"/>
  <c r="E84" i="132"/>
  <c r="D84" i="132"/>
  <c r="C84" i="132"/>
  <c r="C88" i="132" l="1"/>
  <c r="F84" i="132"/>
  <c r="E88" i="132"/>
  <c r="D88" i="132"/>
  <c r="F89" i="132"/>
  <c r="F93" i="132"/>
  <c r="F91" i="132"/>
  <c r="F83" i="132"/>
  <c r="F88" i="132" l="1"/>
  <c r="F82" i="132"/>
  <c r="F81" i="132"/>
  <c r="F80" i="132"/>
  <c r="F79" i="132"/>
  <c r="F78" i="132"/>
  <c r="F77" i="132"/>
  <c r="F76" i="132"/>
  <c r="F75" i="132"/>
  <c r="F74" i="132"/>
  <c r="F73" i="132"/>
  <c r="F72" i="132"/>
  <c r="F71" i="132"/>
  <c r="F70" i="132"/>
  <c r="F69" i="132"/>
  <c r="F68" i="132"/>
  <c r="F67" i="132"/>
  <c r="F66" i="132"/>
  <c r="F65" i="132"/>
  <c r="F64" i="132"/>
  <c r="F63" i="132"/>
  <c r="F62" i="132"/>
  <c r="F61" i="132"/>
  <c r="F60" i="132"/>
  <c r="F59" i="132"/>
  <c r="F58" i="132"/>
  <c r="F57" i="132"/>
  <c r="F56" i="132"/>
  <c r="F55" i="132"/>
  <c r="F54" i="132"/>
  <c r="F53" i="132"/>
  <c r="F52" i="132"/>
  <c r="E51" i="132" l="1"/>
  <c r="D51" i="132"/>
  <c r="C51" i="132"/>
  <c r="F50" i="132"/>
  <c r="F49" i="132"/>
  <c r="E48" i="132"/>
  <c r="D48" i="132"/>
  <c r="C48" i="132"/>
  <c r="F47" i="132"/>
  <c r="F46" i="132"/>
  <c r="E45" i="132"/>
  <c r="D45" i="132"/>
  <c r="C45" i="132"/>
  <c r="F44" i="132"/>
  <c r="F43" i="132"/>
  <c r="E42" i="132"/>
  <c r="D42" i="132"/>
  <c r="C42" i="132"/>
  <c r="F40" i="132"/>
  <c r="F39" i="132"/>
  <c r="E38" i="132"/>
  <c r="D38" i="132"/>
  <c r="C38" i="132"/>
  <c r="D41" i="132" l="1"/>
  <c r="F42" i="132"/>
  <c r="C41" i="132"/>
  <c r="F38" i="132"/>
  <c r="F48" i="132"/>
  <c r="F51" i="132"/>
  <c r="F45" i="132"/>
  <c r="C37" i="132" l="1"/>
  <c r="F34" i="132" l="1"/>
  <c r="F33" i="132"/>
  <c r="E32" i="132"/>
  <c r="D32" i="132"/>
  <c r="C32" i="132"/>
  <c r="F31" i="132"/>
  <c r="F32" i="132" l="1"/>
  <c r="E25" i="132" l="1"/>
  <c r="D25" i="132"/>
  <c r="C25" i="132"/>
  <c r="F24" i="132"/>
  <c r="F25" i="132" l="1"/>
  <c r="F22" i="132"/>
  <c r="F21" i="132"/>
  <c r="F20" i="132"/>
  <c r="F19" i="132"/>
  <c r="E18" i="132"/>
  <c r="D18" i="132"/>
  <c r="C18" i="132"/>
  <c r="D17" i="132" l="1"/>
  <c r="C17" i="132"/>
  <c r="E17" i="132"/>
  <c r="F23" i="132"/>
  <c r="F18" i="132"/>
  <c r="F15" i="132"/>
  <c r="F17" i="132" l="1"/>
  <c r="F14" i="132"/>
  <c r="F13" i="132" l="1"/>
  <c r="E13" i="132"/>
  <c r="D13" i="132"/>
  <c r="C13" i="132"/>
  <c r="F103" i="123" l="1"/>
  <c r="F102" i="123"/>
  <c r="F101" i="123"/>
  <c r="E100" i="123"/>
  <c r="D100" i="123" l="1"/>
  <c r="C100" i="123"/>
  <c r="F98" i="123"/>
  <c r="F97" i="123"/>
  <c r="E96" i="123"/>
  <c r="D96" i="123"/>
  <c r="C96" i="123"/>
  <c r="F95" i="123"/>
  <c r="F92" i="123"/>
  <c r="C89" i="123" l="1"/>
  <c r="F94" i="123"/>
  <c r="F96" i="123"/>
  <c r="F100" i="123"/>
  <c r="D89" i="123"/>
  <c r="D38" i="123" l="1"/>
  <c r="E89" i="123"/>
  <c r="F91" i="123"/>
  <c r="E86" i="123"/>
  <c r="D86" i="123"/>
  <c r="C86" i="123"/>
  <c r="F85" i="123"/>
  <c r="C38" i="123" l="1"/>
  <c r="E38" i="123"/>
  <c r="F90" i="123"/>
  <c r="F86" i="123"/>
  <c r="F89" i="123" l="1"/>
  <c r="F36" i="123"/>
  <c r="F34" i="123"/>
  <c r="F33" i="123"/>
  <c r="E32" i="123"/>
  <c r="D32" i="123"/>
  <c r="C32" i="123"/>
  <c r="F38" i="123" l="1"/>
  <c r="F32" i="123"/>
  <c r="F31" i="123" l="1"/>
  <c r="F28" i="123"/>
  <c r="F27" i="123"/>
  <c r="E26" i="123"/>
  <c r="D26" i="123"/>
  <c r="C26" i="123"/>
  <c r="F22" i="123"/>
  <c r="F20" i="123"/>
  <c r="F19" i="123"/>
  <c r="E18" i="123"/>
  <c r="D18" i="123"/>
  <c r="C18" i="123"/>
  <c r="E25" i="123" l="1"/>
  <c r="E17" i="123" s="1"/>
  <c r="C25" i="123"/>
  <c r="C17" i="123" s="1"/>
  <c r="D25" i="123"/>
  <c r="D17" i="123" s="1"/>
  <c r="F18" i="123"/>
  <c r="F29" i="123"/>
  <c r="F26" i="123"/>
  <c r="F15" i="123"/>
  <c r="F14" i="123"/>
  <c r="E13" i="123"/>
  <c r="D13" i="123"/>
  <c r="C13" i="123"/>
  <c r="F25" i="123" l="1"/>
  <c r="F17" i="123" s="1"/>
  <c r="F13" i="123"/>
  <c r="D61" i="134" l="1"/>
  <c r="C61" i="134"/>
  <c r="D16" i="134"/>
  <c r="C16" i="134"/>
  <c r="D87" i="88" l="1"/>
  <c r="C87" i="88"/>
  <c r="E87" i="88" l="1"/>
  <c r="D53" i="88"/>
  <c r="D63" i="88" s="1"/>
  <c r="C53" i="88"/>
  <c r="C63" i="88" s="1"/>
  <c r="D46" i="88"/>
  <c r="C46" i="88" l="1"/>
  <c r="D29" i="88"/>
  <c r="C29" i="88" l="1"/>
  <c r="D20" i="88"/>
  <c r="D40" i="88" s="1"/>
  <c r="D59" i="88" s="1"/>
  <c r="C20" i="88"/>
  <c r="C40" i="88" s="1"/>
  <c r="D16" i="88"/>
  <c r="C16" i="88"/>
  <c r="D61" i="88" l="1"/>
  <c r="C59" i="88"/>
  <c r="C61" i="88" s="1"/>
  <c r="F73" i="17"/>
  <c r="D65" i="88" l="1"/>
  <c r="C65" i="88"/>
  <c r="E73" i="17"/>
  <c r="D73" i="17" l="1"/>
  <c r="C73" i="17"/>
  <c r="F65" i="17"/>
  <c r="E65" i="17"/>
  <c r="D65" i="17"/>
  <c r="C65" i="17"/>
  <c r="F60" i="17"/>
  <c r="E60" i="17"/>
  <c r="D60" i="17"/>
  <c r="C60" i="17"/>
  <c r="F53" i="17"/>
  <c r="E53" i="17"/>
  <c r="D53" i="17"/>
  <c r="C53" i="17"/>
  <c r="F32" i="17" l="1"/>
  <c r="F28" i="17" s="1"/>
  <c r="E32" i="17" l="1"/>
  <c r="D32" i="17"/>
  <c r="C32" i="17"/>
  <c r="E28" i="17"/>
  <c r="D28" i="17" s="1"/>
  <c r="C28" i="17" s="1"/>
  <c r="F22" i="17"/>
  <c r="E22" i="17"/>
  <c r="D22" i="17"/>
  <c r="C22" i="17"/>
  <c r="F20" i="17"/>
  <c r="E20" i="17" l="1"/>
  <c r="D20" i="17"/>
  <c r="C20" i="17"/>
  <c r="F17" i="17" l="1"/>
  <c r="E17" i="17" l="1"/>
  <c r="D17" i="17" s="1"/>
  <c r="C17" i="17" l="1"/>
  <c r="F14" i="17" l="1"/>
  <c r="E14" i="17" s="1"/>
  <c r="D14" i="17" s="1"/>
  <c r="C14" i="17" s="1"/>
  <c r="B91" i="93"/>
  <c r="B90" i="93"/>
  <c r="F61" i="93" l="1"/>
  <c r="E61" i="93"/>
  <c r="D61" i="93"/>
  <c r="F34" i="93"/>
  <c r="E34" i="93"/>
  <c r="D34" i="93"/>
  <c r="G17" i="93"/>
  <c r="F17" i="93"/>
  <c r="E17" i="93"/>
  <c r="D17" i="93"/>
  <c r="H100" i="100"/>
  <c r="G100" i="100"/>
  <c r="F100" i="100"/>
  <c r="H87" i="100"/>
  <c r="G87" i="100"/>
  <c r="F87" i="100"/>
  <c r="G34" i="93" l="1"/>
  <c r="D179" i="93"/>
  <c r="E179" i="93"/>
  <c r="F179" i="93"/>
  <c r="G61" i="93"/>
  <c r="H68" i="100"/>
  <c r="G68" i="100"/>
  <c r="F68" i="100"/>
  <c r="H48" i="100"/>
  <c r="G48" i="100"/>
  <c r="F48" i="100"/>
  <c r="H20" i="100"/>
  <c r="H18" i="100" s="1"/>
  <c r="G20" i="100"/>
  <c r="F20" i="100"/>
  <c r="H58" i="99"/>
  <c r="G58" i="99"/>
  <c r="F58" i="99"/>
  <c r="H46" i="99"/>
  <c r="G46" i="99"/>
  <c r="F46" i="99"/>
  <c r="H39" i="99"/>
  <c r="G39" i="99"/>
  <c r="F39" i="99"/>
  <c r="H30" i="99"/>
  <c r="G30" i="99"/>
  <c r="F30" i="99"/>
  <c r="H19" i="99"/>
  <c r="G19" i="99"/>
  <c r="F19" i="99"/>
  <c r="F18" i="100" l="1"/>
  <c r="H104" i="100"/>
  <c r="G17" i="99"/>
  <c r="H44" i="99"/>
  <c r="G44" i="99" s="1"/>
  <c r="F44" i="99" s="1"/>
  <c r="G18" i="100"/>
  <c r="G104" i="100" s="1"/>
  <c r="F104" i="100" s="1"/>
  <c r="H17" i="99"/>
  <c r="F17" i="99"/>
  <c r="G179" i="93"/>
  <c r="H23" i="98"/>
  <c r="G23" i="98"/>
  <c r="H62" i="99" l="1"/>
  <c r="F62" i="99"/>
  <c r="G62" i="99"/>
  <c r="F23" i="98"/>
  <c r="H20" i="98"/>
  <c r="H18" i="98" s="1"/>
  <c r="H68" i="98" s="1"/>
  <c r="G20" i="98"/>
  <c r="G18" i="98" s="1"/>
  <c r="F20" i="98"/>
  <c r="F18" i="98" l="1"/>
  <c r="G68" i="98"/>
  <c r="F68" i="98" s="1"/>
  <c r="L14" i="98"/>
  <c r="G50" i="13"/>
  <c r="G49" i="13" l="1"/>
  <c r="E49" i="13"/>
  <c r="C49" i="13"/>
  <c r="G47" i="13"/>
  <c r="G46" i="13" s="1"/>
  <c r="E46" i="13"/>
  <c r="C46" i="13"/>
  <c r="G44" i="13" l="1"/>
  <c r="G43" i="13" l="1"/>
  <c r="E43" i="13"/>
  <c r="C43" i="13"/>
  <c r="G41" i="13"/>
  <c r="G40" i="13"/>
  <c r="E39" i="13"/>
  <c r="C39" i="13"/>
  <c r="G38" i="13"/>
  <c r="G35" i="13"/>
  <c r="G34" i="13"/>
  <c r="E37" i="13" l="1"/>
  <c r="G39" i="13"/>
  <c r="C37" i="13"/>
  <c r="G32" i="13"/>
  <c r="G31" i="13"/>
  <c r="G37" i="13" l="1"/>
  <c r="E30" i="13"/>
  <c r="G30" i="13" l="1"/>
  <c r="C30" i="13"/>
  <c r="G26" i="13" l="1"/>
  <c r="G25" i="13"/>
  <c r="E24" i="13"/>
  <c r="C24" i="13"/>
  <c r="G22" i="13"/>
  <c r="G21" i="13"/>
  <c r="G20" i="13"/>
  <c r="G24" i="13" l="1"/>
  <c r="G19" i="13"/>
  <c r="E19" i="13"/>
  <c r="C19" i="13"/>
  <c r="E17" i="13" l="1"/>
  <c r="C17" i="13"/>
  <c r="G17" i="13"/>
  <c r="C71" i="79"/>
  <c r="C66" i="79" l="1"/>
  <c r="C64" i="79" l="1"/>
  <c r="D75" i="79" l="1"/>
  <c r="D74" i="79"/>
  <c r="D73" i="79"/>
  <c r="D69" i="79"/>
  <c r="D68" i="79"/>
  <c r="C58" i="79"/>
  <c r="C54" i="79"/>
  <c r="C47" i="79"/>
  <c r="C40" i="79"/>
  <c r="C36" i="79"/>
  <c r="D71" i="79" l="1"/>
  <c r="C45" i="79"/>
  <c r="D66" i="79"/>
  <c r="D64" i="79" s="1"/>
  <c r="C28" i="79"/>
  <c r="C23" i="79"/>
  <c r="C26" i="79" l="1"/>
  <c r="C21" i="79"/>
  <c r="C19" i="79"/>
  <c r="C17" i="79" l="1"/>
  <c r="D58" i="79" s="1"/>
  <c r="C47" i="95"/>
  <c r="C39" i="95"/>
  <c r="C34" i="95"/>
  <c r="C29" i="95"/>
  <c r="C18" i="95"/>
  <c r="D76" i="111"/>
  <c r="C76" i="111"/>
  <c r="D71" i="111"/>
  <c r="C71" i="111"/>
  <c r="D66" i="111"/>
  <c r="C66" i="111"/>
  <c r="D59" i="111"/>
  <c r="C59" i="111"/>
  <c r="C64" i="111" l="1"/>
  <c r="D64" i="111"/>
  <c r="C16" i="95"/>
  <c r="D30" i="79"/>
  <c r="C14" i="79"/>
  <c r="D37" i="79"/>
  <c r="D29" i="79"/>
  <c r="D23" i="79"/>
  <c r="D48" i="79"/>
  <c r="D36" i="79"/>
  <c r="D47" i="79"/>
  <c r="D19" i="79"/>
  <c r="D55" i="79"/>
  <c r="D59" i="79"/>
  <c r="D32" i="79"/>
  <c r="D50" i="79"/>
  <c r="D49" i="79" s="1"/>
  <c r="D51" i="79"/>
  <c r="D56" i="79"/>
  <c r="D31" i="79"/>
  <c r="D40" i="79"/>
  <c r="D54" i="79"/>
  <c r="D38" i="79"/>
  <c r="D34" i="79"/>
  <c r="D60" i="79"/>
  <c r="D28" i="79"/>
  <c r="D41" i="79"/>
  <c r="D52" i="79"/>
  <c r="D21" i="79"/>
  <c r="D17" i="79" s="1"/>
  <c r="D42" i="79"/>
  <c r="D33" i="79"/>
  <c r="D43" i="79"/>
  <c r="D61" i="79"/>
  <c r="C45" i="95"/>
  <c r="D54" i="111"/>
  <c r="C54" i="111"/>
  <c r="D33" i="111"/>
  <c r="D45" i="79" l="1"/>
  <c r="D26" i="79"/>
  <c r="C13" i="95"/>
  <c r="C33" i="111"/>
  <c r="D29" i="111" l="1"/>
  <c r="C29" i="111" l="1"/>
  <c r="D23" i="111"/>
  <c r="C23" i="111" l="1"/>
  <c r="D21" i="111"/>
  <c r="C21" i="111" l="1"/>
  <c r="D19" i="111"/>
  <c r="D16" i="111" l="1"/>
  <c r="C19" i="111"/>
  <c r="D13" i="111" l="1"/>
  <c r="C16" i="111"/>
  <c r="C13" i="111" s="1"/>
  <c r="C85" i="111"/>
  <c r="D85" i="111" s="1"/>
  <c r="D87" i="111" s="1"/>
  <c r="C87" i="111" l="1"/>
  <c r="G28" i="13"/>
  <c r="E28" i="13"/>
  <c r="C28" i="13"/>
  <c r="E15" i="13" l="1"/>
  <c r="G15" i="13"/>
  <c r="C15" i="13"/>
  <c r="D20" i="13" l="1"/>
  <c r="D25" i="13"/>
  <c r="D32" i="13"/>
  <c r="F26" i="13"/>
  <c r="F47" i="13"/>
  <c r="F41" i="13"/>
  <c r="F25" i="13"/>
  <c r="H25" i="13" s="1"/>
  <c r="F21" i="13"/>
  <c r="D38" i="13"/>
  <c r="D40" i="13"/>
  <c r="F35" i="13"/>
  <c r="F34" i="13"/>
  <c r="D26" i="13"/>
  <c r="D34" i="13"/>
  <c r="D35" i="13"/>
  <c r="F31" i="13"/>
  <c r="D21" i="13"/>
  <c r="F44" i="13"/>
  <c r="F32" i="13"/>
  <c r="H32" i="13" s="1"/>
  <c r="F20" i="13"/>
  <c r="F40" i="13"/>
  <c r="D50" i="13"/>
  <c r="F50" i="13"/>
  <c r="D22" i="13"/>
  <c r="F38" i="13"/>
  <c r="D47" i="13"/>
  <c r="D44" i="13"/>
  <c r="D43" i="13" s="1"/>
  <c r="D41" i="13"/>
  <c r="F22" i="13"/>
  <c r="D31" i="13"/>
  <c r="D24" i="13"/>
  <c r="F24" i="13" l="1"/>
  <c r="F49" i="13"/>
  <c r="D46" i="13"/>
  <c r="F46" i="13"/>
  <c r="H26" i="13"/>
  <c r="H35" i="13"/>
  <c r="H38" i="13"/>
  <c r="H40" i="13"/>
  <c r="F33" i="13"/>
  <c r="H20" i="13"/>
  <c r="H41" i="13"/>
  <c r="H50" i="13"/>
  <c r="F43" i="13"/>
  <c r="H44" i="13"/>
  <c r="H34" i="13"/>
  <c r="D33" i="13"/>
  <c r="F39" i="13"/>
  <c r="H21" i="13"/>
  <c r="D49" i="13"/>
  <c r="H47" i="13"/>
  <c r="H22" i="13"/>
  <c r="D19" i="13"/>
  <c r="D39" i="13"/>
  <c r="F19" i="13"/>
  <c r="H31" i="13"/>
  <c r="H43" i="13"/>
  <c r="F37" i="13" l="1"/>
  <c r="F30" i="13"/>
  <c r="F28" i="13" s="1"/>
  <c r="H46" i="13"/>
  <c r="D30" i="13"/>
  <c r="H49" i="13"/>
  <c r="H24" i="13"/>
  <c r="H33" i="13"/>
  <c r="H39" i="13"/>
  <c r="H37" i="13" s="1"/>
  <c r="D17" i="13"/>
  <c r="D37" i="13"/>
  <c r="H19" i="13"/>
  <c r="F17" i="13"/>
  <c r="H17" i="13" l="1"/>
  <c r="H30" i="13"/>
  <c r="D28" i="13"/>
  <c r="F15" i="13"/>
  <c r="D63" i="134"/>
  <c r="D65" i="134"/>
  <c r="C63" i="134"/>
  <c r="C65" i="134"/>
  <c r="D37" i="132"/>
  <c r="D87" i="132"/>
  <c r="C87" i="132"/>
  <c r="C36" i="132" s="1"/>
  <c r="E41" i="132"/>
  <c r="E87" i="132"/>
  <c r="L54" i="124"/>
  <c r="M54" i="124"/>
  <c r="N37" i="124"/>
  <c r="N54" i="124"/>
  <c r="AE21" i="76"/>
  <c r="AE27" i="76"/>
  <c r="AE33" i="76"/>
  <c r="AD37" i="76"/>
  <c r="AE37" i="76" s="1"/>
  <c r="D36" i="132" l="1"/>
  <c r="C67" i="134"/>
  <c r="D15" i="13"/>
  <c r="H28" i="13"/>
  <c r="E37" i="132"/>
  <c r="F41" i="132"/>
  <c r="O37" i="124"/>
  <c r="AD39" i="76"/>
  <c r="AE39" i="76" s="1"/>
  <c r="F87" i="132"/>
  <c r="O54" i="124"/>
  <c r="D67" i="134"/>
  <c r="E36" i="132" l="1"/>
  <c r="H15" i="13"/>
  <c r="F37" i="132"/>
  <c r="F36" i="132" l="1"/>
</calcChain>
</file>

<file path=xl/sharedStrings.xml><?xml version="1.0" encoding="utf-8"?>
<sst xmlns="http://schemas.openxmlformats.org/spreadsheetml/2006/main" count="2085" uniqueCount="944">
  <si>
    <t>Gob. de la Ciudad de Buenos Aires</t>
  </si>
  <si>
    <t>Jujuy</t>
  </si>
  <si>
    <t>La Pampa</t>
  </si>
  <si>
    <t>La Rioja</t>
  </si>
  <si>
    <t>Mendoza</t>
  </si>
  <si>
    <t>Misiones</t>
  </si>
  <si>
    <t>Neuquén</t>
  </si>
  <si>
    <t>Río Negro</t>
  </si>
  <si>
    <t>Salta</t>
  </si>
  <si>
    <t>San Juan</t>
  </si>
  <si>
    <t>San Luis</t>
  </si>
  <si>
    <t>Santa Cruz</t>
  </si>
  <si>
    <t>Santa Fe</t>
  </si>
  <si>
    <t>Santiago del Estero</t>
  </si>
  <si>
    <t>Tierra del Fuego</t>
  </si>
  <si>
    <t>Tucumán</t>
  </si>
  <si>
    <t>. BONO CUPÓN CERO DE 30 AÑOS DEL TESORO ESTADOUNIDENSE</t>
  </si>
  <si>
    <t>. GARANTÍA POR INTERESES</t>
  </si>
  <si>
    <t>. BONO CUPÓN CERO DEL KREDITANSTALT FUR WIEDERAUFBAU</t>
  </si>
  <si>
    <t>Par/$+CER/T.Fija/2038</t>
  </si>
  <si>
    <t>Par/U$S/T.Fija/2038</t>
  </si>
  <si>
    <t>Par/EUR/T.Fija/2038</t>
  </si>
  <si>
    <t>Par/JPY/T.Fija/2038</t>
  </si>
  <si>
    <t>Discount/$+CER/5,83%/2033</t>
  </si>
  <si>
    <t>Discount/U$S/8,28%/2033</t>
  </si>
  <si>
    <t>Discount/EUR/7,82%/2033</t>
  </si>
  <si>
    <t>Discount/JPY/4,33%/2033</t>
  </si>
  <si>
    <t>CUASIPAR/$+CER/3,31%/2045</t>
  </si>
  <si>
    <t>U$S - LEY NY (TVPY-TVYO)</t>
  </si>
  <si>
    <t>CHF</t>
  </si>
  <si>
    <t>(Operaciones valuadas a la fecha de registro)</t>
  </si>
  <si>
    <t>ORGANISMOS</t>
  </si>
  <si>
    <t>FMI</t>
  </si>
  <si>
    <t>DESEMBOLSOS</t>
  </si>
  <si>
    <t>CAPITAL REEMBOLSADO</t>
  </si>
  <si>
    <t>CAPITAL NETO</t>
  </si>
  <si>
    <t>INTERESES PAGADOS</t>
  </si>
  <si>
    <t>FLUJO NETO ANUAL</t>
  </si>
  <si>
    <t>BID</t>
  </si>
  <si>
    <t>BIRF</t>
  </si>
  <si>
    <t>TOTAL INTERESES PAGADOS</t>
  </si>
  <si>
    <t>FLUJO NETO TOTAL</t>
  </si>
  <si>
    <t xml:space="preserve">       Letras del Tesoro</t>
  </si>
  <si>
    <t xml:space="preserve">       Otros préstamos</t>
  </si>
  <si>
    <t>Variación</t>
  </si>
  <si>
    <t>S/Saldos</t>
  </si>
  <si>
    <t>S/Atrasos</t>
  </si>
  <si>
    <t xml:space="preserve">- En años - </t>
  </si>
  <si>
    <t xml:space="preserve"> Total Préstamos </t>
  </si>
  <si>
    <t>Otros</t>
  </si>
  <si>
    <t>Tasa Cero</t>
  </si>
  <si>
    <t>Tipo de Cambio (excluye deudas ajustables por CER)</t>
  </si>
  <si>
    <t>Variación de la deuda ajustable por CER (efectos tipo de cambio y CER)</t>
  </si>
  <si>
    <t>PRÉSTAMOS</t>
  </si>
  <si>
    <t>Dto.1023/7-7-95/RIO NEGRO</t>
  </si>
  <si>
    <t>Otras Operaciones (Registro CCF, amparos y excepciones y otros ajustes)</t>
  </si>
  <si>
    <t>VIDA PROMEDIO TOTAL</t>
  </si>
  <si>
    <t xml:space="preserve"> - Organismos Internacionales</t>
  </si>
  <si>
    <t xml:space="preserve"> - Organismos Oficiales</t>
  </si>
  <si>
    <t xml:space="preserve"> - Préstamos Garantizados (Canje Noviembre 2001)</t>
  </si>
  <si>
    <t xml:space="preserve"> - Banca Comercial</t>
  </si>
  <si>
    <t xml:space="preserve">TOTAL </t>
  </si>
  <si>
    <t xml:space="preserve">   CORTO PLAZO</t>
  </si>
  <si>
    <t xml:space="preserve">   MEDIANO Y LARGO PLAZO</t>
  </si>
  <si>
    <t>Organismos Internacionales</t>
  </si>
  <si>
    <t xml:space="preserve"> . BIRF</t>
  </si>
  <si>
    <t xml:space="preserve"> . BID</t>
  </si>
  <si>
    <t xml:space="preserve"> . Otros</t>
  </si>
  <si>
    <t>Préstamos Garantizados</t>
  </si>
  <si>
    <t xml:space="preserve"> . En moneda nacional ajustable por CER</t>
  </si>
  <si>
    <t>Banca Comercial</t>
  </si>
  <si>
    <t xml:space="preserve"> . En moneda extranjera</t>
  </si>
  <si>
    <t xml:space="preserve">Organismos Oficiales </t>
  </si>
  <si>
    <t xml:space="preserve"> . En moneda nacional</t>
  </si>
  <si>
    <t xml:space="preserve">    TASA PROMEDIO PONDERADA TOTAL</t>
  </si>
  <si>
    <t>PAR</t>
  </si>
  <si>
    <t>DESCUENTO</t>
  </si>
  <si>
    <t>A.2.3</t>
  </si>
  <si>
    <t>A.4.6</t>
  </si>
  <si>
    <t>A.4.7</t>
  </si>
  <si>
    <t>LETRA INTRANSFERIBLE - BCRA</t>
  </si>
  <si>
    <t>En moneda nacional</t>
  </si>
  <si>
    <t>Préstamos Organismos Oficiales</t>
  </si>
  <si>
    <t xml:space="preserve">     · Ajustable por CER</t>
  </si>
  <si>
    <t>Efecto de la variación de la relación Libra Esterlina/dólar</t>
  </si>
  <si>
    <t xml:space="preserve"> Pagarés del Tesoro</t>
  </si>
  <si>
    <t xml:space="preserve">          · Otros</t>
  </si>
  <si>
    <t xml:space="preserve">     · No ajustable por CER</t>
  </si>
  <si>
    <t>Evolución reciente de la deuda</t>
  </si>
  <si>
    <t>LARGO PLAZO</t>
  </si>
  <si>
    <t xml:space="preserve"> Títulos Públicos</t>
  </si>
  <si>
    <t xml:space="preserve"> Organismos Intenacionales</t>
  </si>
  <si>
    <t xml:space="preserve"> Organismos Oficiales</t>
  </si>
  <si>
    <t xml:space="preserve"> Banca Comercial</t>
  </si>
  <si>
    <t xml:space="preserve"> Adelantos Transitorios</t>
  </si>
  <si>
    <t xml:space="preserve"> Letras del Tesoro</t>
  </si>
  <si>
    <t>Bonos de Consolidación</t>
  </si>
  <si>
    <t>Fecha</t>
  </si>
  <si>
    <t>CER</t>
  </si>
  <si>
    <t>Euro (Ref) / Peso</t>
  </si>
  <si>
    <t xml:space="preserve">     Otros</t>
  </si>
  <si>
    <t>Efecto de la variación de la relación Peso/dólar en deudas en pesos no ajustadas por CER</t>
  </si>
  <si>
    <t>Efecto de la variación de la relación Euro/dólar</t>
  </si>
  <si>
    <t>Efecto de la variación de la relación Yen/dólar</t>
  </si>
  <si>
    <t>Efecto de la variación de la relación Franco Suizo/dólar</t>
  </si>
  <si>
    <t>En moneda extranjera</t>
  </si>
  <si>
    <t>TOTAL DEUDA DENOMINADA EN PESOS</t>
  </si>
  <si>
    <t xml:space="preserve">     · Deuda ajustable por CER</t>
  </si>
  <si>
    <t>TOTAL DEUDA EN MONEDA EXTRANJERA</t>
  </si>
  <si>
    <t xml:space="preserve">    - Moneda extranjera </t>
  </si>
  <si>
    <t xml:space="preserve"> - EN SITUACIÓN DE PAGO DIFERIDO</t>
  </si>
  <si>
    <t>VALORES NEGOCIABLES VINCULADOS AL PBI</t>
  </si>
  <si>
    <t>LETRAS ADQUIRIDAS POR EL BCRA</t>
  </si>
  <si>
    <t>Otros Cuadros</t>
  </si>
  <si>
    <t>Valores Negociables Vinculados al PBI</t>
  </si>
  <si>
    <t>A.1.4</t>
  </si>
  <si>
    <t>A.1.5</t>
  </si>
  <si>
    <t>A.1.6</t>
  </si>
  <si>
    <t>A.1.7</t>
  </si>
  <si>
    <t>A.1.8</t>
  </si>
  <si>
    <t>A.1.9</t>
  </si>
  <si>
    <t>A.1.10</t>
  </si>
  <si>
    <t>A.3.1</t>
  </si>
  <si>
    <t>A.3.2</t>
  </si>
  <si>
    <t>A.3.3</t>
  </si>
  <si>
    <t>A.3.4</t>
  </si>
  <si>
    <t>A.3.5</t>
  </si>
  <si>
    <t>A.3.6</t>
  </si>
  <si>
    <t>A.3.7</t>
  </si>
  <si>
    <t>A.3.8</t>
  </si>
  <si>
    <t>A.4.1</t>
  </si>
  <si>
    <t>A.4.2</t>
  </si>
  <si>
    <t>A.4.3</t>
  </si>
  <si>
    <t>A.4.4</t>
  </si>
  <si>
    <t>A.4.5</t>
  </si>
  <si>
    <t>SECRETARIA DE FINANZAS</t>
  </si>
  <si>
    <t>Marzo</t>
  </si>
  <si>
    <t>Diciembre</t>
  </si>
  <si>
    <t>EUROLETRA/JPY/6%/2005</t>
  </si>
  <si>
    <t>EUROLETRA/JPY/5%/2002</t>
  </si>
  <si>
    <t>EUROLETRA/DEM/7%/2004</t>
  </si>
  <si>
    <t>EUROLETRA/DEM/8%/2009</t>
  </si>
  <si>
    <t>EUROLETRA/EUR/11%-8%/2008</t>
  </si>
  <si>
    <t>EUROLETRA/DEM/7,875%/2005</t>
  </si>
  <si>
    <t>EUROLETRA/DEM/14%-9%/2008</t>
  </si>
  <si>
    <t>BONO R.A./JPY/5,40%/2003</t>
  </si>
  <si>
    <t>BONO R.A./EUR/9%/2003</t>
  </si>
  <si>
    <t>SAMURAI/JPY/5,125%/2004</t>
  </si>
  <si>
    <t xml:space="preserve">TOTAL GENERAL </t>
  </si>
  <si>
    <t xml:space="preserve">     Deuda no ajustable por CER</t>
  </si>
  <si>
    <t xml:space="preserve">        Tasa fija</t>
  </si>
  <si>
    <t xml:space="preserve">        Tasa Cero</t>
  </si>
  <si>
    <t xml:space="preserve">     Deuda ajustable por CER</t>
  </si>
  <si>
    <t xml:space="preserve">        Tasas Variables</t>
  </si>
  <si>
    <t xml:space="preserve">               Otras tasas variables</t>
  </si>
  <si>
    <t>Abril</t>
  </si>
  <si>
    <t>Octubre</t>
  </si>
  <si>
    <t>Noviembre</t>
  </si>
  <si>
    <t>Febrero</t>
  </si>
  <si>
    <t>Mayo</t>
  </si>
  <si>
    <t>A.2.1</t>
  </si>
  <si>
    <t>A.2.2</t>
  </si>
  <si>
    <t xml:space="preserve">  ORGANISMOS INTERNACIONALES</t>
  </si>
  <si>
    <t xml:space="preserve">  ADELANTOS TRANSITORIOS BCRA</t>
  </si>
  <si>
    <t xml:space="preserve">  ORGANISMOS OFICIALES</t>
  </si>
  <si>
    <t xml:space="preserve">  BANCA COMERCIAL</t>
  </si>
  <si>
    <t>Moneda extranjera</t>
  </si>
  <si>
    <t>(En millones de u$s)</t>
  </si>
  <si>
    <t>ÍNDICE</t>
  </si>
  <si>
    <t>HOJA</t>
  </si>
  <si>
    <t>CONTENIDO</t>
  </si>
  <si>
    <t>A.1.1</t>
  </si>
  <si>
    <t>Moneda de origen</t>
  </si>
  <si>
    <t>EN MONEDA NACIONAL</t>
  </si>
  <si>
    <t>II- ORGANISMOS INTERNACIONALES - FONDO FIDUCIARIO PARA LA RECONSTRUCCIÓN DE EMPRESAS</t>
  </si>
  <si>
    <t>EUROLETRA/$/11,75%/2007</t>
  </si>
  <si>
    <t>EUROLETRA/$/8,75%/2002</t>
  </si>
  <si>
    <t>Dto.1023/7-7-95/CHACO</t>
  </si>
  <si>
    <t>Dto.1023/7-7-95/CHUBUT</t>
  </si>
  <si>
    <t>Dto.1023/7-7-95/SALTA</t>
  </si>
  <si>
    <t>Dto.1023/7-7-95/SANT. ESTERO</t>
  </si>
  <si>
    <t>EN MONEDA NACIONAL AJUSTABLE POR CER</t>
  </si>
  <si>
    <t>EN MONEDA EXTRANJERA</t>
  </si>
  <si>
    <t>EUROLETRA/CHF/7%/2003</t>
  </si>
  <si>
    <t>EUR</t>
  </si>
  <si>
    <t>PAR BONDS/DEM/5,87%/2023</t>
  </si>
  <si>
    <t>EUROLETRA/EUR/8,75%/2003</t>
  </si>
  <si>
    <t>BONO R.A./EUR/10%/2007</t>
  </si>
  <si>
    <t>EUROLETRA/ATS/7%/2004</t>
  </si>
  <si>
    <t>BONO R.A./EUR/9%/2006</t>
  </si>
  <si>
    <t>BONO R.A./EUR/10%/2004</t>
  </si>
  <si>
    <t>BONO R.A./EUR/9,75%/2003</t>
  </si>
  <si>
    <t>EUROLETRA/EUR/10%/2005</t>
  </si>
  <si>
    <t>BONO R.A./EUR/10,25%/2007</t>
  </si>
  <si>
    <t>EUROLETRA/EUR/8,125%/2004</t>
  </si>
  <si>
    <t>EUROLETRA/EUR/9%/2005</t>
  </si>
  <si>
    <t>EUROLETRA/ITL/11%/2003</t>
  </si>
  <si>
    <t>EUROLETRA/ITL/10%/2007</t>
  </si>
  <si>
    <t>EUROLETRA/ITL/LIBOR+1,6%/2004</t>
  </si>
  <si>
    <t>EUROLETRA/ITL/9,25%-7%/2004</t>
  </si>
  <si>
    <t>EUROLETRA/ITL/9%-7%/2004</t>
  </si>
  <si>
    <t>EUROLETRA/DEM/10,25%/2003</t>
  </si>
  <si>
    <t>EUROLETRA/DEM/11,25%/2006</t>
  </si>
  <si>
    <t>EUROLETRA/DEM/11,75%/2011</t>
  </si>
  <si>
    <t>EUROLETRA/DEM/9%/2003</t>
  </si>
  <si>
    <t>EUROLETRA/DEM/11,75%/2026</t>
  </si>
  <si>
    <t>BONO R.A./EUR/10%-8%/2008</t>
  </si>
  <si>
    <t>GLOBAL BOND/EUR/8,125%/2008</t>
  </si>
  <si>
    <t>BONO R.A./EUR/8%/2002</t>
  </si>
  <si>
    <t>BONO R.A./EUR/15%-8%/2008</t>
  </si>
  <si>
    <t>EUROLETRA/ITL/10,375%-8%/2009</t>
  </si>
  <si>
    <t>BONO R.A./EUR/9,50%/2004</t>
  </si>
  <si>
    <t>BONO R.A./EUR/14%-8%/2008</t>
  </si>
  <si>
    <t>BONO R.A./EUR/9%/2009</t>
  </si>
  <si>
    <t>EUROLETRA/EUR/7,125%/2002</t>
  </si>
  <si>
    <t>BONO R.A./EUR/EURIBOR+4%/2003</t>
  </si>
  <si>
    <t>BONO R.A./EUR/9,25%/2002</t>
  </si>
  <si>
    <t>EUROLETRA/GBP/10%/2007</t>
  </si>
  <si>
    <t>GBP</t>
  </si>
  <si>
    <t>JPY</t>
  </si>
  <si>
    <t>Indice</t>
  </si>
  <si>
    <t>LETRAS DEL TESORO</t>
  </si>
  <si>
    <t>En miles de u$s - TC del trimestre</t>
  </si>
  <si>
    <t>INSTRUMENTO</t>
  </si>
  <si>
    <t>AMPAROS</t>
  </si>
  <si>
    <t>A.1.2</t>
  </si>
  <si>
    <t xml:space="preserve">        MEDIANO Y LARGO PLAZO</t>
  </si>
  <si>
    <t>YEN - LEY JAPONESA</t>
  </si>
  <si>
    <t>Badlar Bancos Privados + 3,00%</t>
  </si>
  <si>
    <t>EMITIDOS EN MONEDA NACIONAL AJUSTABLES POR CER</t>
  </si>
  <si>
    <t xml:space="preserve">     Deuda en dólares estadounidenses</t>
  </si>
  <si>
    <t xml:space="preserve">     Deuda en Euros</t>
  </si>
  <si>
    <t xml:space="preserve">     Deuda en Yenes</t>
  </si>
  <si>
    <t>Tasa vigente</t>
  </si>
  <si>
    <t>Badlar Bancos Privados</t>
  </si>
  <si>
    <t>Tasa Vigente</t>
  </si>
  <si>
    <t>Pesos</t>
  </si>
  <si>
    <t>Pesos Ajustados por CER</t>
  </si>
  <si>
    <t xml:space="preserve"> TÍTULOS PÚBLICOS</t>
  </si>
  <si>
    <t xml:space="preserve">  LETRAS DEL TESORO</t>
  </si>
  <si>
    <t>ADELANTOS TRANSITORIOS BCRA</t>
  </si>
  <si>
    <t>Emisión Canje 2005</t>
  </si>
  <si>
    <t>Emisión Canje 2010</t>
  </si>
  <si>
    <t>Leg. Nueva York</t>
  </si>
  <si>
    <t>Leg. Argentina</t>
  </si>
  <si>
    <t xml:space="preserve"> POR MONEDA E INSTRUMENTO</t>
  </si>
  <si>
    <t xml:space="preserve">    Deuda en dólares estadounidenses</t>
  </si>
  <si>
    <t xml:space="preserve">       Organismos Internacionales</t>
  </si>
  <si>
    <t xml:space="preserve">       Organismos Oficiales</t>
  </si>
  <si>
    <t xml:space="preserve">     Deuda en pesos no ajustables por CER</t>
  </si>
  <si>
    <t xml:space="preserve">     Deuda en pesos ajustables por CER</t>
  </si>
  <si>
    <t xml:space="preserve">       Títulos Públicos </t>
  </si>
  <si>
    <t xml:space="preserve">       Préstamos garantizados</t>
  </si>
  <si>
    <t xml:space="preserve">     Deuda en euros</t>
  </si>
  <si>
    <t xml:space="preserve">     Deuda en yenes</t>
  </si>
  <si>
    <t xml:space="preserve">     Deuda en otras monedas extranjeras</t>
  </si>
  <si>
    <t xml:space="preserve">    - Capital </t>
  </si>
  <si>
    <t>Activos financieros con cargo a provincias</t>
  </si>
  <si>
    <t>U$S - LEY ARG (TVPA)</t>
  </si>
  <si>
    <t>ARP - LEY ARG (TVPP)</t>
  </si>
  <si>
    <t>EUR - LEY INGLESA (TVPE)</t>
  </si>
  <si>
    <t>A.1.3</t>
  </si>
  <si>
    <t xml:space="preserve">    PRÉSTAMOS GARANTIZADOS</t>
  </si>
  <si>
    <t xml:space="preserve">  VARIACIONES</t>
  </si>
  <si>
    <t>Préstamos Organismos Multilaterales</t>
  </si>
  <si>
    <t xml:space="preserve"> 2 - Amortizaciones y Cancelaciones</t>
  </si>
  <si>
    <t xml:space="preserve">   - BID</t>
  </si>
  <si>
    <t xml:space="preserve">   - BIRF</t>
  </si>
  <si>
    <t xml:space="preserve">   - FONPLATA</t>
  </si>
  <si>
    <t xml:space="preserve">   - FIDA</t>
  </si>
  <si>
    <t xml:space="preserve">    ORGANISMOS OFICIALES</t>
  </si>
  <si>
    <t xml:space="preserve">    ORGANISMOS INTERNACIONALES</t>
  </si>
  <si>
    <t xml:space="preserve">    BANCA COMERCIAL</t>
  </si>
  <si>
    <t xml:space="preserve">    - Moneda nacional</t>
  </si>
  <si>
    <t>Saldo Bruto</t>
  </si>
  <si>
    <t>Miles de u$s</t>
  </si>
  <si>
    <t>Miles de $</t>
  </si>
  <si>
    <t xml:space="preserve">    CAPITAL</t>
  </si>
  <si>
    <t xml:space="preserve"> POR INSTRUMENTO Y POR TIPO DE PLAZO</t>
  </si>
  <si>
    <t xml:space="preserve">    ADELANTOS TRANSITORIOS BCRA</t>
  </si>
  <si>
    <t>OTROS</t>
  </si>
  <si>
    <t>TOTAL</t>
  </si>
  <si>
    <t xml:space="preserve">   - CAF</t>
  </si>
  <si>
    <t>FLUJOS Y VARIACIONES</t>
  </si>
  <si>
    <t xml:space="preserve"> - En miles u$s -</t>
  </si>
  <si>
    <t>Concepto</t>
  </si>
  <si>
    <t>Capital</t>
  </si>
  <si>
    <t>Acumulado</t>
  </si>
  <si>
    <t>Moneda</t>
  </si>
  <si>
    <t>%</t>
  </si>
  <si>
    <t xml:space="preserve"> </t>
  </si>
  <si>
    <t>Denominación</t>
  </si>
  <si>
    <t>Vencimiento</t>
  </si>
  <si>
    <t>Total</t>
  </si>
  <si>
    <t>EMITIDOS EN MONEDA NACIONAL</t>
  </si>
  <si>
    <t>En miles de u$s</t>
  </si>
  <si>
    <t>Fecha de emisión</t>
  </si>
  <si>
    <t>Valor nominal original en circulación</t>
  </si>
  <si>
    <t>AMPAROS Y EXCEPCIONES</t>
  </si>
  <si>
    <t>(Continuación)</t>
  </si>
  <si>
    <t>TOTALES</t>
  </si>
  <si>
    <t>TIPO DE ACREEDOR</t>
  </si>
  <si>
    <t>Junio</t>
  </si>
  <si>
    <t xml:space="preserve">    LETRAS DEL TESORO</t>
  </si>
  <si>
    <t>Dto.1023/7-7-95/M.C.B.A.</t>
  </si>
  <si>
    <t>SECRETARÍA DE FINANZAS</t>
  </si>
  <si>
    <t>TÍTULOS PÚBLICOS</t>
  </si>
  <si>
    <t xml:space="preserve">    INTERÉS</t>
  </si>
  <si>
    <t>TÍTULOS PÚBLICOS Y LETRAS DEL TESORO</t>
  </si>
  <si>
    <t>I- TÍTULOS COLOCADOS</t>
  </si>
  <si>
    <t xml:space="preserve"> 1 - Financiamiento</t>
  </si>
  <si>
    <t xml:space="preserve"> a) Financiamiento, neto de amortizaciones ( 1 - 2 )</t>
  </si>
  <si>
    <t>PTMO. GAR. TASA FIJA GL 20</t>
  </si>
  <si>
    <t>PTMO. GAR. TASA VAR. GL 20</t>
  </si>
  <si>
    <t>PTMO. GAR. TASA FIJA BONTE 27</t>
  </si>
  <si>
    <t>PTMO. GAR. TASA FIJA GL 27</t>
  </si>
  <si>
    <t>PTMO. GAR. TASA VAR. GL 27</t>
  </si>
  <si>
    <t>PTMO. GAR. TASA VAR. GL 30</t>
  </si>
  <si>
    <t>PTMO. GAR. TASA FIJA GL 30</t>
  </si>
  <si>
    <t>PTMO. GAR. TASA FIJA GL 31</t>
  </si>
  <si>
    <t>PTMO. GAR. TASA FIJA GL 31 MEGA</t>
  </si>
  <si>
    <t>PTMO. GAR. TASA VAR. GL 31 MEGA</t>
  </si>
  <si>
    <t>ACTIVOS FINANCIEROS - CON CARGO A LAS PROVINCIAS</t>
  </si>
  <si>
    <t>Provincia</t>
  </si>
  <si>
    <t>Buenos Aires</t>
  </si>
  <si>
    <t>Catamarca</t>
  </si>
  <si>
    <t>Chaco</t>
  </si>
  <si>
    <t>Chubut</t>
  </si>
  <si>
    <t>Córdoba</t>
  </si>
  <si>
    <t>Corrientes</t>
  </si>
  <si>
    <t>Entre Ríos</t>
  </si>
  <si>
    <t>Formosa</t>
  </si>
  <si>
    <t>Valor nominal residual en circulación (1)</t>
  </si>
  <si>
    <t>Valor nominal actualizado en circulación (2)</t>
  </si>
  <si>
    <t>Valor nominal original en circulación (1)</t>
  </si>
  <si>
    <t>Valor nominal residual en circulación (2)</t>
  </si>
  <si>
    <t xml:space="preserve">Valor nominal actualizado en circulación (3) </t>
  </si>
  <si>
    <t xml:space="preserve">(1) En el caso de los préstamos garantizados, el monto surge de multiplicar por 1,40 el VNO en circulación. </t>
  </si>
  <si>
    <t>Atrasos de Interés (1)</t>
  </si>
  <si>
    <t>(1) No incluye intereses moratorios ni punitorios.</t>
  </si>
  <si>
    <t>Efecto de la variación de la relación DEG/dólar (1)</t>
  </si>
  <si>
    <t>Efecto de la variación de la relación del dólar con otras monedas (2)</t>
  </si>
  <si>
    <t xml:space="preserve">(1) El DEG es una canasta de monedas. </t>
  </si>
  <si>
    <t>Coeficiente de pesificación (1)</t>
  </si>
  <si>
    <t>DEUDA EN SITUACIÓN DE PAGO NORMAL (1)</t>
  </si>
  <si>
    <t>OTROS (1)</t>
  </si>
  <si>
    <t>(1) Incluye bonos de consolidación, amparos y excepciones.</t>
  </si>
  <si>
    <t>Organismos Internacionales - Principal a Cargo de Provincias (1)</t>
  </si>
  <si>
    <t xml:space="preserve">        CORTO PLAZO (2)</t>
  </si>
  <si>
    <t>PAGARÉS DEL TESORO</t>
  </si>
  <si>
    <t>II- DEUDA DIRECTA</t>
  </si>
  <si>
    <t>III- DEUDA INDIRECTA</t>
  </si>
  <si>
    <t>(1) Factor de conversión de dólares a pesos aplicable cuando a las obligaciones corresponde pesificarlas a un valor de 1,40 más CER (por ejemplo, depósitos bancarios y deudas del sector público, en dólares, con legislación nacional).</t>
  </si>
  <si>
    <t xml:space="preserve"> b) Emisión Bonos de Consolidación</t>
  </si>
  <si>
    <t xml:space="preserve"> (2) No incluye intereses moratorios ni punitorios.</t>
  </si>
  <si>
    <t xml:space="preserve"> Avales</t>
  </si>
  <si>
    <t xml:space="preserve">    TÍTULOS PÚBLICOS Y LETRAS DEL TESORO</t>
  </si>
  <si>
    <t xml:space="preserve">    ANTICIPO - BCRA</t>
  </si>
  <si>
    <t xml:space="preserve">    AVALES</t>
  </si>
  <si>
    <t xml:space="preserve">    BANCA</t>
  </si>
  <si>
    <t xml:space="preserve">    BILATERALES</t>
  </si>
  <si>
    <t xml:space="preserve">    OTROS</t>
  </si>
  <si>
    <t>TÍTULOS PÚBLICOS, LETRAS DEL TESORO, PRÉSTAMOS GARANTIZADOS Y PAGARÉS</t>
  </si>
  <si>
    <t xml:space="preserve">    BANCA COMERCIAL </t>
  </si>
  <si>
    <t xml:space="preserve"> Títulos Públicos </t>
  </si>
  <si>
    <t xml:space="preserve">  Como % del total de servicios (2)</t>
  </si>
  <si>
    <t xml:space="preserve">                Tasa Libo</t>
  </si>
  <si>
    <t xml:space="preserve">  PAGARÉS</t>
  </si>
  <si>
    <t>TOTAL DESEMBOLSOS (I)</t>
  </si>
  <si>
    <t>TOTAL CAPITAL REEMBOLSADO (II)</t>
  </si>
  <si>
    <t>CAPITAL NETO (I) + (II)</t>
  </si>
  <si>
    <t>(1) No incluye estimación del pago eventual por los Valores Negociables Vinculadas al PBI.</t>
  </si>
  <si>
    <t>Pagarés</t>
  </si>
  <si>
    <t>Adelantos Transitorios del BCRA</t>
  </si>
  <si>
    <t>Letras del Tesoro - Organismos Públicos</t>
  </si>
  <si>
    <t>Pagarés del Tesoro</t>
  </si>
  <si>
    <t xml:space="preserve"> - Pagarés del Tesoro</t>
  </si>
  <si>
    <t xml:space="preserve">   PRÉSTAMOS GARANTIZADOS</t>
  </si>
  <si>
    <t xml:space="preserve">     Pagaré 2038 - B.N.A.</t>
  </si>
  <si>
    <t xml:space="preserve">     Pagarés CAMMESA</t>
  </si>
  <si>
    <t>BONAR/U$S/8%/08-10-2020</t>
  </si>
  <si>
    <t xml:space="preserve">    PAGARÉS DEL TESORO</t>
  </si>
  <si>
    <t xml:space="preserve"> POR LEGISLACIÓN, INSTRUMENTO Y SITUACIÓN</t>
  </si>
  <si>
    <t>I- LEGISLACIÓN ARGENTINA</t>
  </si>
  <si>
    <t>PRÉSTAMOS GARANTIZADOS</t>
  </si>
  <si>
    <t>BONOS DE CONSOLIDACIÓN</t>
  </si>
  <si>
    <t>BONOS DE LA REESTRUCTURACIÓN - DTO. 1735/04 y 563/10</t>
  </si>
  <si>
    <t>PRÉSTAMOS TASA FIJA 5,00%</t>
  </si>
  <si>
    <t>BONAR/$/BADLAR+325/01-03-2020</t>
  </si>
  <si>
    <t xml:space="preserve">  Bonos de Consolidación en Moneda Nacional 8va. Serie</t>
  </si>
  <si>
    <t xml:space="preserve">  Bonos de Consolidación en Moneda Nacional ajustable por CER  6ta. Serie</t>
  </si>
  <si>
    <t>. CON CARGO AL MERCADO CENTRAL</t>
  </si>
  <si>
    <t xml:space="preserve">  Capital</t>
  </si>
  <si>
    <t>DEUDA A VENCER</t>
  </si>
  <si>
    <t>En moneda de origen</t>
  </si>
  <si>
    <t>Denominación (2)</t>
  </si>
  <si>
    <t>Valor remanente total (1)</t>
  </si>
  <si>
    <t>En miles de U$S</t>
  </si>
  <si>
    <t>(1) Los pagos correspondientes a las Unidades Vinculadas al PBI son contingentes y se supeditan a la concurrencia de tres condiciones:</t>
  </si>
  <si>
    <t xml:space="preserve">       1- Para el año de referencia, el PBI Real Efectivo supera el Caso Base del PBI.</t>
  </si>
  <si>
    <t xml:space="preserve">       2- Para el año de referencia, el crecimiento anual en el PBI Real Efectivo supera la tasa de crecimiento indicada para ese año en el Caso Base del PBI.</t>
  </si>
  <si>
    <t xml:space="preserve">       3- El total de los pagos efectuados sobre un Valor Negociable Vinculado al PBI no supere a 0,48 medido por unidad de moneda.</t>
  </si>
  <si>
    <t>(2) Entre paréntesis figura - cuando corresponde - el Código MAE (Mercado Abierto Electrónico) asignado a cada Valor Negociable emitido y autorizado a cotizar.</t>
  </si>
  <si>
    <t>(3)Las cantidades expresadas en Valor Nocional se refieren a los valores de los activos subyacentes (deuda reestructurada) que les dieron origen.  Los Valores Negociables Vinculados al PBI representan derechos contingentes a percibir pagos, sujeto a las condiciones establecidas en el prospecto de reestructuración de la deuda (Dec. 1735/04), incluyendo la de crecimiento del PBI argentino por encima de lo proyectado en dicho prospecto.  Dado su carácter contingente, los Valores Negociables Vinculados al PBI no están contabilizados como deuda pública.</t>
  </si>
  <si>
    <t>(4) Valor remanente total. Es la diferencia entre el máximo a pagar de 48 unidades por cada 100 de valor nocional y la suma de los montos pagados hasta la actualidad, de acuerdo con las condiciones establecidas en las respectivas normas de emisión.</t>
  </si>
  <si>
    <t>U$S- LEY NY (TVPY-TVYO)</t>
  </si>
  <si>
    <t>U$S- LEY ARG (TVPA)</t>
  </si>
  <si>
    <t>ARP-LEY ARG (TVPP)</t>
  </si>
  <si>
    <t>EUR-LEY INGLESA (TVPE)</t>
  </si>
  <si>
    <t>YEN- LEY JAPONESA</t>
  </si>
  <si>
    <t>III- MEDIANO Y LARGO PLAZO</t>
  </si>
  <si>
    <t>IV- CORTO PLAZO</t>
  </si>
  <si>
    <t xml:space="preserve">     CAPITAL</t>
  </si>
  <si>
    <t xml:space="preserve">     ATRASOS DE INTERÉS</t>
  </si>
  <si>
    <t xml:space="preserve">        CAPITAL</t>
  </si>
  <si>
    <t xml:space="preserve">    - Moneda extranjera</t>
  </si>
  <si>
    <t>Moneda local (1)</t>
  </si>
  <si>
    <t xml:space="preserve">        Tasa cero</t>
  </si>
  <si>
    <t xml:space="preserve">     Deuda en otras monedas extranjeras (2)</t>
  </si>
  <si>
    <t>(1) La deuda emitida en dólares, pero cuyo pago de capital e interés es en pesos, se clasifica como deuda en Moneda Local.</t>
  </si>
  <si>
    <t>BIRAD/U$S/6,875%/22-04-2021</t>
  </si>
  <si>
    <t>BIRAD/U$S/7,5%/22-04-2026</t>
  </si>
  <si>
    <t>BIRAD/U$S/7,625%/22-04-2046</t>
  </si>
  <si>
    <t>LETRAS DEL TESORO (1)</t>
  </si>
  <si>
    <t>TASA PROMEDIO PONDERADA (1)</t>
  </si>
  <si>
    <t>(2)  Intereses compensatorios estimados, devengados e impagos con posterioridad a la fecha de vencimiento de cada título.</t>
  </si>
  <si>
    <t>BONAR/U$S/1%/05-08-2023</t>
  </si>
  <si>
    <t>BIRAD/U$S/6,625%/06-07-2028</t>
  </si>
  <si>
    <t>BIRAD/U$S/7,125%/06-07-2036</t>
  </si>
  <si>
    <t>BONCER/$/2,50%+CER/22-07-2021</t>
  </si>
  <si>
    <t>LETES/U$S/15-3-2002(P)</t>
  </si>
  <si>
    <t>LETES/U$S/15-2-2002(P)</t>
  </si>
  <si>
    <t>LETES/U$S/8-3-2002(P)</t>
  </si>
  <si>
    <t>LETES/U$S/22-2-2002(P)</t>
  </si>
  <si>
    <t>LETES/U$S/22-3-2002(P)</t>
  </si>
  <si>
    <t>BONEX/1992(P)</t>
  </si>
  <si>
    <t>FERROBONOS(P)</t>
  </si>
  <si>
    <t>PRE4(P)</t>
  </si>
  <si>
    <t>PRO2(P)</t>
  </si>
  <si>
    <t>PRO4(P)</t>
  </si>
  <si>
    <t>PRO6(P)</t>
  </si>
  <si>
    <t>PRO8(P)</t>
  </si>
  <si>
    <t>PRO10(P)</t>
  </si>
  <si>
    <t>PRE6(P)</t>
  </si>
  <si>
    <t>BONTES/U$S/11,75%/2006(P)</t>
  </si>
  <si>
    <t>BONTES/U$S/12,125%/2005(P)</t>
  </si>
  <si>
    <t>BONTES/U$S/11,75%/2003(P)</t>
  </si>
  <si>
    <t>BONTES/U$S/8,75%/2002(P)</t>
  </si>
  <si>
    <t>BONTES/U$S/ENC.+3,2%/2003(P)</t>
  </si>
  <si>
    <t>BONTES/U$S/11,25%/2004(P)</t>
  </si>
  <si>
    <t>BONO/U$S/ENC.+4%/2002(P)</t>
  </si>
  <si>
    <t>BONO/U$S/ENC.+3,3%/2002(P)</t>
  </si>
  <si>
    <t>BONO/U$S/9,00%/2002(P)</t>
  </si>
  <si>
    <t>BONO/U$S/ENC.+4.35%/2004(P)</t>
  </si>
  <si>
    <t>DISCOUNT/DEM/L.+0,8125%/2023</t>
  </si>
  <si>
    <t>EUROLETRA/EUR/T.FIJA/2010</t>
  </si>
  <si>
    <t>EUROLETRA/EUR/EURIB.+5,1%/2004</t>
  </si>
  <si>
    <t>EUROLETRA/EUR/9,25%/2004</t>
  </si>
  <si>
    <t>EUROLETRA/EUR/10%/2007</t>
  </si>
  <si>
    <t>EURLETRA/ITL/10%-7,625%/2007</t>
  </si>
  <si>
    <t>EUROLETRA/DEM/10,5%/2002</t>
  </si>
  <si>
    <t>EUROLETRA/DEM/8,5%/2005</t>
  </si>
  <si>
    <t>EURO-BONO/ESP/7,5%/2002</t>
  </si>
  <si>
    <t>EUROLETRA/EUR/9,5%/2028</t>
  </si>
  <si>
    <t>EUROLETRA/EUR/8,5%/2010</t>
  </si>
  <si>
    <t>EUROLETRA/ITL/LIBOR+2,5%/2005</t>
  </si>
  <si>
    <t>EUROLETRA/EUR/10,5%-7%/2004</t>
  </si>
  <si>
    <t>BONO R.A./EUR/8,5%/2004</t>
  </si>
  <si>
    <t>EUROLETRA/JPY/3,5%/2009</t>
  </si>
  <si>
    <t>BONO R.A./JPY/4,85%/2005</t>
  </si>
  <si>
    <t>PAR/U$S/6%/2023</t>
  </si>
  <si>
    <t>FLOATING RATE/U$S/L+0,8125%/05</t>
  </si>
  <si>
    <t>GLOBAL BOND/U$S/8,375%/2003</t>
  </si>
  <si>
    <t>GLOBAL BOND/U$S/11%/2006</t>
  </si>
  <si>
    <t>GLOBAL BOND/U$S/11,375%/2017</t>
  </si>
  <si>
    <t>GLOBAL BOND/U$S/9,75%/2027</t>
  </si>
  <si>
    <t>SPAN/U$S/T.DIVERSAS/2002</t>
  </si>
  <si>
    <t>FRANS/U$S/T.FLOTANTE/2005</t>
  </si>
  <si>
    <t>GLOBAL BOND/U$S/8,875%/2029</t>
  </si>
  <si>
    <t>GLOBAL BOND/U$S/11%/2005</t>
  </si>
  <si>
    <t>GLOBAL BOND/U$S/12,125%/2019</t>
  </si>
  <si>
    <t>EUROLETRA/U$S/LIBOR+5,75%/2004</t>
  </si>
  <si>
    <t>GLOBAL BOND/U$S/11,75%/2009</t>
  </si>
  <si>
    <t>GLOBAL BOND/U$S/T.CERO/2004</t>
  </si>
  <si>
    <t>GLOBAL BOND/U$S/10,25%/2030</t>
  </si>
  <si>
    <t>GLOBAL BOND/U$S/12,375%/2012</t>
  </si>
  <si>
    <t>EUROLETRA/U$S/BAD.+2,98%/2004</t>
  </si>
  <si>
    <t>EUROLETRA/U$S/ENC.+4,95%/2004</t>
  </si>
  <si>
    <t>BONTES/U$S/ENCUESTA+3,2%/2003</t>
  </si>
  <si>
    <t>GLOBAL BOND/U$S/12%/2020</t>
  </si>
  <si>
    <t>GLOBAL BOND/U$S/11,375%/2010</t>
  </si>
  <si>
    <t>BONO/U$S/ENCUESTA+4%/2002</t>
  </si>
  <si>
    <t>GLOBAL BOND/U$S/11,75%/2015</t>
  </si>
  <si>
    <t>BONO/U$S/ENCUESTA+3,3%/2002</t>
  </si>
  <si>
    <t>BONO/U$S/ENCUESTA+4.35%/2004</t>
  </si>
  <si>
    <t>BONAR/U$S/7,75 %/30-12-2022</t>
  </si>
  <si>
    <t>BONAR/U$S/7,875%/30-12-2025</t>
  </si>
  <si>
    <t>BONAR/U$S/7,875%/30-12-2027</t>
  </si>
  <si>
    <t>GLOBAL BOND/U$S/7%-15,5%/2008</t>
  </si>
  <si>
    <t>GLOBAL BOND/U$S/12,25%/2018</t>
  </si>
  <si>
    <t>GLOBAL BOND/U$S/12%/2031</t>
  </si>
  <si>
    <t>GLOBAL BOND/$/10%-12%/2008</t>
  </si>
  <si>
    <t>DISCOUNT/U$S/L.+0,8125%/2023</t>
  </si>
  <si>
    <t>Julio</t>
  </si>
  <si>
    <t>Agosto</t>
  </si>
  <si>
    <t>Septiembre</t>
  </si>
  <si>
    <t xml:space="preserve">  Interés (2)</t>
  </si>
  <si>
    <t>MINISTERIO DE FINANZAS</t>
  </si>
  <si>
    <t>BONTE/$/15,50%/17-10-2026</t>
  </si>
  <si>
    <t>BONTE/$/16,00%/17-10-2023</t>
  </si>
  <si>
    <t>BONTE/$/18,20%/03-10-2021</t>
  </si>
  <si>
    <t>BONCER/$/2,25%+CER/28-04-2020</t>
  </si>
  <si>
    <t>BIRAE/EUR/3,875%/15-01-2022</t>
  </si>
  <si>
    <t>BIRAE/EUR/5,00%/15-01-2027</t>
  </si>
  <si>
    <t xml:space="preserve">  Consolidación en Efectivo</t>
  </si>
  <si>
    <t>(2) No incluye intereses moratorios ni punitorios.</t>
  </si>
  <si>
    <t>DEUDA DE LA ADMINISTRACIÓN CENTRAL</t>
  </si>
  <si>
    <t xml:space="preserve">   - OFID</t>
  </si>
  <si>
    <t>BIRAD/U$S/5,625%/26-01-2022</t>
  </si>
  <si>
    <t>BIRAD/U$S/6,875%/26-01-2027</t>
  </si>
  <si>
    <t>General</t>
  </si>
  <si>
    <t>EUROLETRA/DEM/12%/2016</t>
  </si>
  <si>
    <t xml:space="preserve">   Emisión Canje 2010</t>
  </si>
  <si>
    <t>POR RESIDENCIA DEL TENEDOR</t>
  </si>
  <si>
    <t>(En miles de millones de u$s)</t>
  </si>
  <si>
    <t>Período</t>
  </si>
  <si>
    <t>Total Deuda</t>
  </si>
  <si>
    <t>Deuda Externa</t>
  </si>
  <si>
    <t>Deuda Interna</t>
  </si>
  <si>
    <t xml:space="preserve">% Deuda Externa </t>
  </si>
  <si>
    <t>n/d</t>
  </si>
  <si>
    <t>2. ORGANISMOS INTERNACIONALES</t>
  </si>
  <si>
    <t>3. ACREEDORES OFICIALES</t>
  </si>
  <si>
    <t>4. BANCOS COMERCIALES</t>
  </si>
  <si>
    <t>Fuente: elaboración propia en base a las estimaciones trimestrales de la Dirección Nacional de Cuentas Internacionales, publicadas por el INDEC.</t>
  </si>
  <si>
    <t>Badlar Bancos Privados + 3,25%</t>
  </si>
  <si>
    <t>BONAR/$/BADLAR+200/03-04-2022</t>
  </si>
  <si>
    <t>Badlar Bancos Privados + 2,00%</t>
  </si>
  <si>
    <t>BOTAPO/$/TPE/21-06-2020</t>
  </si>
  <si>
    <t>Tasa Política Económica</t>
  </si>
  <si>
    <t>BIRAD/U$S/7,125%/28-06-2117</t>
  </si>
  <si>
    <t>BIRAF/CHF/3,375%/12-10-2020</t>
  </si>
  <si>
    <t>BONAR/U$S/5,75%/18-04-2025</t>
  </si>
  <si>
    <t>BONAR/U$S/7,625%/18-04-2037</t>
  </si>
  <si>
    <t xml:space="preserve">     · Deuda no ajustable por CER</t>
  </si>
  <si>
    <r>
      <t>CORTO PLAZO</t>
    </r>
    <r>
      <rPr>
        <b/>
        <i/>
        <sz val="11"/>
        <rFont val="Calibri"/>
        <family val="2"/>
        <scheme val="minor"/>
      </rPr>
      <t xml:space="preserve"> (1)</t>
    </r>
  </si>
  <si>
    <t xml:space="preserve"> Préstamos Garantizados</t>
  </si>
  <si>
    <t xml:space="preserve"> Garantías a las provincias</t>
  </si>
  <si>
    <t xml:space="preserve">        ATRASOS DE INTERÉS</t>
  </si>
  <si>
    <t xml:space="preserve">  Atrasos de Interés</t>
  </si>
  <si>
    <t xml:space="preserve"> - EN SITUACIÓN DE PAGO NORMAL</t>
  </si>
  <si>
    <t xml:space="preserve">    - Atrasos de Interés</t>
  </si>
  <si>
    <t xml:space="preserve">  PRÉSTAMOS GARANTIZADOS</t>
  </si>
  <si>
    <t xml:space="preserve">. CON CARGO AL BANCO CENTRAL DE LA REPÚBLICA ARGENTINA </t>
  </si>
  <si>
    <t>. CON CARGO AL GOBIERNO DE LA CIUDAD AUTÓNOMA DE BUENOS AIRES</t>
  </si>
  <si>
    <t>II- LEGISLACIÓN EXTRANJERA</t>
  </si>
  <si>
    <t>Valor Nocional 
(en miles) 
(3)</t>
  </si>
  <si>
    <t>Valor remanente c/100 de valor nocional 
(4)</t>
  </si>
  <si>
    <t>En moneda de origen 
(en miles)</t>
  </si>
  <si>
    <t>PAGARÉ 2038-BNA</t>
  </si>
  <si>
    <t xml:space="preserve"> TÍTULOS PÚBLICOS, LETRAS DEL TESORO Y PAGARÉS</t>
  </si>
  <si>
    <t>EMITIDOS EN MONEDA EXTRANJERA</t>
  </si>
  <si>
    <t xml:space="preserve"> PRÉSTAMOS</t>
  </si>
  <si>
    <t>2027/2117 (3)</t>
  </si>
  <si>
    <t>(1) Incluye deuda a vencer y vencimientos pagados por el Tesoro Nacional pendientes de reembolso.</t>
  </si>
  <si>
    <t>1. BONOS Y TÍTULOS PÚBLICOS</t>
  </si>
  <si>
    <t>Intereses Compensatorios (2)</t>
  </si>
  <si>
    <t xml:space="preserve">    INTERÉS (2)</t>
  </si>
  <si>
    <t xml:space="preserve">       Adelantos Transitorios BCRA</t>
  </si>
  <si>
    <t>Letras en Garantía</t>
  </si>
  <si>
    <t>SECRETARíA DE FINANZAS</t>
  </si>
  <si>
    <t>(1) Incluye las Letras en Garantía.</t>
  </si>
  <si>
    <t>BOTAPO/$/TPM/21-06-2020</t>
  </si>
  <si>
    <t xml:space="preserve"> Letras en Garantía</t>
  </si>
  <si>
    <t xml:space="preserve">   - BCIE</t>
  </si>
  <si>
    <t xml:space="preserve">    PAGÁRES</t>
  </si>
  <si>
    <t>Diversas</t>
  </si>
  <si>
    <t>BIRAE/EUR/3,375%/15-01-2023</t>
  </si>
  <si>
    <t>BIRAE/EUR/5,250%/15-01-2028</t>
  </si>
  <si>
    <t>BIRAE/EUR/6,250%/09-11-2047</t>
  </si>
  <si>
    <t>Titulos del Tesoro</t>
  </si>
  <si>
    <t xml:space="preserve">(2) Incluye: Corona Danesa, Corona Sueca, Dólar Canadiense, Dólar Australiano, Dinar Kuwaití y Dirham de los Emiratos Árabes Unidos. </t>
  </si>
  <si>
    <t xml:space="preserve">INDICADORES </t>
  </si>
  <si>
    <t>2005 (1)</t>
  </si>
  <si>
    <t>2006 (1)</t>
  </si>
  <si>
    <t>2007 (1)</t>
  </si>
  <si>
    <t>2008 (1)</t>
  </si>
  <si>
    <t xml:space="preserve"> 2009 (1) </t>
  </si>
  <si>
    <t>Intereses Totales Pagados</t>
  </si>
  <si>
    <t>(2)</t>
  </si>
  <si>
    <t>Servicios Totales Pagados</t>
  </si>
  <si>
    <t>Deuda en Moneda Extranjera</t>
  </si>
  <si>
    <t>Deuda Ajustable por CER</t>
  </si>
  <si>
    <t>-</t>
  </si>
  <si>
    <t>Deuda con Tasa Variable</t>
  </si>
  <si>
    <t xml:space="preserve">Servicios de Capital - Vencimientos a 2 años </t>
  </si>
  <si>
    <t>Vida Promedio de la Deuda Bruta</t>
  </si>
  <si>
    <t>Como % de Reservas</t>
  </si>
  <si>
    <t>Como % de Exportaciones (*)</t>
  </si>
  <si>
    <t>Como % de los Recursos Tributarios</t>
  </si>
  <si>
    <t>2010 (1)</t>
  </si>
  <si>
    <t xml:space="preserve">2011 (1) </t>
  </si>
  <si>
    <t xml:space="preserve">2012 (1) </t>
  </si>
  <si>
    <t>2013 (1)</t>
  </si>
  <si>
    <t>2014 (1)</t>
  </si>
  <si>
    <t>2015 (1)</t>
  </si>
  <si>
    <t>2016 (1)</t>
  </si>
  <si>
    <t>(*) Indicadores ajustados a partir del año 2004 a raíz de cambio en la metodología del cálculo del PBI publicada por el INDEC.</t>
  </si>
  <si>
    <t>(2) Proceso de reestructuración de la deuda instrumentada en títulos públicos.</t>
  </si>
  <si>
    <t>2017 (1)</t>
  </si>
  <si>
    <t xml:space="preserve">        INTERESES COMPENSATORIOS (4)</t>
  </si>
  <si>
    <t>VI- VALORES NEGOCIABLES VINCULADOS AL PBI (5)</t>
  </si>
  <si>
    <t>VII- ACTIVOS FINANCIEROS (6)</t>
  </si>
  <si>
    <t xml:space="preserve"> (3) Se trata de la deuda elegible y no presentada al canje (Dtos. 1735/04 y 563/10) y no cancelada a la fecha en el marco de los acuerdos contemplados en la Ley n° 27.249.</t>
  </si>
  <si>
    <t>DEUDA ELEGIBLE PENDIENTE DE REESTRUCTURACIÓN (3)</t>
  </si>
  <si>
    <t xml:space="preserve"> (4) Intereses compensatorios estimados, devengados e impagos con posterioridad a la fecha de vencimiento de cada título.</t>
  </si>
  <si>
    <t xml:space="preserve"> - ELEGIBLE PENDIENTE DE REESTRUCTURACIÓN (1)</t>
  </si>
  <si>
    <r>
      <t>VII- VALORES NEGOCIABLES VINCULADOS AL PBI</t>
    </r>
    <r>
      <rPr>
        <b/>
        <i/>
        <sz val="12"/>
        <color indexed="9"/>
        <rFont val="Calibri"/>
        <family val="2"/>
        <scheme val="minor"/>
      </rPr>
      <t xml:space="preserve"> (5)</t>
    </r>
  </si>
  <si>
    <t>(4)  Intereses compensatorios estimados, devengados e impagos con posterioridad a la fecha de vencimiento de cada título.</t>
  </si>
  <si>
    <t xml:space="preserve">(5) Valor remanente total. Es la diferencia entre el máximo a pagar de 48 unidades por cada 100 de valor nocional y la suma de los montos pagados hasta la actualidad, de acuerdo con las condiciones establecidas en las respectivas normas de emisión. </t>
  </si>
  <si>
    <t>VI- DEUDA ELEGIBLE PENDIENTE DE REESTRUCTURACIÓN (3)</t>
  </si>
  <si>
    <t>ACTIVOS FINANCIEROS RELACIONADOS CON DEUDA ELEGIBLE PENDIENTE DE REESTRUCTURACIÓN</t>
  </si>
  <si>
    <t>Fuente: Elaboración propia en base a datos de la Dirección Nacional de Cuentas Nacionales (INDEC), Ministerio de Finanzas y Ministerio de Hacienda.</t>
  </si>
  <si>
    <t>BOGATO/$/1,6012%/CER+4%/6-3-20</t>
  </si>
  <si>
    <t>BONTE/$/17,25%/13-09-2021</t>
  </si>
  <si>
    <t>BIRAD/U$S/4,625%/11-01-2023</t>
  </si>
  <si>
    <t>BIRAD/U$S/5,875%/11-01-2028</t>
  </si>
  <si>
    <t>BIRAD/U$S/6,875%/11-01-2048</t>
  </si>
  <si>
    <t>BONCER/$/4%+CER/06-03-2023</t>
  </si>
  <si>
    <t>Enero</t>
  </si>
  <si>
    <t xml:space="preserve">       Letras en Garantía</t>
  </si>
  <si>
    <t>BONAR/$/BADLAR+200PB/03-04-2022</t>
  </si>
  <si>
    <t>BONAR/$/BADLAR+300PB/23-12-2020</t>
  </si>
  <si>
    <t>BONAR/$/BADLAR+325PB/01-03-2020</t>
  </si>
  <si>
    <t>Tasa Badlar Pública</t>
  </si>
  <si>
    <t>BONAR/U$S/8,75%/07-05-2024</t>
  </si>
  <si>
    <t>PR15/$/BADLAR/04-10-2022</t>
  </si>
  <si>
    <t>BONCER/$+CER/2,50%/22-07-2021</t>
  </si>
  <si>
    <t>BONCER/$+CER/2,25%/28-04-2020</t>
  </si>
  <si>
    <t xml:space="preserve">PAR/$+CER/TASA FIJA/31-12-2038/DTO. 1735-04 </t>
  </si>
  <si>
    <t>PAR/$+CER/TASA FIJA/31-12-2038/DTO. 563-10</t>
  </si>
  <si>
    <t>DISCOUNT/$+CER/5,83%/31-12-2033/DTO. 1735-04</t>
  </si>
  <si>
    <t>DISCOUNT/$+CER/5,83%/31-12-2033/DTO. 563-10</t>
  </si>
  <si>
    <t>CUASIPAR/$+CER/3,31%/31-12-2045/DTO. 1735-04</t>
  </si>
  <si>
    <t>PAR/U$S/TASA FIJA/31-12-2038/DTO. 1735-04/LEY NY</t>
  </si>
  <si>
    <t>PAR/U$S/TASA FIJA/31-12-2038/DTO. 1735-04/LEY ARG</t>
  </si>
  <si>
    <t>PAR/U$S/TASA FIJA/31-12-2038/DTO. 563-10/LEY NY</t>
  </si>
  <si>
    <t>PAR/U$S/TASA FIJA/31-12-2038/DTO. 563-10/LEY ARG</t>
  </si>
  <si>
    <t>PAR/EUR/TASA FIJA/31-12-2038/DTO. 1735-04</t>
  </si>
  <si>
    <t>PAR/EUR/TASA FIJA/31-12-2038/DTO. 563-10</t>
  </si>
  <si>
    <t>PAR/JPY/TASA FIJA/31-12-2038/DTO. 1735-04</t>
  </si>
  <si>
    <t>PAR/JPY/TASA FIJA/31-12-2038/DTO. 563-10</t>
  </si>
  <si>
    <t>DISCOUNT/EUR/7,82%/31-12-2033/DTO. 1735-04</t>
  </si>
  <si>
    <t>DISCOUNT/EUR/7,82%/31-12-2033/DTO. 563-10</t>
  </si>
  <si>
    <t>DISCOUNT/JPY/4,33%/31-12-2033/DTO. 1735-04</t>
  </si>
  <si>
    <t>DISCOUNT/JPY/4,33%/31-12-2033/DTO. 563-10</t>
  </si>
  <si>
    <t>LETRAS EN GARANTIA</t>
  </si>
  <si>
    <t>PAGARE -CAMMESA 2021</t>
  </si>
  <si>
    <t>Libor-1,00%</t>
  </si>
  <si>
    <t xml:space="preserve">   - FMI</t>
  </si>
  <si>
    <t>BONAR/$/6,72763943%/31-12-2028</t>
  </si>
  <si>
    <t>LETRA/U$S/FDA/TITULOS/07-01-2021</t>
  </si>
  <si>
    <t>LETRA/U$S/FDA/TITULOS/20-04-2022</t>
  </si>
  <si>
    <t>LETRA/U$S/FDA/TITULOS/16-01-2023</t>
  </si>
  <si>
    <t>LETRA/U$S/FDA/TITULOS/30-01-2024</t>
  </si>
  <si>
    <t>LETRA/U$S/FDA/TITULOS/01-06-2025</t>
  </si>
  <si>
    <t>LETRA/U$S/FOI/14-03-2021</t>
  </si>
  <si>
    <t>LETRA/U$S/FOI/28-06-2022</t>
  </si>
  <si>
    <t>LETRA/U$S/FOI/18-08-2023</t>
  </si>
  <si>
    <t>LETRA/U$S/FOI/25-08-2024</t>
  </si>
  <si>
    <t>LETRA/U$S/BCRA/29-04-2026</t>
  </si>
  <si>
    <t xml:space="preserve"> . FMI</t>
  </si>
  <si>
    <t>BONCER/$/4%+CER/27-04-2025</t>
  </si>
  <si>
    <t xml:space="preserve">  PRESTAMOS GARANTIZADOS</t>
  </si>
  <si>
    <t xml:space="preserve">  PAGARÈS</t>
  </si>
  <si>
    <t>CORTO PLAZO</t>
  </si>
  <si>
    <t>MEDIANO Y LARGO PLAZO</t>
  </si>
  <si>
    <t xml:space="preserve"> Pagaré 2038 - B.N.A.</t>
  </si>
  <si>
    <t xml:space="preserve"> · Ajustable por CER</t>
  </si>
  <si>
    <t xml:space="preserve"> · No ajustable por CER</t>
  </si>
  <si>
    <t xml:space="preserve"> · Otros</t>
  </si>
  <si>
    <t>BONTE/$/26,00%/21-11-2020</t>
  </si>
  <si>
    <t>BONCER/$+CER/4,00%/06-03-2023</t>
  </si>
  <si>
    <t>BONCER/$+CER/4,00%/27-04-2025</t>
  </si>
  <si>
    <t xml:space="preserve"> (1) Incluye operaciones de hasta un año de plazo.</t>
  </si>
  <si>
    <t>Como % del PIB(*)</t>
  </si>
  <si>
    <t>BONTE/$/26%/21-11-2020</t>
  </si>
  <si>
    <t>(1) El cálculo no incluye la deuda elegible y no presentada al canje (Dtos. 1735/04 y 563/10) y no cancelada a la fecha en el marco de los acuerdos contemplados en la Ley n° 27.249, a excepción del ratio "Deuda Bruta de la Administración Central" referenciada en (3).</t>
  </si>
  <si>
    <t xml:space="preserve">    TÍTULOS PÚBLICOS</t>
  </si>
  <si>
    <t xml:space="preserve"> Letras en garantía</t>
  </si>
  <si>
    <t xml:space="preserve">  Intereses compensatorios (4)</t>
  </si>
  <si>
    <t>BONAR/U$S/8,75%/07-05-2024 (Excluye Repo)</t>
  </si>
  <si>
    <t>BONAR/U$S/5,75%/18-04-2025 (Excluye Repo)</t>
  </si>
  <si>
    <t xml:space="preserve"> c) Avales netos de cancelaciones</t>
  </si>
  <si>
    <t>LECAP/$/30-09-2019</t>
  </si>
  <si>
    <t>BONAR/$/6,72763943919512%/31-12-2028</t>
  </si>
  <si>
    <t xml:space="preserve">   - BEI</t>
  </si>
  <si>
    <t>Saldo al 30/09/2018</t>
  </si>
  <si>
    <t>BONAR/$/BADLAR+300pb/23-12-2020</t>
  </si>
  <si>
    <t>(4) Intereses compensatorios estimados, devengados e impagos con posterioridad a la fecha de vencimiento de cada bono.</t>
  </si>
  <si>
    <t>(6) Activos Financieros son créditos a favor del Estado Nacional que se originan en operaciones de Crédito Público. Dato provisorio.</t>
  </si>
  <si>
    <t>(3) Se trata de la deuda elegible y no presentada al canje (Dtos. 1735/04 y 563/10) y no cancelada a la fecha en el marco de los acuerdos contemplados en la Ley n° 27.249.</t>
  </si>
  <si>
    <t>(2) Incluye operaciones de hasta un año de plazo.</t>
  </si>
  <si>
    <t>Saldo al 31/12/2018</t>
  </si>
  <si>
    <t>(1) Se trata de la deuda elegible y no presentada al canje (Dtos. 1735/04 y 563/10) y no cancelada a la fecha en el marco de los acuerdos contemplados en la Ley n° 27.249.</t>
  </si>
  <si>
    <t>(2) Intereses compensatorios estimados, devengados e impagos con posterioridad a la fecha de vencimiento de cada título.</t>
  </si>
  <si>
    <t xml:space="preserve">(3) Valor remanente total. Es la diferencia entre el máximo a pagar de 48 unidades por cada 100 de valor nocional y la suma de los montos pagados hasta la actualidad, de acuerdo con las condiciones establecidas en las respectivas normas de emisión. </t>
  </si>
  <si>
    <t xml:space="preserve">     INTERESES COMPENSATORIOS (2)</t>
  </si>
  <si>
    <t xml:space="preserve"> - VALORES NEGOCIABLES VINCULADOS AL PBI (3)</t>
  </si>
  <si>
    <t xml:space="preserve">    - Intereses Compensatorios (4)</t>
  </si>
  <si>
    <t>BONAR 2020/U$S/ 8%/29-05-2020</t>
  </si>
  <si>
    <t>BONCER/$/8,5%+CER/29-11-2022</t>
  </si>
  <si>
    <t>BONAR DUAL/DLK/4,5%/13-02-2020</t>
  </si>
  <si>
    <t>LETRAS EN GARANTÍA</t>
  </si>
  <si>
    <t xml:space="preserve">    LETRAS DEL TESORO </t>
  </si>
  <si>
    <t>LECAP/$/30-04-2020</t>
  </si>
  <si>
    <t>LECAP/$/31-10-2019</t>
  </si>
  <si>
    <t>LETRA/$/ANSES/26-12-2019</t>
  </si>
  <si>
    <t>LETRA/DLK/CMEA/21-09-2020</t>
  </si>
  <si>
    <t>BONCER/$+CER/8,50%/29-11-2022</t>
  </si>
  <si>
    <t>BONAR/U$S/8,00%/29-05-2020</t>
  </si>
  <si>
    <t>BONO CONSOLIDADO/$/02-01-2089</t>
  </si>
  <si>
    <t>2018 (1)</t>
  </si>
  <si>
    <t>2024 y +</t>
  </si>
  <si>
    <t xml:space="preserve">     FUCO</t>
  </si>
  <si>
    <t>BONAR/$/BADLAR+200/08-02-2021</t>
  </si>
  <si>
    <t>LECAP/$/31-07-2020</t>
  </si>
  <si>
    <t>LECAP/$/28-02-2020</t>
  </si>
  <si>
    <t>PR13/$+CER/2,00%/15-03-2024</t>
  </si>
  <si>
    <t>LETES/$+CER/ 30-08-2019</t>
  </si>
  <si>
    <t>LETES/$+CER/ 30-09-2019</t>
  </si>
  <si>
    <t>BONAR/U$S/8,00%/08-10-2020</t>
  </si>
  <si>
    <t>BIRAD/U$S/7,50%/22-04-2026</t>
  </si>
  <si>
    <t>BONAR/U$S/1,00%/05-08-2023</t>
  </si>
  <si>
    <t>LETES/U$S/25-10-2019</t>
  </si>
  <si>
    <t>LETES/U$S/11-10-2019</t>
  </si>
  <si>
    <t>LETES/U$S/30-08-2019</t>
  </si>
  <si>
    <t>LETES/U$S/27-09-2019</t>
  </si>
  <si>
    <t>LETES/U$S/13-09-2019</t>
  </si>
  <si>
    <t xml:space="preserve"> d) Ajustes de valuación - Excluyendo la deuda elegible pendiente de reestructuración</t>
  </si>
  <si>
    <t xml:space="preserve"> e) Ajustes de valuación sobre deuda elegible pendiente de reestructuración</t>
  </si>
  <si>
    <t>IV - TOTAL VARIACIONES (a+b+c+d+e)</t>
  </si>
  <si>
    <t>Saldo al 31/03/2019</t>
  </si>
  <si>
    <t>BONTE/$/BADLAR+100/08-08-2019</t>
  </si>
  <si>
    <t>ORGANISMOS INTERNACIONALES - FLUJOS NETOS 1993 - 2019</t>
  </si>
  <si>
    <t>Sub Total</t>
  </si>
  <si>
    <t xml:space="preserve">        Tasa Variable</t>
  </si>
  <si>
    <t>(2) Incluye: Libras esterlinas, Franco Suizo, Corona Danesa, Corona Sueca, Dólar Canadiense, Dinar Kuwaiti, Dólar Australiano y Dirham de Emiratos Árabes Unidos.</t>
  </si>
  <si>
    <t>1er Trim 2019 (1)</t>
  </si>
  <si>
    <t>Deuda de la Administración Central - Por instrumento y tipo de plazo</t>
  </si>
  <si>
    <t>Títulos públicos y letras del tesoro emitidos en moneda nacional</t>
  </si>
  <si>
    <t>Títulos públicos, letras del tesoro, pagarés y préstamos garantizados emitidos en moneda nacional y ajustables por CER</t>
  </si>
  <si>
    <t>Títulos públicos, letras del tesoro y pagarés emitidos en moneda extranjera</t>
  </si>
  <si>
    <t>Serie de Tipos de Cambio y Coeficiente de Estabilización de Referencia (CER)</t>
  </si>
  <si>
    <t>Activos financieros de la Administración Central</t>
  </si>
  <si>
    <t>Flujos netos anuales con Organismos Internacionales</t>
  </si>
  <si>
    <t>I- DEUDA BRUTA + VALORES NEGOCIABLES VINCULADOS AL PBI (II + VI)</t>
  </si>
  <si>
    <t>DEUDA BRUTA + VALORES NEGOCIABLES VINCULADOS AL PBI</t>
  </si>
  <si>
    <t>Total Deuda Bruta</t>
  </si>
  <si>
    <t xml:space="preserve">     Deuda en Derechos especiales de giro</t>
  </si>
  <si>
    <t>POR DEUDA DIRECTA E INDIRECTA</t>
  </si>
  <si>
    <t>POR MONEDA Y TASA</t>
  </si>
  <si>
    <t>VIDA PROMEDIO (1)</t>
  </si>
  <si>
    <t xml:space="preserve"> POR INSTRUMENTO</t>
  </si>
  <si>
    <t>(1) Nota Metodológica: Cálculo realizado sobre la deuda en situación de pago normal.</t>
  </si>
  <si>
    <t>SERIE POR TRIMESTRE Y POR INSTRUMENTO</t>
  </si>
  <si>
    <t>I- DEUDA BRUTA + VALORES NEGOCIABLES VINCULADOS AL PBI ( II+VII )</t>
  </si>
  <si>
    <t>Efecto de las diferencias de cambio del período sobre el stock de Deuda de la Administración Central</t>
  </si>
  <si>
    <t>PERFIL DE VENCIMIENTOS DE LA DEUDA EN SITUACIÓN DE PAGO NORMAL</t>
  </si>
  <si>
    <t xml:space="preserve"> TOTAL</t>
  </si>
  <si>
    <t xml:space="preserve"> - DEUDA BRUTA </t>
  </si>
  <si>
    <t>I- DEUDA BRUTA (II + III)</t>
  </si>
  <si>
    <t>II- DEUDA BRUTA (III + IV + V)</t>
  </si>
  <si>
    <t>III- DEUDA EN SITUACIÓN DE PAGO NORMAL</t>
  </si>
  <si>
    <t>V- DEUDA ELEGIBLE PENDIENTE DE REESTRUCTURACIÓN (3)</t>
  </si>
  <si>
    <t>VIII- DEUDA NETA (II - VII)</t>
  </si>
  <si>
    <t>II- DEUDA BRUTA ( III+IV+V+VI )</t>
  </si>
  <si>
    <t>IV- DEUDA EN SITUACIÓN DE PAGO DIFERIDO</t>
  </si>
  <si>
    <t>DEUDA EN SITUACIÓN DE PAGO DIFERIDO</t>
  </si>
  <si>
    <t>Deuda elegible pendiente de reestructuración</t>
  </si>
  <si>
    <t>V- DEUDA EN SITUACIÓN DE PAGO DIFERIDO</t>
  </si>
  <si>
    <t>Deuda Bruta de la Administración Central (Excluida la elegible pendiente de reestructuración)</t>
  </si>
  <si>
    <t>Como % Deuda Bruta de la Administración Central (Excluida la elegible pendiente de reestructuración)</t>
  </si>
  <si>
    <t>Deuda Bruta de la Administración Central</t>
  </si>
  <si>
    <t>Deuda Externa de la Administración Central (3)</t>
  </si>
  <si>
    <t xml:space="preserve">Deuda Externa de la Administración Central (3) </t>
  </si>
  <si>
    <t>(3) Fuente: elaboración propia en base a las estimaciones trimestrales (utilizando el concepto de residencia) de la Dirección Nacional de Cuentas Internacionales, publicadas por el INDEC.</t>
  </si>
  <si>
    <t>BONAR/U$S/7,625%/18-04-2037 (Excluye Repo)</t>
  </si>
  <si>
    <t>(*) El valor de septiembre de 2019 se corresponde con el valor nominal a cancelar al momento del vencimiento final de la operación de Repo (Resolución Conjunta SF y SH 2-E/2018).  El valor efectivo estimado a pagar asciende a u$s 563 millones.</t>
  </si>
  <si>
    <t>(*) El valor de abril de 2020 se corresponde con el valor nominal a cancelar al momento del vencimiento final de la operación de Repo (Resolución Conjunta SF y SH 3-E/2018).  El valor efectivo estimado a pagar asciende a u$s 518 millones.</t>
  </si>
  <si>
    <t>(*) Los valores del 2019 y 2020 se corresponden con los valores nominales a cancelar al momento del vencimiento final de las operaciones de Repo (Resolución Conjunta SF y SH 2-E/2018 y Resolución Conjunta SF y SH 3-E/2018).  Los valores efectivos estimados a pagar ascienden a u$s 563 millones y u$s 518 millones respectivamente.</t>
  </si>
  <si>
    <t>Deuda Bruta de la Administración Central - Por Deuda Directa o Indirecta</t>
  </si>
  <si>
    <t>Deuda Bruta de la Administración Central - Por legislación, situación e instrumento</t>
  </si>
  <si>
    <t>Deuda Bruta de la Administración Central - Por tipo de moneda y tasa</t>
  </si>
  <si>
    <t>Tasa promedio ponderada por moneda e instrumento</t>
  </si>
  <si>
    <t>Vida promedio por instrumento</t>
  </si>
  <si>
    <t>DEUDA ELEGIBLE PENDIENTE DE REESTRUCTURACIÓN</t>
  </si>
  <si>
    <t>Deuda elegible pendiente de reestructuración, desagregada por instrumento</t>
  </si>
  <si>
    <t>DEUDA BRUTA DE LA ADMINISTRACIÓN CENTRAL</t>
  </si>
  <si>
    <t>Perfil mensual de vencimientos de capital de la Deuda Bruta de la Administración Central, desagregado por instrumento - 2019</t>
  </si>
  <si>
    <t>Perfil mensual de vencimientos de interés de la Deuda Bruta de la Administración Central, desagregado por instrumento - 2019</t>
  </si>
  <si>
    <t>Perfil mensual de vencimientos de capital de la Deuda Bruta de la Administración Central, desagregado por instrumento - 2020</t>
  </si>
  <si>
    <t>Perfil mensual de vencimientos de interés de la Deuda Bruta de la Administración Central, desagregado por instrumento - 2020</t>
  </si>
  <si>
    <t>Perfil anual de vencimientos de capital e interés de la Deuda Bruta de la Administración Central</t>
  </si>
  <si>
    <t>Perfil anual de vencimientos de capital de la Deuda Bruta de la Administración Central, desagregado por instrumento</t>
  </si>
  <si>
    <t>Perfil anual de vencimientos de interés de la Deuda Bruta de la Administración Central, desagregado por instrumento</t>
  </si>
  <si>
    <t>Deuda Bruta de la Administración Central - Por residencia del tenedor</t>
  </si>
  <si>
    <t>Deuda Bruta Externa de la Administración Central - Perfil de vencimientos de capital</t>
  </si>
  <si>
    <t>Indicadores de sostenibilidad de la Deuda Bruta de la Administración Central</t>
  </si>
  <si>
    <t>PERFIL DE VENCIMIENTOS DE CAPITAL E INTERÉS DE LA DEUDA BRUTA DE LA ADMINISTRACIÓN CENTRAL</t>
  </si>
  <si>
    <t>PERFIL MENSUAL DE VENCIMIENTOS DE CAPITAL DE LA DEUDA BRUTA DE LA ADMINISTRACIÓN CENTRAL</t>
  </si>
  <si>
    <t>PERFIL MENSUAL DE VENCIMIENTOS DE INTERÉS DE LA DEUDA BRUTA DE LA ADMINISTRACIÓN CENTRAL</t>
  </si>
  <si>
    <t>PERFIL ANUAL DE VENCIMIENTOS DE CAPITAL E INTERÉS DE LA DEUDA BRUTA DE LA ADMINISTRACIÓN CENTRAL</t>
  </si>
  <si>
    <t>PERFIL ANUAL DE VENCIMIENTOS DE CAPITAL DE LA DEUDA BRUTA DE LA ADMINISTRACIÓN CENTRAL</t>
  </si>
  <si>
    <t>PERFIL ANUAL DE VENCIMIENTOS DE INTERÉS DE LA DEUDA BRUTA DE LA ADMINISTRACIÓN CENTRAL</t>
  </si>
  <si>
    <t>ACTIVOS FINANCIEROS DE LA ADMINISTRACIÓN CENTAL (1)</t>
  </si>
  <si>
    <t>DEUDA BRUTA DE LA ADMINISTRACIÓN CENTRAL
EXCLUIDA LA DEUDA ELEGIBLE PENDIENTE DE REESTRUCTURACIÓN</t>
  </si>
  <si>
    <t>PERFIL DE VENCIMIENTOS DE CAPITAL DE LA DEUDA BRUTA EXTERNA DE LA ADMINISTRACIÓN CENTRAL
EXCLUIDA LA DEUDA ELEGIBLE PENDIENTE DE REESTRUCTURACIÓN</t>
  </si>
  <si>
    <t>INDICADORES DE SOSTENIBILIDAD DE LA DEUDA BRUTA DE LA ADMINISTRACIÓN CENTRAL</t>
  </si>
  <si>
    <t>I - DEUDA BRUTA (EXCLUIDA LA ELEGIBLE PENDIENTE DE REESTRUCTURACIÓN), AL 31/12/2018</t>
  </si>
  <si>
    <t>II - DEUDA ELEGIBLE PENDIENTE DE REESTRUCTURACIÓN, AL 31/12/2018</t>
  </si>
  <si>
    <t>III - DEUDA BRUTA, AL 31/12/2018 (I + II)</t>
  </si>
  <si>
    <t>(**) El valor de octubre de 2019 se corresponde con el valor residual a cancelar al momento del vencimiento final de la operación de Repo (Resolución Conjunta SF y SH 8-E/2017).  El valor efectivo estimado a pagar asciende a u$s 167 millones.</t>
  </si>
  <si>
    <t>(3) DLK: Instrumentos emitidos en u$s que se pagan en Pesos de acuerdo a la normativa de emisión.</t>
  </si>
  <si>
    <t>U$S</t>
  </si>
  <si>
    <t>U$S / Peso</t>
  </si>
  <si>
    <t>(3) A partir del año 2050 el total de servicios corresponde al Bono del Tesoro Consolidado 2089 y al Bono Internacional U$S 2117.</t>
  </si>
  <si>
    <t xml:space="preserve"> GARANTÍAS PLAN BRADY  (2)</t>
  </si>
  <si>
    <t>(2) Datos provisorios</t>
  </si>
  <si>
    <t>DISCOUNT/USD/8,28%/31-12-2033/DTO. 1735-04/LEY NY</t>
  </si>
  <si>
    <t>DISCOUNT/USD/8,28%/31-12-2033/DTO. 1735-04/LEY ARG</t>
  </si>
  <si>
    <t>DISCOUNT/USD/8,28%/31-12-2033/DTO. 563-10/LEY NY</t>
  </si>
  <si>
    <t>DISCOUNT/USD/8,28%/31-12-2033/DTO. 563-10/LEY ARG</t>
  </si>
  <si>
    <t>LETES/U$S/20-12-2019</t>
  </si>
  <si>
    <t>LETES/U$S/31-01-2020</t>
  </si>
  <si>
    <t>LETES/U$S/15-11-2019</t>
  </si>
  <si>
    <t>LETES/U$S/29-11-2019</t>
  </si>
  <si>
    <t>LETES/U$S/17-01-2020</t>
  </si>
  <si>
    <t>Saldo al 30/06/2019</t>
  </si>
  <si>
    <t>A.2.4</t>
  </si>
  <si>
    <t xml:space="preserve">Deuda Bruta de la Administración Central - Flujos y variaciones acumulados 2019  </t>
  </si>
  <si>
    <t>2do Trim 2019 (1)</t>
  </si>
  <si>
    <t>BONOS PGN 2021/DLK/28-06-2021</t>
  </si>
  <si>
    <t>LECAP/$/30-08-2019</t>
  </si>
  <si>
    <t>LECAP/$/13-09-2019</t>
  </si>
  <si>
    <t>LETRA/$/FFSIT/14-10-2019</t>
  </si>
  <si>
    <t>LETRA/$/FFRH/07-11-2019</t>
  </si>
  <si>
    <t>LETRA/DLK/4,25%/05-11-19</t>
  </si>
  <si>
    <t>LETRA/DLK/4,25%/03-10-19</t>
  </si>
  <si>
    <t>LETRA/DLK/4,25%/04-09-19</t>
  </si>
  <si>
    <t>LETRA/DLK/4,25%/04-12-19</t>
  </si>
  <si>
    <t>Bonos Internacionales</t>
  </si>
  <si>
    <t>Títulos del Tesoro</t>
  </si>
  <si>
    <t xml:space="preserve">          · Bonos de consolidación</t>
  </si>
  <si>
    <t>Capitalización de Bonos del Canje, Préstamos Garantizados, Pagaré Banco Nación, Bonos de consolidación y Otros</t>
  </si>
  <si>
    <t xml:space="preserve"> · Bonos de consolidación</t>
  </si>
  <si>
    <t>(1) Comprende solamente Activos Financieros relacionados con operaciones de crédito público, excluyendo aquellos activos vinculados a la deuda elegible pendiente de reestructuración. No incluye deudas de Anses, AFIP, Lotería Nacional y otros organismos públicos por emisión de bonos de consolidación - Las cifras presentadas se encuentran en proceso de conciliación.</t>
  </si>
  <si>
    <t>(**) Del valor de mayo del 2020, u$s 2.676 se corresponden con el valor residual a cancelar al momento del vencimiento final de las operaciones de Repo (Resolución Conjunta SF y SH 36-E/2018,  Resolución Conjunta SF y SH 39-E/2018 y Resolución Conjunta SF y SH 4-E/2019).  El valor efectivo estimado a pagar asciende a u$s 663 millones.</t>
  </si>
  <si>
    <t>(***) Los valores del 2021 se corresponden con los valores nominales a cancelar al momento del vencimiento final de las operaciones de Repo (Resolución Conjunta SF y SH 20-E/2019 y Resolución Conjunta SF y SH 22-E/2019).  Los valores efectivos estimados a pagar por ambos instrumentos ascienden a u$s 152 millones.</t>
  </si>
  <si>
    <t>(**) De los valores del 2019 y 2020, u$s 695 millones y u$s 2.676 millones se corresponden con los valores residuales a cancelar al momento del vencimiento final de las operaciones de Repo (Resolución Conjunta SF y SH 36-E/2018, Resolución Conjunta SF y SH 39-E/2018, Resolución Conjunta SF y SH 4-E/2019 y Resolución Conjunta SF y SH 8-E/2017).  Los valores efectivos estimados a pagar ascienden a u$s 167 millones y u$s 663 millones respectivamente.</t>
  </si>
  <si>
    <t xml:space="preserve"> U$S-LEY ARG (TVPA)</t>
  </si>
  <si>
    <t xml:space="preserve"> ARG-LEY ARG (TVPP)</t>
  </si>
  <si>
    <t xml:space="preserve"> U$S-LEY NY (TVPY-TVYO)</t>
  </si>
  <si>
    <t xml:space="preserve"> EUR- LEY INGLRESA (TVPE)</t>
  </si>
  <si>
    <t xml:space="preserve"> YEN- LEY JAPONESA </t>
  </si>
  <si>
    <t>BONOS</t>
  </si>
  <si>
    <t xml:space="preserve">  AVALES</t>
  </si>
  <si>
    <t>Avales</t>
  </si>
  <si>
    <t>BONAR/DLK/4,50% U$S/13-02-2020 (3)</t>
  </si>
  <si>
    <t>4,50% U$S</t>
  </si>
  <si>
    <t>BOGATO/$/CER+4%/06-03-2020</t>
  </si>
  <si>
    <t xml:space="preserve"> - Avales</t>
  </si>
  <si>
    <t>2051-2117 (2)</t>
  </si>
  <si>
    <t>2051-2117</t>
  </si>
  <si>
    <t>(2) A partir del año 2051 el total de servicios corresponde a los vencimientos del Bono del Tesoro Consolidado $ 2089 y del Bono Internacional de la República Argentina u$s 2117.</t>
  </si>
  <si>
    <t>BONOS PGN/DLK/28-06-2021</t>
  </si>
  <si>
    <t>5. LETRAS DEL TESORO</t>
  </si>
  <si>
    <t>6. AVALES</t>
  </si>
  <si>
    <t>7. DEUDA EN SITUACIÓN DE PAGO DIFERIDO</t>
  </si>
  <si>
    <t>Otras Operaciones (Bajas Ley n° 27.249, amparos y excepciones y otros ajustes)</t>
  </si>
  <si>
    <t>Datos al 30/09/2019</t>
  </si>
  <si>
    <t>AL 30/09/2019</t>
  </si>
  <si>
    <t>Deuda al 30/09/2019: nivel y composición</t>
  </si>
  <si>
    <t xml:space="preserve">Deuda Bruta de la Administración Central - Serie de saldos trimestrales - 3er. Trimestre 2018/3er. Trimestre 2019  </t>
  </si>
  <si>
    <t xml:space="preserve">Deuda Bruta de la Administración Central - Flujos y variaciones 3er. Trimestre 2019  </t>
  </si>
  <si>
    <t>Vencimientos de capital e interés de la deuda al 30-09-2019 proyectados</t>
  </si>
  <si>
    <t>Perfil mensual de vencimientos de capital e interés de la Deuda Bruta de la Administración Central - 10/2019 a 09/2020</t>
  </si>
  <si>
    <t>ACUMULADO AL 30/09/2019</t>
  </si>
  <si>
    <t>III- ORGANISMOS INTERNACIONALES - CON CARGO A PROVINCIAS</t>
  </si>
  <si>
    <t>Valor actualizado en miles de u$s al 30/09/2019</t>
  </si>
  <si>
    <t>3er Trimestre 2019</t>
  </si>
  <si>
    <t>En millones de u$s - Stock y tipo de cambio al 30/09/2019</t>
  </si>
  <si>
    <t>Stock al 30/09/2019</t>
  </si>
  <si>
    <t>DATOS AL 30/09/2019</t>
  </si>
  <si>
    <t>LECAP/$/4,00%/11-10-2019</t>
  </si>
  <si>
    <t>LECAP/$/3,75%/29-5-2020</t>
  </si>
  <si>
    <t>LECAP/$/4,25%/15-11-2019</t>
  </si>
  <si>
    <t>LETRA/$/FFSIT/20-01-2020</t>
  </si>
  <si>
    <t>LETRA/$/FFSIT/12-02-2020</t>
  </si>
  <si>
    <t>LETRA/$/FFSIT/16-03-2020</t>
  </si>
  <si>
    <t>LETRA/$/FGS/13-03-2020</t>
  </si>
  <si>
    <t>LETRA/$/SRT/24-08-2020</t>
  </si>
  <si>
    <t>LETRA/$/FFDP/01-11-2019</t>
  </si>
  <si>
    <t>LETES/U$S/14-02-2020</t>
  </si>
  <si>
    <t>LETES/U$S/28-02-2020</t>
  </si>
  <si>
    <t>LETRA/U$S/MENDOZA/28-10-2024</t>
  </si>
  <si>
    <t>LETRA/U$S/FGS/13-03-2020</t>
  </si>
  <si>
    <t>(En miles de U$S - Tipo de cambio 30/09/2019)</t>
  </si>
  <si>
    <t>(2) Como porcentaje del total de los servicios proyectados (capital mas interés) para el período 01/10/2019 - 31/12/2117.</t>
  </si>
  <si>
    <r>
      <t>(1) Nota Metodológica:</t>
    </r>
    <r>
      <rPr>
        <sz val="10"/>
        <rFont val="Calibri"/>
        <family val="2"/>
        <scheme val="minor"/>
      </rPr>
      <t xml:space="preserve"> Cálculo realizado sobre la deuda en situación de pago normal. Se aplican las tasas de referencia vigentes al 30/09/2019, incluyendo la tasa "plena" en aquellos instrumentos que capitalizan parte de los intereses que devengan.</t>
    </r>
  </si>
  <si>
    <t>PERIODO PROYECTADO OCTUBRE 2019 A SEPTIEMBRE 2020</t>
  </si>
  <si>
    <t>Saldo al 30/09/2019</t>
  </si>
  <si>
    <t>BOCON PRE.2ºS./$/C.A./02/PRE3</t>
  </si>
  <si>
    <t>BOCON PRO.1ºS./$/C.A./07/PRO1</t>
  </si>
  <si>
    <t>BOCON PRO.2ºS./$/C.A./10/PRO3</t>
  </si>
  <si>
    <t>BOCON PRO.3ºS./$/C.A./07/PRO5</t>
  </si>
  <si>
    <t>BOCON PRO.5°S./$/C.A./07/PRO9</t>
  </si>
  <si>
    <t>BOCON PRO.1ºS./U$S/L./07/PRO2</t>
  </si>
  <si>
    <t>BOCON PRO.2ºS./U$S/L./10/PRO4</t>
  </si>
  <si>
    <t>BOCON PRO.3ºS./U$S/L./07/PRO6</t>
  </si>
  <si>
    <t>BOCON PRO.5ºS./U$S/L./07/PRO10</t>
  </si>
  <si>
    <t>3er. Trim 2019 (1)</t>
  </si>
  <si>
    <t>(1) Valor nominal original (VNO) menos amortizaciones vencidas. Surge de multiplicar el VNO por el valor residual al 30-09-2019.</t>
  </si>
  <si>
    <t>(2) Surge de multiplicar el valor nominal residual por el coeficiente de capitalización al 30-09-2019.</t>
  </si>
  <si>
    <t>(2) Valor nominal original (VNO) menos amortizaciones vencidas.  Surge de multiplicar el VNO por el valor residual al 30-09-2019.</t>
  </si>
  <si>
    <t>(3) Surge de multiplicar el valor nominal residual por el coeficiente de capitalización y el coeficiente de estabilización de referencia al 30-09-2019.</t>
  </si>
  <si>
    <t>(1) Valor nominal original (VNO) menos amortizaciones vencidas.  Surge de multiplicar el VNO por el valor residual al 30-09-2019.</t>
  </si>
  <si>
    <t>3er. TRIMESTRE DE 2019</t>
  </si>
  <si>
    <t>I - DEUDA BRUTA (EXCLUIDA LA ELEGIBLE PENDIENTE DE REESTRUCTURACIÓN), AL 30/06/2019</t>
  </si>
  <si>
    <t>II - DEUDA ELEGIBLE PENDIENTE DE REESTRUCTURACIÓN, AL 30/06/2019</t>
  </si>
  <si>
    <t>III - DEUDA BRUTA, AL 30/06/2019 (I + II)</t>
  </si>
  <si>
    <t>V - DEUDA BRUTA, AL 30/09/2019 (III + IV)</t>
  </si>
  <si>
    <t>VI - DEUDA ELEGIBLE PENDIENTE DE REESTRUCTURACIÓN, AL 30/09/2019</t>
  </si>
  <si>
    <t>VII - DEUDA BRUTA (EXCLUIDA LA ELEGIBLE PENDIENTE DE REESTRUCTURACIÓN), AL 30/09/2019 (V - VI)</t>
  </si>
  <si>
    <t>ACUMULADO ENERO 2019 - SEPTIEMBRE 2019</t>
  </si>
  <si>
    <t>. En moneda nacional ajustable por CER</t>
  </si>
  <si>
    <t xml:space="preserve">BONAR/U$S/7,625%/18-04-2037 </t>
  </si>
  <si>
    <t>(En millones de U$S - Stock de deuda y tipo de cambio 30/09/19)</t>
  </si>
  <si>
    <t xml:space="preserve">    Pagare 2038 - B.N.A.</t>
  </si>
  <si>
    <t xml:space="preserve">   Pagarés CAMMESA</t>
  </si>
  <si>
    <t xml:space="preserve">BONAR/U$S/5,75%/18-04-2025 </t>
  </si>
  <si>
    <t xml:space="preserve">BONAR/U$S/8,75%/07-05-2024 </t>
  </si>
  <si>
    <t>BIRAD/U$S/6,25%/22-04-2019</t>
  </si>
  <si>
    <t>MINISTERIO DE ECONOMIA</t>
  </si>
</sst>
</file>

<file path=xl/styles.xml><?xml version="1.0" encoding="utf-8"?>
<styleSheet xmlns="http://schemas.openxmlformats.org/spreadsheetml/2006/main" xmlns:mc="http://schemas.openxmlformats.org/markup-compatibility/2006" xmlns:x14ac="http://schemas.microsoft.com/office/spreadsheetml/2009/9/ac" mc:Ignorable="x14ac">
  <numFmts count="54">
    <numFmt numFmtId="164" formatCode="_-* #,##0\ _€_-;\-* #,##0\ _€_-;_-* &quot;-&quot;\ _€_-;_-@_-"/>
    <numFmt numFmtId="165" formatCode="_-* #,##0.00\ _€_-;\-* #,##0.00\ _€_-;_-* &quot;-&quot;??\ _€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00_-;\-* #,##0.00_-;_-* &quot;-&quot;??_-;_-@_-"/>
    <numFmt numFmtId="171" formatCode="_-* #,##0\ _P_t_a_-;\-* #,##0\ _P_t_a_-;_-* &quot;-&quot;\ _P_t_a_-;_-@_-"/>
    <numFmt numFmtId="172" formatCode="_-* #,##0\ _P_t_s_-;\-* #,##0\ _P_t_s_-;_-* &quot;-&quot;\ _P_t_s_-;_-@_-"/>
    <numFmt numFmtId="173" formatCode="_-* #,##0.00\ _P_t_s_-;\-* #,##0.00\ _P_t_s_-;_-* &quot;-&quot;??\ _P_t_s_-;_-@_-"/>
    <numFmt numFmtId="174" formatCode="_-* #,##0.00\ _$_-;\-* #,##0.00\ _$_-;_-* &quot;-&quot;??\ _$_-;_-@_-"/>
    <numFmt numFmtId="175" formatCode="_-* #,##0.00\ _P_t_s_-;\-* #,##0.00\ _P_t_s_-;_-* &quot;-&quot;\ _P_t_s_-;_-@_-"/>
    <numFmt numFmtId="176" formatCode="_-* #,##0_-;\-* #,##0_-;_-* &quot;-&quot;??_-;_-@_-"/>
    <numFmt numFmtId="177" formatCode="0.00_)"/>
    <numFmt numFmtId="178" formatCode="0.0%"/>
    <numFmt numFmtId="179" formatCode="_-* #,##0.0000\ _P_t_s_-;\-* #,##0.0000\ _P_t_s_-;_-* &quot;-&quot;\ _P_t_s_-;_-@_-"/>
    <numFmt numFmtId="180" formatCode="#,##0,;\-\ #,##0,;&quot;--- &quot;"/>
    <numFmt numFmtId="181" formatCode="#,##0,,;\-\ #,##0,,;&quot;--- &quot;"/>
    <numFmt numFmtId="182" formatCode="#,##0.00_);\(#,##0.00\);&quot; --- &quot;"/>
    <numFmt numFmtId="183" formatCode="_(* #,##0.0000000_);_(* \(#,##0.0000000\);_(* &quot;-&quot;??_);_(@_)"/>
    <numFmt numFmtId="184" formatCode="[$-C0A]d\-mmm\-yy;@"/>
    <numFmt numFmtId="185" formatCode="_-* #,##0\ _€_-;\-* #,##0\ _€_-;_-* &quot;-&quot;??\ _€_-;_-@_-"/>
    <numFmt numFmtId="186" formatCode="#,##0.0"/>
    <numFmt numFmtId="187" formatCode="_-* #,##0.000\ _P_t_s_-;\-* #,##0.000\ _P_t_s_-;_-* &quot;-&quot;\ _P_t_s_-;_-@_-"/>
    <numFmt numFmtId="188" formatCode="#,"/>
    <numFmt numFmtId="189" formatCode="#,##0.000"/>
    <numFmt numFmtId="190" formatCode="_-* #,##0\ _$_-;\-* #,##0\ _$_-;_-* &quot;-&quot;\ _$_-;_-@_-"/>
    <numFmt numFmtId="191" formatCode="_-* #,##0\ _D_l_s_-;\-* #,##0\ _D_l_s_-;_-* &quot;-&quot;\ _D_l_s_-;_-@_-"/>
    <numFmt numFmtId="192" formatCode="_-* #,##0.00000\ _€_-;\-* #,##0.00000\ _€_-;_-* &quot;-&quot;??\ _€_-;_-@_-"/>
    <numFmt numFmtId="193" formatCode="_-* #,##0.00\ _P_t_a_-;\-* #,##0.00\ _P_t_a_-;_-* &quot;-&quot;??\ _P_t_a_-;_-@_-"/>
    <numFmt numFmtId="194" formatCode="_ * #,##0.0000_ ;_ * \-#,##0.0000_ ;_ * &quot;-&quot;????_ ;_ @_ "/>
    <numFmt numFmtId="195" formatCode="_-* #,##0\ _P_t_s_-;\-* #,##0\ _P_t_s_-;_-* &quot;-&quot;??\ _P_t_s_-;_-@_-"/>
    <numFmt numFmtId="196" formatCode="_(* #,##0.000_);_(* \(#,##0.000\);_(* &quot;-&quot;_);_(@_)"/>
    <numFmt numFmtId="197" formatCode="0.00000"/>
    <numFmt numFmtId="198" formatCode="_-* #,##0.00\ [$€]_-;\-* #,##0.00\ [$€]_-;_-* &quot;-&quot;??\ [$€]_-;_-@_-"/>
    <numFmt numFmtId="199" formatCode="_ * #,##0.00_ ;_ * \-#,##0.00_ ;_ * &quot;-&quot;????_ ;_ @_ "/>
    <numFmt numFmtId="200" formatCode="_ * #,##0_ ;_ * \-#,##0_ ;_ * &quot;-&quot;??_ ;_ @_ "/>
    <numFmt numFmtId="201" formatCode="_-* #,##0.0\ _P_t_a_-;\-* #,##0.0\ _P_t_a_-;_-* &quot;-&quot;??\ _P_t_a_-;_-@_-"/>
    <numFmt numFmtId="202" formatCode="_-* #,##0.0000000\ _P_t_a_-;\-* #,##0.0000000\ _P_t_a_-;_-* &quot;-&quot;??\ _P_t_a_-;_-@_-"/>
    <numFmt numFmtId="203" formatCode="_-* #,##0.000000\ _P_t_s_-;\-* #,##0.000000\ _P_t_s_-;_-* &quot;-&quot;??\ _P_t_s_-;_-@_-"/>
    <numFmt numFmtId="204" formatCode="0.000%"/>
    <numFmt numFmtId="205" formatCode="_-* #,##0.0000\ _P_t_s_-;\-* #,##0.0000\ _P_t_s_-;_-* &quot;-&quot;??\ _P_t_s_-;_-@_-"/>
    <numFmt numFmtId="206" formatCode="_ * #,##0.00000_ ;_ * \-#,##0.00000_ ;_ * &quot;-&quot;_ ;_ @_ "/>
    <numFmt numFmtId="207" formatCode="_-* #,##0.000\ _P_t_s_-;\-* #,##0.000\ _P_t_s_-;_-* &quot;-&quot;??\ _P_t_s_-;_-@_-"/>
    <numFmt numFmtId="208" formatCode="_-* #,##0.0000000\ _P_t_s_-;\-* #,##0.0000000\ _P_t_s_-;_-* &quot;-&quot;??\ _P_t_s_-;_-@_-"/>
    <numFmt numFmtId="209" formatCode="_-* #,##0.0000000000\ _P_t_s_-;\-* #,##0.0000000000\ _P_t_s_-;_-* &quot;-&quot;??\ _P_t_s_-;_-@_-"/>
    <numFmt numFmtId="210" formatCode="_-* #,##0.00\ _P_t_a_-;\-* #,##0.00\ _P_t_a_-;_-* &quot;-&quot;\ _P_t_a_-;_-@_-"/>
    <numFmt numFmtId="211" formatCode="#,##0_ ;\-#,##0\ "/>
    <numFmt numFmtId="212" formatCode="0.0000%"/>
    <numFmt numFmtId="213" formatCode="0.00000000000000%"/>
    <numFmt numFmtId="214" formatCode="_-* #,##0.00000\ _P_t_s_-;\-* #,##0.00000\ _P_t_s_-;_-* &quot;-&quot;??\ _P_t_s_-;_-@_-"/>
    <numFmt numFmtId="215" formatCode="_-* #,##0.000000000000\ _P_t_s_-;\-* #,##0.000000000000\ _P_t_s_-;_-* &quot;-&quot;??\ _P_t_s_-;_-@_-"/>
    <numFmt numFmtId="216" formatCode="0.00000000000"/>
    <numFmt numFmtId="217" formatCode="_-* #,##0.00000000000\ _P_t_s_-;\-* #,##0.00000000000\ _P_t_s_-;_-* &quot;-&quot;??\ _P_t_s_-;_-@_-"/>
  </numFmts>
  <fonts count="1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i/>
      <sz val="10"/>
      <name val="Arial"/>
      <family val="2"/>
    </font>
    <font>
      <sz val="10"/>
      <name val="Arial"/>
      <family val="2"/>
    </font>
    <font>
      <sz val="10"/>
      <color indexed="8"/>
      <name val="MS Sans Serif"/>
      <family val="2"/>
    </font>
    <font>
      <sz val="11"/>
      <name val="Times New Roman"/>
      <family val="1"/>
    </font>
    <font>
      <sz val="10"/>
      <color indexed="22"/>
      <name val="MS Sans Serif"/>
      <family val="2"/>
    </font>
    <font>
      <sz val="10"/>
      <name val="MS Sans Serif"/>
      <family val="2"/>
    </font>
    <font>
      <u/>
      <sz val="10"/>
      <color indexed="12"/>
      <name val="Arial"/>
      <family val="2"/>
    </font>
    <font>
      <sz val="8"/>
      <name val="Arial"/>
      <family val="2"/>
    </font>
    <font>
      <sz val="11"/>
      <name val="Book Antiqua"/>
      <family val="1"/>
    </font>
    <font>
      <u/>
      <sz val="7.5"/>
      <color indexed="12"/>
      <name val="Arial"/>
      <family val="2"/>
    </font>
    <font>
      <sz val="11"/>
      <name val="Times New Roman"/>
      <family val="1"/>
    </font>
    <font>
      <sz val="1"/>
      <color indexed="8"/>
      <name val="Courier"/>
      <family val="3"/>
    </font>
    <font>
      <b/>
      <sz val="1"/>
      <color indexed="8"/>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2"/>
      <name val="Calibri"/>
      <family val="2"/>
    </font>
    <font>
      <b/>
      <sz val="11"/>
      <color indexed="63"/>
      <name val="Calibri"/>
      <family val="2"/>
    </font>
    <font>
      <b/>
      <sz val="11"/>
      <color indexed="10"/>
      <name val="Calibri"/>
      <family val="2"/>
    </font>
    <font>
      <sz val="11"/>
      <color indexed="10"/>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i/>
      <sz val="10"/>
      <name val="Arial"/>
      <family val="2"/>
    </font>
    <font>
      <sz val="10"/>
      <name val="Calibri"/>
      <family val="2"/>
      <scheme val="minor"/>
    </font>
    <font>
      <u/>
      <sz val="10"/>
      <color indexed="12"/>
      <name val="Calibri"/>
      <family val="2"/>
      <scheme val="minor"/>
    </font>
    <font>
      <b/>
      <sz val="11"/>
      <name val="Calibri"/>
      <family val="2"/>
      <scheme val="minor"/>
    </font>
    <font>
      <sz val="8"/>
      <name val="Calibri"/>
      <family val="2"/>
      <scheme val="minor"/>
    </font>
    <font>
      <b/>
      <sz val="13"/>
      <name val="Calibri"/>
      <family val="2"/>
      <scheme val="minor"/>
    </font>
    <font>
      <sz val="10"/>
      <color theme="0"/>
      <name val="Calibri"/>
      <family val="2"/>
      <scheme val="minor"/>
    </font>
    <font>
      <u/>
      <sz val="10"/>
      <name val="Calibri"/>
      <family val="2"/>
      <scheme val="minor"/>
    </font>
    <font>
      <b/>
      <sz val="12"/>
      <name val="Calibri"/>
      <family val="2"/>
      <scheme val="minor"/>
    </font>
    <font>
      <b/>
      <sz val="10"/>
      <name val="Calibri"/>
      <family val="2"/>
      <scheme val="minor"/>
    </font>
    <font>
      <b/>
      <u/>
      <sz val="10"/>
      <name val="Calibri"/>
      <family val="2"/>
      <scheme val="minor"/>
    </font>
    <font>
      <sz val="10"/>
      <color indexed="10"/>
      <name val="Calibri"/>
      <family val="2"/>
      <scheme val="minor"/>
    </font>
    <font>
      <sz val="10"/>
      <color indexed="8"/>
      <name val="Calibri"/>
      <family val="2"/>
      <scheme val="minor"/>
    </font>
    <font>
      <b/>
      <sz val="11"/>
      <color indexed="9"/>
      <name val="Calibri"/>
      <family val="2"/>
      <scheme val="minor"/>
    </font>
    <font>
      <b/>
      <sz val="10"/>
      <color indexed="9"/>
      <name val="Calibri"/>
      <family val="2"/>
      <scheme val="minor"/>
    </font>
    <font>
      <b/>
      <sz val="12"/>
      <color indexed="9"/>
      <name val="Calibri"/>
      <family val="2"/>
      <scheme val="minor"/>
    </font>
    <font>
      <sz val="9"/>
      <name val="Calibri"/>
      <family val="2"/>
      <scheme val="minor"/>
    </font>
    <font>
      <b/>
      <i/>
      <sz val="10"/>
      <name val="Calibri"/>
      <family val="2"/>
      <scheme val="minor"/>
    </font>
    <font>
      <b/>
      <sz val="8"/>
      <name val="Calibri"/>
      <family val="2"/>
      <scheme val="minor"/>
    </font>
    <font>
      <b/>
      <u/>
      <sz val="12"/>
      <color indexed="9"/>
      <name val="Calibri"/>
      <family val="2"/>
      <scheme val="minor"/>
    </font>
    <font>
      <sz val="11"/>
      <name val="Calibri"/>
      <family val="2"/>
      <scheme val="minor"/>
    </font>
    <font>
      <sz val="11"/>
      <color indexed="9"/>
      <name val="Calibri"/>
      <family val="2"/>
      <scheme val="minor"/>
    </font>
    <font>
      <b/>
      <u/>
      <sz val="11"/>
      <color indexed="9"/>
      <name val="Calibri"/>
      <family val="2"/>
      <scheme val="minor"/>
    </font>
    <font>
      <b/>
      <u/>
      <sz val="11"/>
      <name val="Calibri"/>
      <family val="2"/>
      <scheme val="minor"/>
    </font>
    <font>
      <i/>
      <sz val="12"/>
      <name val="Calibri"/>
      <family val="2"/>
      <scheme val="minor"/>
    </font>
    <font>
      <sz val="12"/>
      <name val="Calibri"/>
      <family val="2"/>
      <scheme val="minor"/>
    </font>
    <font>
      <i/>
      <sz val="10"/>
      <name val="Calibri"/>
      <family val="2"/>
      <scheme val="minor"/>
    </font>
    <font>
      <b/>
      <sz val="13"/>
      <color indexed="8"/>
      <name val="Calibri"/>
      <family val="2"/>
      <scheme val="minor"/>
    </font>
    <font>
      <sz val="8"/>
      <color indexed="8"/>
      <name val="Calibri"/>
      <family val="2"/>
      <scheme val="minor"/>
    </font>
    <font>
      <sz val="11"/>
      <color indexed="8"/>
      <name val="Calibri"/>
      <family val="2"/>
      <scheme val="minor"/>
    </font>
    <font>
      <sz val="11"/>
      <color indexed="10"/>
      <name val="Calibri"/>
      <family val="2"/>
      <scheme val="minor"/>
    </font>
    <font>
      <b/>
      <sz val="11"/>
      <color indexed="8"/>
      <name val="Calibri"/>
      <family val="2"/>
      <scheme val="minor"/>
    </font>
    <font>
      <sz val="10"/>
      <color rgb="FFFF0000"/>
      <name val="Calibri"/>
      <family val="2"/>
      <scheme val="minor"/>
    </font>
    <font>
      <b/>
      <sz val="10"/>
      <color rgb="FFFF0000"/>
      <name val="Calibri"/>
      <family val="2"/>
      <scheme val="minor"/>
    </font>
    <font>
      <sz val="8.5"/>
      <name val="Calibri"/>
      <family val="2"/>
      <scheme val="minor"/>
    </font>
    <font>
      <b/>
      <sz val="11"/>
      <color theme="0"/>
      <name val="Calibri"/>
      <family val="2"/>
      <scheme val="minor"/>
    </font>
    <font>
      <sz val="11"/>
      <color theme="0"/>
      <name val="Calibri"/>
      <family val="2"/>
      <scheme val="minor"/>
    </font>
    <font>
      <b/>
      <i/>
      <sz val="13"/>
      <color theme="0"/>
      <name val="Calibri"/>
      <family val="2"/>
      <scheme val="minor"/>
    </font>
    <font>
      <b/>
      <i/>
      <sz val="13"/>
      <color indexed="9"/>
      <name val="Calibri"/>
      <family val="2"/>
      <scheme val="minor"/>
    </font>
    <font>
      <b/>
      <i/>
      <u/>
      <sz val="12"/>
      <color indexed="9"/>
      <name val="Calibri"/>
      <family val="2"/>
      <scheme val="minor"/>
    </font>
    <font>
      <b/>
      <sz val="10"/>
      <color indexed="10"/>
      <name val="Calibri"/>
      <family val="2"/>
      <scheme val="minor"/>
    </font>
    <font>
      <b/>
      <sz val="12"/>
      <color rgb="FFFF0000"/>
      <name val="Calibri"/>
      <family val="2"/>
      <scheme val="minor"/>
    </font>
    <font>
      <b/>
      <i/>
      <u/>
      <sz val="11"/>
      <name val="Calibri"/>
      <family val="2"/>
      <scheme val="minor"/>
    </font>
    <font>
      <sz val="10"/>
      <color indexed="53"/>
      <name val="Calibri"/>
      <family val="2"/>
      <scheme val="minor"/>
    </font>
    <font>
      <b/>
      <i/>
      <u/>
      <sz val="10"/>
      <name val="Calibri"/>
      <family val="2"/>
      <scheme val="minor"/>
    </font>
    <font>
      <b/>
      <i/>
      <u/>
      <sz val="11"/>
      <color theme="1"/>
      <name val="Calibri"/>
      <family val="2"/>
      <scheme val="minor"/>
    </font>
    <font>
      <b/>
      <u/>
      <sz val="11"/>
      <color theme="1"/>
      <name val="Calibri"/>
      <family val="2"/>
      <scheme val="minor"/>
    </font>
    <font>
      <b/>
      <sz val="11"/>
      <color theme="1"/>
      <name val="Calibri"/>
      <family val="2"/>
      <scheme val="minor"/>
    </font>
    <font>
      <i/>
      <sz val="11"/>
      <name val="Calibri"/>
      <family val="2"/>
      <scheme val="minor"/>
    </font>
    <font>
      <b/>
      <sz val="12"/>
      <color theme="0"/>
      <name val="Calibri"/>
      <family val="2"/>
      <scheme val="minor"/>
    </font>
    <font>
      <b/>
      <i/>
      <sz val="11"/>
      <color indexed="9"/>
      <name val="Calibri"/>
      <family val="2"/>
      <scheme val="minor"/>
    </font>
    <font>
      <b/>
      <sz val="13"/>
      <color indexed="9"/>
      <name val="Calibri"/>
      <family val="2"/>
      <scheme val="minor"/>
    </font>
    <font>
      <sz val="13"/>
      <name val="Calibri"/>
      <family val="2"/>
      <scheme val="minor"/>
    </font>
    <font>
      <b/>
      <i/>
      <sz val="10"/>
      <color indexed="9"/>
      <name val="Calibri"/>
      <family val="2"/>
      <scheme val="minor"/>
    </font>
    <font>
      <b/>
      <sz val="25"/>
      <name val="Calibri"/>
      <family val="2"/>
      <scheme val="minor"/>
    </font>
    <font>
      <b/>
      <u/>
      <sz val="15"/>
      <color indexed="9"/>
      <name val="Calibri"/>
      <family val="2"/>
      <scheme val="minor"/>
    </font>
    <font>
      <sz val="11"/>
      <color theme="0"/>
      <name val="Arial"/>
      <family val="2"/>
    </font>
    <font>
      <b/>
      <sz val="9"/>
      <name val="Calibri"/>
      <family val="2"/>
      <scheme val="minor"/>
    </font>
    <font>
      <b/>
      <i/>
      <sz val="12"/>
      <color indexed="9"/>
      <name val="Calibri"/>
      <family val="2"/>
      <scheme val="minor"/>
    </font>
    <font>
      <b/>
      <i/>
      <sz val="11"/>
      <color theme="0"/>
      <name val="Calibri"/>
      <family val="2"/>
      <scheme val="minor"/>
    </font>
    <font>
      <b/>
      <sz val="13"/>
      <color theme="0"/>
      <name val="Calibri"/>
      <family val="2"/>
      <scheme val="minor"/>
    </font>
    <font>
      <b/>
      <i/>
      <sz val="11"/>
      <name val="Calibri"/>
      <family val="2"/>
      <scheme val="minor"/>
    </font>
    <font>
      <b/>
      <i/>
      <sz val="9"/>
      <name val="Calibri"/>
      <family val="2"/>
      <scheme val="minor"/>
    </font>
    <font>
      <b/>
      <i/>
      <u/>
      <sz val="12"/>
      <name val="Calibri"/>
      <family val="2"/>
      <scheme val="minor"/>
    </font>
    <font>
      <sz val="12"/>
      <color indexed="8"/>
      <name val="Calibri"/>
      <family val="2"/>
      <scheme val="minor"/>
    </font>
    <font>
      <b/>
      <i/>
      <sz val="12"/>
      <name val="Calibri"/>
      <family val="2"/>
      <scheme val="minor"/>
    </font>
    <font>
      <sz val="9"/>
      <color indexed="9"/>
      <name val="Calibri"/>
      <family val="2"/>
      <scheme val="minor"/>
    </font>
    <font>
      <sz val="9"/>
      <color theme="1"/>
      <name val="Calibri"/>
      <family val="2"/>
      <scheme val="minor"/>
    </font>
    <font>
      <u/>
      <sz val="11"/>
      <color indexed="12"/>
      <name val="Calibri"/>
      <family val="2"/>
      <scheme val="minor"/>
    </font>
    <font>
      <sz val="11"/>
      <color rgb="FFFF0000"/>
      <name val="Calibri"/>
      <family val="2"/>
      <scheme val="minor"/>
    </font>
    <font>
      <sz val="9"/>
      <name val="Times New Roman"/>
      <family val="1"/>
    </font>
    <font>
      <b/>
      <sz val="11"/>
      <color theme="0"/>
      <name val="Arial"/>
      <family val="2"/>
    </font>
    <font>
      <b/>
      <sz val="10"/>
      <name val="Times New Roman"/>
      <family val="1"/>
    </font>
    <font>
      <sz val="11"/>
      <name val="Calibri"/>
      <family val="2"/>
    </font>
    <font>
      <i/>
      <sz val="10"/>
      <name val="Calibri"/>
      <family val="2"/>
    </font>
    <font>
      <b/>
      <sz val="12"/>
      <name val="Calibri"/>
      <family val="2"/>
    </font>
    <font>
      <i/>
      <sz val="11"/>
      <color rgb="FFFF0000"/>
      <name val="Calibri"/>
      <family val="2"/>
      <scheme val="minor"/>
    </font>
    <font>
      <u/>
      <sz val="11"/>
      <name val="Calibri"/>
      <family val="2"/>
      <scheme val="minor"/>
    </font>
    <font>
      <i/>
      <u/>
      <sz val="11"/>
      <name val="Calibri"/>
      <family val="2"/>
      <scheme val="minor"/>
    </font>
    <font>
      <sz val="10"/>
      <color theme="1"/>
      <name val="Calibri"/>
      <family val="2"/>
      <scheme val="minor"/>
    </font>
    <font>
      <i/>
      <sz val="11"/>
      <name val="Times New Roman"/>
      <family val="1"/>
    </font>
    <font>
      <b/>
      <i/>
      <u/>
      <sz val="10"/>
      <color theme="1"/>
      <name val="Calibri"/>
      <family val="2"/>
      <scheme val="minor"/>
    </font>
    <font>
      <b/>
      <sz val="10"/>
      <color theme="1"/>
      <name val="Calibri"/>
      <family val="2"/>
      <scheme val="minor"/>
    </font>
    <font>
      <b/>
      <i/>
      <sz val="10"/>
      <color theme="1"/>
      <name val="Calibri"/>
      <family val="2"/>
      <scheme val="minor"/>
    </font>
    <font>
      <b/>
      <sz val="10"/>
      <color theme="0"/>
      <name val="Calibri"/>
      <family val="2"/>
      <scheme val="minor"/>
    </font>
    <font>
      <b/>
      <sz val="11"/>
      <name val="Times New Roman"/>
      <family val="1"/>
    </font>
    <font>
      <b/>
      <i/>
      <sz val="13"/>
      <name val="Calibri"/>
      <family val="2"/>
      <scheme val="minor"/>
    </font>
    <font>
      <b/>
      <i/>
      <sz val="12"/>
      <color theme="0"/>
      <name val="Calibri"/>
      <family val="2"/>
      <scheme val="minor"/>
    </font>
  </fonts>
  <fills count="3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9"/>
        <bgColor indexed="64"/>
      </patternFill>
    </fill>
    <fill>
      <patternFill patternType="solid">
        <fgColor theme="0"/>
        <bgColor indexed="64"/>
      </patternFill>
    </fill>
    <fill>
      <patternFill patternType="solid">
        <fgColor indexed="9"/>
        <bgColor indexed="8"/>
      </patternFill>
    </fill>
    <fill>
      <patternFill patternType="solid">
        <fgColor theme="4" tint="-0.249977111117893"/>
        <bgColor indexed="64"/>
      </patternFill>
    </fill>
    <fill>
      <patternFill patternType="solid">
        <fgColor theme="0" tint="-4.9989318521683403E-2"/>
        <bgColor indexed="64"/>
      </patternFill>
    </fill>
  </fills>
  <borders count="10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bottom/>
      <diagonal/>
    </border>
    <border>
      <left style="double">
        <color indexed="64"/>
      </left>
      <right style="double">
        <color indexed="64"/>
      </right>
      <top/>
      <bottom/>
      <diagonal/>
    </border>
    <border>
      <left/>
      <right style="double">
        <color indexed="64"/>
      </right>
      <top/>
      <bottom/>
      <diagonal/>
    </border>
    <border>
      <left style="double">
        <color indexed="64"/>
      </left>
      <right/>
      <top style="thin">
        <color indexed="64"/>
      </top>
      <bottom style="double">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top style="thin">
        <color indexed="64"/>
      </top>
      <bottom style="thin">
        <color indexed="64"/>
      </bottom>
      <diagonal/>
    </border>
    <border>
      <left style="double">
        <color indexed="64"/>
      </left>
      <right/>
      <top style="double">
        <color indexed="64"/>
      </top>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style="thin">
        <color indexed="64"/>
      </top>
      <bottom/>
      <diagonal/>
    </border>
    <border>
      <left/>
      <right style="thin">
        <color indexed="64"/>
      </right>
      <top/>
      <bottom/>
      <diagonal/>
    </border>
    <border>
      <left style="double">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dashed">
        <color indexed="64"/>
      </bottom>
      <diagonal/>
    </border>
    <border>
      <left/>
      <right/>
      <top style="thin">
        <color indexed="64"/>
      </top>
      <bottom/>
      <diagonal/>
    </border>
    <border>
      <left/>
      <right/>
      <top style="double">
        <color indexed="64"/>
      </top>
      <bottom style="double">
        <color indexed="64"/>
      </bottom>
      <diagonal/>
    </border>
    <border>
      <left/>
      <right/>
      <top style="double">
        <color indexed="64"/>
      </top>
      <bottom/>
      <diagonal/>
    </border>
    <border>
      <left style="double">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double">
        <color indexed="64"/>
      </top>
      <bottom style="double">
        <color indexed="64"/>
      </bottom>
      <diagonal/>
    </border>
    <border>
      <left style="double">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22"/>
      </right>
      <top/>
      <bottom/>
      <diagonal/>
    </border>
    <border>
      <left style="double">
        <color indexed="64"/>
      </left>
      <right style="thin">
        <color indexed="64"/>
      </right>
      <top style="thin">
        <color indexed="64"/>
      </top>
      <bottom style="thin">
        <color indexed="64"/>
      </bottom>
      <diagonal/>
    </border>
    <border>
      <left/>
      <right style="thin">
        <color indexed="64"/>
      </right>
      <top style="double">
        <color indexed="64"/>
      </top>
      <bottom style="double">
        <color indexed="64"/>
      </bottom>
      <diagonal/>
    </border>
    <border>
      <left/>
      <right/>
      <top style="thin">
        <color indexed="64"/>
      </top>
      <bottom style="hair">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s>
  <cellStyleXfs count="506">
    <xf numFmtId="0" fontId="0" fillId="0" borderId="0" applyNumberForma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6" borderId="0" applyNumberFormat="0" applyBorder="0" applyAlignment="0" applyProtection="0"/>
    <xf numFmtId="0" fontId="26" fillId="5"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11"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12" borderId="0" applyNumberFormat="0" applyBorder="0" applyAlignment="0" applyProtection="0"/>
    <xf numFmtId="0" fontId="26" fillId="10" borderId="0" applyNumberFormat="0" applyBorder="0" applyAlignment="0" applyProtection="0"/>
    <xf numFmtId="0" fontId="26" fillId="2" borderId="0" applyNumberFormat="0" applyBorder="0" applyAlignment="0" applyProtection="0"/>
    <xf numFmtId="0" fontId="26" fillId="13" borderId="0" applyNumberFormat="0" applyBorder="0" applyAlignment="0" applyProtection="0"/>
    <xf numFmtId="0" fontId="56" fillId="6" borderId="0" applyNumberFormat="0" applyBorder="0" applyAlignment="0" applyProtection="0"/>
    <xf numFmtId="0" fontId="56" fillId="14" borderId="0" applyNumberFormat="0" applyBorder="0" applyAlignment="0" applyProtection="0"/>
    <xf numFmtId="0" fontId="56" fillId="13"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27" fillId="15" borderId="0" applyNumberFormat="0" applyBorder="0" applyAlignment="0" applyProtection="0"/>
    <xf numFmtId="0" fontId="27" fillId="3"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56" fillId="19" borderId="0" applyNumberFormat="0" applyBorder="0" applyAlignment="0" applyProtection="0"/>
    <xf numFmtId="0" fontId="56" fillId="14" borderId="0" applyNumberFormat="0" applyBorder="0" applyAlignment="0" applyProtection="0"/>
    <xf numFmtId="0" fontId="56" fillId="13" borderId="0" applyNumberFormat="0" applyBorder="0" applyAlignment="0" applyProtection="0"/>
    <xf numFmtId="0" fontId="56" fillId="20" borderId="0" applyNumberFormat="0" applyBorder="0" applyAlignment="0" applyProtection="0"/>
    <xf numFmtId="0" fontId="56" fillId="17" borderId="0" applyNumberFormat="0" applyBorder="0" applyAlignment="0" applyProtection="0"/>
    <xf numFmtId="0" fontId="56" fillId="21" borderId="0" applyNumberFormat="0" applyBorder="0" applyAlignment="0" applyProtection="0"/>
    <xf numFmtId="0" fontId="14" fillId="0" borderId="0" applyNumberFormat="0" applyFill="0" applyBorder="0" applyAlignment="0" applyProtection="0"/>
    <xf numFmtId="0" fontId="48" fillId="10" borderId="0" applyNumberFormat="0" applyBorder="0" applyAlignment="0" applyProtection="0"/>
    <xf numFmtId="0" fontId="28" fillId="9" borderId="0" applyNumberFormat="0" applyBorder="0" applyAlignment="0" applyProtection="0"/>
    <xf numFmtId="0" fontId="51" fillId="22" borderId="1" applyNumberFormat="0" applyAlignment="0" applyProtection="0"/>
    <xf numFmtId="0" fontId="29" fillId="23" borderId="1" applyNumberFormat="0" applyAlignment="0" applyProtection="0"/>
    <xf numFmtId="0" fontId="30" fillId="24" borderId="2" applyNumberFormat="0" applyAlignment="0" applyProtection="0"/>
    <xf numFmtId="0" fontId="31" fillId="0" borderId="3" applyNumberFormat="0" applyFill="0" applyAlignment="0" applyProtection="0"/>
    <xf numFmtId="0" fontId="53" fillId="24" borderId="2" applyNumberFormat="0" applyAlignment="0" applyProtection="0"/>
    <xf numFmtId="167" fontId="14" fillId="0" borderId="0" applyFont="0" applyFill="0" applyBorder="0" applyAlignment="0" applyProtection="0"/>
    <xf numFmtId="3" fontId="17" fillId="0" borderId="0" applyFont="0" applyFill="0" applyBorder="0" applyAlignment="0" applyProtection="0"/>
    <xf numFmtId="183" fontId="14" fillId="0" borderId="0" applyFont="0" applyFill="0" applyBorder="0" applyAlignment="0" applyProtection="0"/>
    <xf numFmtId="180" fontId="21" fillId="0" borderId="0" applyFont="0" applyFill="0" applyBorder="0" applyAlignment="0" applyProtection="0"/>
    <xf numFmtId="181" fontId="21" fillId="0" borderId="0" applyFont="0" applyFill="0" applyBorder="0" applyAlignment="0" applyProtection="0"/>
    <xf numFmtId="0" fontId="32" fillId="0" borderId="0" applyNumberFormat="0" applyFill="0" applyBorder="0" applyAlignment="0" applyProtection="0"/>
    <xf numFmtId="0" fontId="27" fillId="25" borderId="0" applyNumberFormat="0" applyBorder="0" applyAlignment="0" applyProtection="0"/>
    <xf numFmtId="0" fontId="27" fillId="21" borderId="0" applyNumberFormat="0" applyBorder="0" applyAlignment="0" applyProtection="0"/>
    <xf numFmtId="0" fontId="27" fillId="2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4" borderId="0" applyNumberFormat="0" applyBorder="0" applyAlignment="0" applyProtection="0"/>
    <xf numFmtId="0" fontId="33" fillId="5" borderId="1" applyNumberFormat="0" applyAlignment="0" applyProtection="0"/>
    <xf numFmtId="0" fontId="14" fillId="0" borderId="0" applyFont="0" applyFill="0" applyBorder="0" applyAlignment="0" applyProtection="0"/>
    <xf numFmtId="0" fontId="55" fillId="0" borderId="0" applyNumberFormat="0" applyFill="0" applyBorder="0" applyAlignment="0" applyProtection="0"/>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18" fillId="0" borderId="0"/>
    <xf numFmtId="0" fontId="47" fillId="6" borderId="0" applyNumberFormat="0" applyBorder="0" applyAlignment="0" applyProtection="0"/>
    <xf numFmtId="0" fontId="44" fillId="0" borderId="4" applyNumberFormat="0" applyFill="0" applyAlignment="0" applyProtection="0"/>
    <xf numFmtId="0" fontId="45" fillId="0" borderId="5" applyNumberFormat="0" applyFill="0" applyAlignment="0" applyProtection="0"/>
    <xf numFmtId="0" fontId="46" fillId="0" borderId="6" applyNumberFormat="0" applyFill="0" applyAlignment="0" applyProtection="0"/>
    <xf numFmtId="0" fontId="46" fillId="0" borderId="0" applyNumberFormat="0" applyFill="0" applyBorder="0" applyAlignment="0" applyProtection="0"/>
    <xf numFmtId="0" fontId="19"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4" fillId="8" borderId="0" applyNumberFormat="0" applyBorder="0" applyAlignment="0" applyProtection="0"/>
    <xf numFmtId="0" fontId="49" fillId="11" borderId="1" applyNumberFormat="0" applyAlignment="0" applyProtection="0"/>
    <xf numFmtId="15" fontId="14" fillId="0" borderId="0"/>
    <xf numFmtId="0" fontId="52" fillId="0" borderId="7" applyNumberFormat="0" applyFill="0" applyAlignment="0" applyProtection="0"/>
    <xf numFmtId="173" fontId="14" fillId="0" borderId="0" applyFont="0" applyFill="0" applyBorder="0" applyAlignment="0" applyProtection="0"/>
    <xf numFmtId="172" fontId="14" fillId="0" borderId="0" applyFont="0" applyFill="0" applyBorder="0" applyAlignment="0" applyProtection="0"/>
    <xf numFmtId="4" fontId="23" fillId="0" borderId="0" applyFont="0" applyFill="0" applyBorder="0" applyAlignment="0" applyProtection="0"/>
    <xf numFmtId="0" fontId="35" fillId="11" borderId="0" applyNumberFormat="0" applyBorder="0" applyAlignment="0" applyProtection="0"/>
    <xf numFmtId="0" fontId="15" fillId="0" borderId="0"/>
    <xf numFmtId="0" fontId="14" fillId="0" borderId="0"/>
    <xf numFmtId="0" fontId="14" fillId="0" borderId="0"/>
    <xf numFmtId="0" fontId="26" fillId="4" borderId="8" applyNumberFormat="0" applyFont="0" applyAlignment="0" applyProtection="0"/>
    <xf numFmtId="0" fontId="14" fillId="4" borderId="8" applyNumberFormat="0" applyFont="0" applyAlignment="0" applyProtection="0"/>
    <xf numFmtId="182" fontId="13" fillId="0" borderId="0" applyFont="0" applyFill="0" applyBorder="0" applyAlignment="0" applyProtection="0"/>
    <xf numFmtId="188" fontId="25" fillId="0" borderId="0">
      <protection locked="0"/>
    </xf>
    <xf numFmtId="0" fontId="50" fillId="22" borderId="9" applyNumberFormat="0" applyAlignment="0" applyProtection="0"/>
    <xf numFmtId="9" fontId="14" fillId="0" borderId="0" applyFont="0" applyFill="0" applyBorder="0" applyAlignment="0" applyProtection="0"/>
    <xf numFmtId="0" fontId="36" fillId="23" borderId="9"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43" fillId="0" borderId="0" applyNumberFormat="0" applyFill="0" applyBorder="0" applyAlignment="0" applyProtection="0"/>
    <xf numFmtId="0" fontId="39" fillId="0" borderId="0" applyNumberFormat="0" applyFill="0" applyBorder="0" applyAlignment="0" applyProtection="0"/>
    <xf numFmtId="0" fontId="40" fillId="0" borderId="10" applyNumberFormat="0" applyFill="0" applyAlignment="0" applyProtection="0"/>
    <xf numFmtId="0" fontId="41" fillId="0" borderId="11" applyNumberFormat="0" applyFill="0" applyAlignment="0" applyProtection="0"/>
    <xf numFmtId="0" fontId="32" fillId="0" borderId="12" applyNumberFormat="0" applyFill="0" applyAlignment="0" applyProtection="0"/>
    <xf numFmtId="0" fontId="42" fillId="0" borderId="13" applyNumberFormat="0" applyFill="0" applyAlignment="0" applyProtection="0"/>
    <xf numFmtId="0" fontId="18" fillId="0" borderId="0"/>
    <xf numFmtId="0" fontId="54" fillId="0" borderId="0" applyNumberFormat="0" applyFill="0" applyBorder="0" applyAlignment="0" applyProtection="0"/>
    <xf numFmtId="0" fontId="27" fillId="14" borderId="0" applyNumberFormat="0" applyBorder="0" applyAlignment="0" applyProtection="0"/>
    <xf numFmtId="0" fontId="27" fillId="19"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27" fillId="3" borderId="0" applyNumberFormat="0" applyBorder="0" applyAlignment="0" applyProtection="0"/>
    <xf numFmtId="0" fontId="27" fillId="6" borderId="0" applyNumberFormat="0" applyBorder="0" applyAlignment="0" applyProtection="0"/>
    <xf numFmtId="0" fontId="27" fillId="8" borderId="0" applyNumberFormat="0" applyBorder="0" applyAlignment="0" applyProtection="0"/>
    <xf numFmtId="0" fontId="27" fillId="13"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12" borderId="0" applyNumberFormat="0" applyBorder="0" applyAlignment="0" applyProtection="0"/>
    <xf numFmtId="0" fontId="12" fillId="10" borderId="0" applyNumberFormat="0" applyBorder="0" applyAlignment="0" applyProtection="0"/>
    <xf numFmtId="0" fontId="12" fillId="2" borderId="0" applyNumberFormat="0" applyBorder="0" applyAlignment="0" applyProtection="0"/>
    <xf numFmtId="0" fontId="12" fillId="13" borderId="0" applyNumberFormat="0" applyBorder="0" applyAlignment="0" applyProtection="0"/>
    <xf numFmtId="0" fontId="27" fillId="6" borderId="0" applyNumberFormat="0" applyBorder="0" applyAlignment="0" applyProtection="0"/>
    <xf numFmtId="0" fontId="27" fillId="14" borderId="0" applyNumberFormat="0" applyBorder="0" applyAlignment="0" applyProtection="0"/>
    <xf numFmtId="0" fontId="27" fillId="13"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15" borderId="0" applyNumberFormat="0" applyBorder="0" applyAlignment="0" applyProtection="0"/>
    <xf numFmtId="0" fontId="27" fillId="3"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4" borderId="0" applyNumberFormat="0" applyBorder="0" applyAlignment="0" applyProtection="0"/>
    <xf numFmtId="0" fontId="27" fillId="13" borderId="0" applyNumberFormat="0" applyBorder="0" applyAlignment="0" applyProtection="0"/>
    <xf numFmtId="0" fontId="27" fillId="20"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14" borderId="0" applyNumberFormat="0" applyBorder="0" applyAlignment="0" applyProtection="0"/>
    <xf numFmtId="0" fontId="34" fillId="10" borderId="0" applyNumberFormat="0" applyBorder="0" applyAlignment="0" applyProtection="0"/>
    <xf numFmtId="0" fontId="28" fillId="9" borderId="0" applyNumberFormat="0" applyBorder="0" applyAlignment="0" applyProtection="0"/>
    <xf numFmtId="0" fontId="27" fillId="6" borderId="0" applyNumberFormat="0" applyBorder="0" applyAlignment="0" applyProtection="0"/>
    <xf numFmtId="0" fontId="29" fillId="23" borderId="1" applyNumberFormat="0" applyAlignment="0" applyProtection="0"/>
    <xf numFmtId="0" fontId="30" fillId="24" borderId="2" applyNumberFormat="0" applyAlignment="0" applyProtection="0"/>
    <xf numFmtId="0" fontId="31" fillId="0" borderId="3" applyNumberFormat="0" applyFill="0" applyAlignment="0" applyProtection="0"/>
    <xf numFmtId="0" fontId="30" fillId="24" borderId="2" applyNumberFormat="0" applyAlignment="0" applyProtection="0"/>
    <xf numFmtId="0" fontId="32" fillId="0" borderId="0" applyNumberFormat="0" applyFill="0" applyBorder="0" applyAlignment="0" applyProtection="0"/>
    <xf numFmtId="0" fontId="27" fillId="25" borderId="0" applyNumberFormat="0" applyBorder="0" applyAlignment="0" applyProtection="0"/>
    <xf numFmtId="0" fontId="27" fillId="21" borderId="0" applyNumberFormat="0" applyBorder="0" applyAlignment="0" applyProtection="0"/>
    <xf numFmtId="0" fontId="27" fillId="2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4" borderId="0" applyNumberFormat="0" applyBorder="0" applyAlignment="0" applyProtection="0"/>
    <xf numFmtId="0" fontId="33" fillId="5" borderId="1" applyNumberFormat="0" applyAlignment="0" applyProtection="0"/>
    <xf numFmtId="0" fontId="38" fillId="0" borderId="0" applyNumberFormat="0" applyFill="0" applyBorder="0" applyAlignment="0" applyProtection="0"/>
    <xf numFmtId="0" fontId="36" fillId="22" borderId="9" applyNumberFormat="0" applyAlignment="0" applyProtection="0"/>
    <xf numFmtId="0" fontId="28" fillId="6" borderId="0" applyNumberFormat="0" applyBorder="0" applyAlignment="0" applyProtection="0"/>
    <xf numFmtId="0" fontId="27" fillId="17" borderId="0" applyNumberFormat="0" applyBorder="0" applyAlignment="0" applyProtection="0"/>
    <xf numFmtId="0" fontId="34" fillId="8" borderId="0" applyNumberFormat="0" applyBorder="0" applyAlignment="0" applyProtection="0"/>
    <xf numFmtId="0" fontId="33" fillId="11" borderId="1" applyNumberFormat="0" applyAlignment="0" applyProtection="0"/>
    <xf numFmtId="0" fontId="27" fillId="14" borderId="0" applyNumberFormat="0" applyBorder="0" applyAlignment="0" applyProtection="0"/>
    <xf numFmtId="0" fontId="37" fillId="0" borderId="7" applyNumberFormat="0" applyFill="0" applyAlignment="0" applyProtection="0"/>
    <xf numFmtId="4" fontId="16" fillId="0" borderId="0" applyFont="0" applyFill="0" applyBorder="0" applyAlignment="0" applyProtection="0"/>
    <xf numFmtId="0" fontId="35" fillId="11" borderId="0" applyNumberFormat="0" applyBorder="0" applyAlignment="0" applyProtection="0"/>
    <xf numFmtId="0" fontId="27" fillId="19" borderId="0" applyNumberFormat="0" applyBorder="0" applyAlignment="0" applyProtection="0"/>
    <xf numFmtId="0" fontId="12" fillId="4" borderId="8" applyNumberFormat="0" applyFont="0" applyAlignment="0" applyProtection="0"/>
    <xf numFmtId="0" fontId="36" fillId="22" borderId="9" applyNumberFormat="0" applyAlignment="0" applyProtection="0"/>
    <xf numFmtId="0" fontId="36" fillId="23" borderId="9"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0" applyNumberFormat="0" applyFill="0" applyAlignment="0" applyProtection="0"/>
    <xf numFmtId="0" fontId="41" fillId="0" borderId="11" applyNumberFormat="0" applyFill="0" applyAlignment="0" applyProtection="0"/>
    <xf numFmtId="0" fontId="32" fillId="0" borderId="12" applyNumberFormat="0" applyFill="0" applyAlignment="0" applyProtection="0"/>
    <xf numFmtId="0" fontId="42" fillId="0" borderId="13" applyNumberFormat="0" applyFill="0" applyAlignment="0" applyProtection="0"/>
    <xf numFmtId="0" fontId="37" fillId="0" borderId="0" applyNumberForma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23" borderId="1" applyNumberFormat="0" applyAlignment="0" applyProtection="0"/>
    <xf numFmtId="0" fontId="29" fillId="23" borderId="1" applyNumberFormat="0" applyAlignment="0" applyProtection="0"/>
    <xf numFmtId="0" fontId="29" fillId="23" borderId="1" applyNumberFormat="0" applyAlignment="0" applyProtection="0"/>
    <xf numFmtId="0" fontId="30" fillId="24" borderId="2" applyNumberFormat="0" applyAlignment="0" applyProtection="0"/>
    <xf numFmtId="0" fontId="30" fillId="24" borderId="2" applyNumberFormat="0" applyAlignment="0" applyProtection="0"/>
    <xf numFmtId="0" fontId="30" fillId="24" borderId="2" applyNumberFormat="0" applyAlignment="0" applyProtection="0"/>
    <xf numFmtId="0" fontId="31" fillId="0" borderId="3" applyNumberFormat="0" applyFill="0" applyAlignment="0" applyProtection="0"/>
    <xf numFmtId="0" fontId="31" fillId="0" borderId="3" applyNumberFormat="0" applyFill="0" applyAlignment="0" applyProtection="0"/>
    <xf numFmtId="0" fontId="31" fillId="0" borderId="3" applyNumberFormat="0" applyFill="0" applyAlignment="0" applyProtection="0"/>
    <xf numFmtId="167" fontId="14" fillId="0" borderId="0" applyFont="0" applyFill="0" applyBorder="0" applyAlignment="0" applyProtection="0"/>
    <xf numFmtId="169" fontId="14"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33" fillId="5" borderId="1" applyNumberFormat="0" applyAlignment="0" applyProtection="0"/>
    <xf numFmtId="0" fontId="33" fillId="5" borderId="1" applyNumberFormat="0" applyAlignment="0" applyProtection="0"/>
    <xf numFmtId="0" fontId="33" fillId="5" borderId="1" applyNumberFormat="0" applyAlignment="0" applyProtection="0"/>
    <xf numFmtId="0" fontId="14" fillId="0" borderId="0" applyNumberFormat="0" applyFill="0" applyBorder="0" applyAlignment="0" applyProtection="0">
      <alignment vertical="top"/>
      <protection locked="0"/>
    </xf>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11" fillId="0" borderId="0"/>
    <xf numFmtId="0" fontId="11" fillId="0" borderId="0"/>
    <xf numFmtId="0" fontId="12" fillId="4" borderId="8" applyNumberFormat="0" applyFont="0" applyAlignment="0" applyProtection="0"/>
    <xf numFmtId="0" fontId="12" fillId="4" borderId="8" applyNumberFormat="0" applyFont="0" applyAlignment="0" applyProtection="0"/>
    <xf numFmtId="0" fontId="12" fillId="4" borderId="8" applyNumberFormat="0" applyFont="0" applyAlignment="0" applyProtection="0"/>
    <xf numFmtId="182" fontId="57" fillId="0" borderId="0" applyFont="0" applyFill="0" applyBorder="0" applyAlignment="0" applyProtection="0"/>
    <xf numFmtId="182" fontId="13" fillId="0" borderId="0" applyFont="0" applyFill="0" applyBorder="0" applyAlignment="0" applyProtection="0"/>
    <xf numFmtId="182" fontId="13" fillId="0" borderId="0" applyFont="0" applyFill="0" applyBorder="0" applyAlignment="0" applyProtection="0"/>
    <xf numFmtId="182" fontId="13" fillId="0" borderId="0" applyFont="0" applyFill="0" applyBorder="0" applyAlignment="0" applyProtection="0"/>
    <xf numFmtId="0" fontId="36" fillId="23" borderId="9" applyNumberFormat="0" applyAlignment="0" applyProtection="0"/>
    <xf numFmtId="0" fontId="36" fillId="23" borderId="9" applyNumberFormat="0" applyAlignment="0" applyProtection="0"/>
    <xf numFmtId="0" fontId="36" fillId="23" borderId="9"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0" applyNumberFormat="0" applyFill="0" applyAlignment="0" applyProtection="0"/>
    <xf numFmtId="0" fontId="40" fillId="0" borderId="10" applyNumberFormat="0" applyFill="0" applyAlignment="0" applyProtection="0"/>
    <xf numFmtId="0" fontId="40" fillId="0" borderId="10" applyNumberFormat="0" applyFill="0" applyAlignment="0" applyProtection="0"/>
    <xf numFmtId="0" fontId="41" fillId="0" borderId="11" applyNumberFormat="0" applyFill="0" applyAlignment="0" applyProtection="0"/>
    <xf numFmtId="0" fontId="41" fillId="0" borderId="11" applyNumberFormat="0" applyFill="0" applyAlignment="0" applyProtection="0"/>
    <xf numFmtId="0" fontId="41" fillId="0" borderId="11" applyNumberFormat="0" applyFill="0" applyAlignment="0" applyProtection="0"/>
    <xf numFmtId="0" fontId="32" fillId="0" borderId="12" applyNumberFormat="0" applyFill="0" applyAlignment="0" applyProtection="0"/>
    <xf numFmtId="0" fontId="32" fillId="0" borderId="12" applyNumberFormat="0" applyFill="0" applyAlignment="0" applyProtection="0"/>
    <xf numFmtId="0" fontId="32" fillId="0" borderId="12"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2" fillId="0" borderId="13" applyNumberFormat="0" applyFill="0" applyAlignment="0" applyProtection="0"/>
    <xf numFmtId="0" fontId="42" fillId="0" borderId="13" applyNumberFormat="0" applyFill="0" applyAlignment="0" applyProtection="0"/>
    <xf numFmtId="0" fontId="42" fillId="0" borderId="13" applyNumberFormat="0" applyFill="0" applyAlignment="0" applyProtection="0"/>
    <xf numFmtId="0" fontId="27" fillId="13" borderId="0" applyNumberFormat="0" applyBorder="0" applyAlignment="0" applyProtection="0"/>
    <xf numFmtId="0" fontId="27" fillId="20"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34" fillId="10" borderId="0" applyNumberFormat="0" applyBorder="0" applyAlignment="0" applyProtection="0"/>
    <xf numFmtId="0" fontId="30" fillId="24" borderId="2" applyNumberFormat="0" applyAlignment="0" applyProtection="0"/>
    <xf numFmtId="0" fontId="27" fillId="20" borderId="0" applyNumberFormat="0" applyBorder="0" applyAlignment="0" applyProtection="0"/>
    <xf numFmtId="4" fontId="16"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8" fillId="6" borderId="0" applyNumberFormat="0" applyBorder="0" applyAlignment="0" applyProtection="0"/>
    <xf numFmtId="4" fontId="16" fillId="0" borderId="0" applyFont="0" applyFill="0" applyBorder="0" applyAlignment="0" applyProtection="0"/>
    <xf numFmtId="0" fontId="33" fillId="11" borderId="1" applyNumberFormat="0" applyAlignment="0" applyProtection="0"/>
    <xf numFmtId="0" fontId="37" fillId="0" borderId="7" applyNumberFormat="0" applyFill="0" applyAlignment="0" applyProtection="0"/>
    <xf numFmtId="4" fontId="16" fillId="0" borderId="0" applyFont="0" applyFill="0" applyBorder="0" applyAlignment="0" applyProtection="0"/>
    <xf numFmtId="0" fontId="34" fillId="10" borderId="0" applyNumberFormat="0" applyBorder="0" applyAlignment="0" applyProtection="0"/>
    <xf numFmtId="0" fontId="27" fillId="20" borderId="0" applyNumberFormat="0" applyBorder="0" applyAlignment="0" applyProtection="0"/>
    <xf numFmtId="0" fontId="27" fillId="13" borderId="0" applyNumberFormat="0" applyBorder="0" applyAlignment="0" applyProtection="0"/>
    <xf numFmtId="0" fontId="36" fillId="22" borderId="9" applyNumberFormat="0" applyAlignment="0" applyProtection="0"/>
    <xf numFmtId="0" fontId="27" fillId="6" borderId="0" applyNumberFormat="0" applyBorder="0" applyAlignment="0" applyProtection="0"/>
    <xf numFmtId="0" fontId="27" fillId="6" borderId="0" applyNumberFormat="0" applyBorder="0" applyAlignment="0" applyProtection="0"/>
    <xf numFmtId="0" fontId="37" fillId="0" borderId="0" applyNumberFormat="0" applyFill="0" applyBorder="0" applyAlignment="0" applyProtection="0"/>
    <xf numFmtId="0" fontId="27" fillId="21" borderId="0" applyNumberFormat="0" applyBorder="0" applyAlignment="0" applyProtection="0"/>
    <xf numFmtId="0" fontId="30" fillId="24" borderId="2" applyNumberFormat="0" applyAlignment="0" applyProtection="0"/>
    <xf numFmtId="0" fontId="28" fillId="6" borderId="0" applyNumberFormat="0" applyBorder="0" applyAlignment="0" applyProtection="0"/>
    <xf numFmtId="0" fontId="33" fillId="11" borderId="1" applyNumberFormat="0" applyAlignment="0" applyProtection="0"/>
    <xf numFmtId="0" fontId="37" fillId="0" borderId="7"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7" fillId="6" borderId="0" applyNumberFormat="0" applyBorder="0" applyAlignment="0" applyProtection="0"/>
    <xf numFmtId="0" fontId="27" fillId="6" borderId="0" applyNumberFormat="0" applyBorder="0" applyAlignment="0" applyProtection="0"/>
    <xf numFmtId="0" fontId="36" fillId="22" borderId="9" applyNumberFormat="0" applyAlignment="0" applyProtection="0"/>
    <xf numFmtId="0" fontId="27" fillId="13" borderId="0" applyNumberFormat="0" applyBorder="0" applyAlignment="0" applyProtection="0"/>
    <xf numFmtId="0" fontId="34" fillId="10" borderId="0" applyNumberFormat="0" applyBorder="0" applyAlignment="0" applyProtection="0"/>
    <xf numFmtId="0" fontId="37" fillId="0" borderId="7" applyNumberFormat="0" applyFill="0" applyAlignment="0" applyProtection="0"/>
    <xf numFmtId="0" fontId="33" fillId="11" borderId="1" applyNumberFormat="0" applyAlignment="0" applyProtection="0"/>
    <xf numFmtId="0" fontId="28" fillId="6" borderId="0" applyNumberFormat="0" applyBorder="0" applyAlignment="0" applyProtection="0"/>
    <xf numFmtId="0" fontId="30" fillId="24" borderId="2" applyNumberFormat="0" applyAlignment="0" applyProtection="0"/>
    <xf numFmtId="0" fontId="27" fillId="21" borderId="0" applyNumberFormat="0" applyBorder="0" applyAlignment="0" applyProtection="0"/>
    <xf numFmtId="0" fontId="27" fillId="17"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3" borderId="0" applyNumberFormat="0" applyBorder="0" applyAlignment="0" applyProtection="0"/>
    <xf numFmtId="0" fontId="27" fillId="13" borderId="0" applyNumberFormat="0" applyBorder="0" applyAlignment="0" applyProtection="0"/>
    <xf numFmtId="0" fontId="27" fillId="8" borderId="0" applyNumberFormat="0" applyBorder="0" applyAlignment="0" applyProtection="0"/>
    <xf numFmtId="0" fontId="27" fillId="14" borderId="0" applyNumberFormat="0" applyBorder="0" applyAlignment="0" applyProtection="0"/>
    <xf numFmtId="0" fontId="27" fillId="3" borderId="0" applyNumberFormat="0" applyBorder="0" applyAlignment="0" applyProtection="0"/>
    <xf numFmtId="0" fontId="27" fillId="13" borderId="0" applyNumberFormat="0" applyBorder="0" applyAlignment="0" applyProtection="0"/>
    <xf numFmtId="0" fontId="27" fillId="8" borderId="0" applyNumberFormat="0" applyBorder="0" applyAlignment="0" applyProtection="0"/>
    <xf numFmtId="0" fontId="27" fillId="14" borderId="0" applyNumberFormat="0" applyBorder="0" applyAlignment="0" applyProtection="0"/>
    <xf numFmtId="0" fontId="14" fillId="0" borderId="0" applyNumberForma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0" fontId="14" fillId="0" borderId="0" applyNumberFormat="0" applyFill="0" applyBorder="0" applyAlignment="0" applyProtection="0"/>
    <xf numFmtId="9" fontId="14" fillId="0" borderId="0" applyFont="0" applyFill="0" applyBorder="0" applyAlignment="0" applyProtection="0"/>
    <xf numFmtId="165" fontId="10" fillId="0" borderId="0" applyFont="0" applyFill="0" applyBorder="0" applyAlignment="0" applyProtection="0"/>
    <xf numFmtId="0" fontId="14" fillId="0" borderId="0" applyNumberFormat="0" applyFill="0" applyBorder="0" applyAlignment="0" applyProtection="0"/>
    <xf numFmtId="193" fontId="14" fillId="0" borderId="0" applyFont="0" applyFill="0" applyBorder="0" applyAlignment="0" applyProtection="0"/>
    <xf numFmtId="0" fontId="15" fillId="0" borderId="0"/>
    <xf numFmtId="194" fontId="14" fillId="0" borderId="0" applyFont="0" applyFill="0" applyBorder="0" applyAlignment="0" applyProtection="0"/>
    <xf numFmtId="0" fontId="14" fillId="0" borderId="0"/>
    <xf numFmtId="0" fontId="14" fillId="0" borderId="0"/>
    <xf numFmtId="198" fontId="14" fillId="0" borderId="0" applyFont="0" applyFill="0" applyBorder="0" applyAlignment="0" applyProtection="0"/>
    <xf numFmtId="198" fontId="14" fillId="0" borderId="0" applyFont="0" applyFill="0" applyBorder="0" applyAlignment="0" applyProtection="0"/>
    <xf numFmtId="198" fontId="14" fillId="0" borderId="0" applyFont="0" applyFill="0" applyBorder="0" applyAlignment="0" applyProtection="0"/>
    <xf numFmtId="198"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1" fontId="14" fillId="0" borderId="0" applyFont="0" applyFill="0" applyBorder="0" applyAlignment="0" applyProtection="0"/>
    <xf numFmtId="190" fontId="14" fillId="0" borderId="0" applyFont="0" applyFill="0" applyBorder="0" applyAlignment="0" applyProtection="0"/>
    <xf numFmtId="165" fontId="12" fillId="0" borderId="0" applyFont="0" applyFill="0" applyBorder="0" applyAlignment="0" applyProtection="0"/>
    <xf numFmtId="193" fontId="14" fillId="0" borderId="0" applyFont="0" applyFill="0" applyBorder="0" applyAlignment="0" applyProtection="0"/>
    <xf numFmtId="165" fontId="12"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9"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93" fontId="14" fillId="0" borderId="0" applyFont="0" applyFill="0" applyBorder="0" applyAlignment="0" applyProtection="0"/>
    <xf numFmtId="165" fontId="12" fillId="0" borderId="0" applyFont="0" applyFill="0" applyBorder="0" applyAlignment="0" applyProtection="0"/>
    <xf numFmtId="193" fontId="14" fillId="0" borderId="0" applyFont="0" applyFill="0" applyBorder="0" applyAlignment="0" applyProtection="0"/>
    <xf numFmtId="165" fontId="12" fillId="0" borderId="0" applyFont="0" applyFill="0" applyBorder="0" applyAlignment="0" applyProtection="0"/>
    <xf numFmtId="169" fontId="9" fillId="0" borderId="0" applyFont="0" applyFill="0" applyBorder="0" applyAlignment="0" applyProtection="0"/>
    <xf numFmtId="193" fontId="14" fillId="0" borderId="0" applyFont="0" applyFill="0" applyBorder="0" applyAlignment="0" applyProtection="0"/>
    <xf numFmtId="169" fontId="14" fillId="0" borderId="0" applyFont="0" applyFill="0" applyBorder="0" applyAlignment="0" applyProtection="0"/>
    <xf numFmtId="0" fontId="14" fillId="0" borderId="0"/>
    <xf numFmtId="0" fontId="9" fillId="0" borderId="0"/>
    <xf numFmtId="0" fontId="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9"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99" fontId="14" fillId="0" borderId="0" applyFont="0" applyFill="0" applyBorder="0" applyAlignment="0" applyProtection="0"/>
    <xf numFmtId="194" fontId="14" fillId="0" borderId="0" applyFont="0" applyFill="0" applyBorder="0" applyAlignment="0" applyProtection="0"/>
    <xf numFmtId="0" fontId="8" fillId="0" borderId="0"/>
    <xf numFmtId="169" fontId="8" fillId="0" borderId="0" applyFont="0" applyFill="0" applyBorder="0" applyAlignment="0" applyProtection="0"/>
    <xf numFmtId="167"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173" fontId="14" fillId="0" borderId="0" applyFont="0" applyFill="0" applyBorder="0" applyAlignment="0" applyProtection="0"/>
    <xf numFmtId="172" fontId="14" fillId="0" borderId="0" applyFont="0" applyFill="0" applyBorder="0" applyAlignment="0" applyProtection="0"/>
    <xf numFmtId="0" fontId="7" fillId="0" borderId="0"/>
    <xf numFmtId="169" fontId="7" fillId="0" borderId="0" applyFont="0" applyFill="0" applyBorder="0" applyAlignment="0" applyProtection="0"/>
    <xf numFmtId="167" fontId="7"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14" fillId="0" borderId="0"/>
    <xf numFmtId="167" fontId="14" fillId="0" borderId="0" applyFont="0" applyFill="0" applyBorder="0" applyAlignment="0" applyProtection="0"/>
    <xf numFmtId="0" fontId="14" fillId="0" borderId="0"/>
    <xf numFmtId="0" fontId="14" fillId="0" borderId="0" applyFont="0" applyFill="0" applyBorder="0" applyAlignment="0" applyProtection="0"/>
    <xf numFmtId="170" fontId="14" fillId="0" borderId="0" applyFont="0" applyFill="0" applyBorder="0" applyAlignment="0" applyProtection="0"/>
    <xf numFmtId="169" fontId="7"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14" fillId="0" borderId="0" applyNumberForma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14" fillId="0" borderId="0" applyNumberFormat="0" applyFill="0" applyBorder="0" applyAlignment="0" applyProtection="0"/>
    <xf numFmtId="0" fontId="14" fillId="0" borderId="0" applyNumberFormat="0" applyFill="0" applyBorder="0" applyAlignment="0" applyProtection="0"/>
    <xf numFmtId="0" fontId="1" fillId="0" borderId="0"/>
    <xf numFmtId="0" fontId="1" fillId="0" borderId="0"/>
    <xf numFmtId="165"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169"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cellStyleXfs>
  <cellXfs count="1434">
    <xf numFmtId="0" fontId="0" fillId="0" borderId="0" xfId="0"/>
    <xf numFmtId="0" fontId="58" fillId="0" borderId="0" xfId="43" applyFont="1" applyFill="1"/>
    <xf numFmtId="0" fontId="60" fillId="0" borderId="0" xfId="43" applyFont="1" applyFill="1"/>
    <xf numFmtId="0" fontId="60" fillId="27" borderId="0" xfId="43" applyFont="1" applyFill="1"/>
    <xf numFmtId="190" fontId="58" fillId="27" borderId="0" xfId="86" applyNumberFormat="1" applyFont="1" applyFill="1"/>
    <xf numFmtId="0" fontId="58" fillId="27" borderId="0" xfId="43" applyFont="1" applyFill="1"/>
    <xf numFmtId="0" fontId="60" fillId="27" borderId="0" xfId="43" applyFont="1" applyFill="1" applyAlignment="1"/>
    <xf numFmtId="0" fontId="61" fillId="27" borderId="0" xfId="43" applyFont="1" applyFill="1"/>
    <xf numFmtId="190" fontId="61" fillId="27" borderId="0" xfId="86" applyNumberFormat="1" applyFont="1" applyFill="1"/>
    <xf numFmtId="0" fontId="66" fillId="27" borderId="0" xfId="43" applyFont="1" applyFill="1" applyBorder="1" applyAlignment="1">
      <alignment horizontal="center"/>
    </xf>
    <xf numFmtId="0" fontId="66" fillId="0" borderId="0" xfId="43" applyFont="1" applyFill="1"/>
    <xf numFmtId="0" fontId="66" fillId="27" borderId="14" xfId="43" applyFont="1" applyFill="1" applyBorder="1" applyAlignment="1">
      <alignment horizontal="center"/>
    </xf>
    <xf numFmtId="0" fontId="66" fillId="27" borderId="19" xfId="43" applyFont="1" applyFill="1" applyBorder="1" applyAlignment="1">
      <alignment horizontal="center"/>
    </xf>
    <xf numFmtId="0" fontId="58" fillId="27" borderId="29" xfId="43" applyFont="1" applyFill="1" applyBorder="1"/>
    <xf numFmtId="0" fontId="58" fillId="27" borderId="60" xfId="43" applyFont="1" applyFill="1" applyBorder="1"/>
    <xf numFmtId="0" fontId="58" fillId="0" borderId="0" xfId="368" applyFont="1"/>
    <xf numFmtId="0" fontId="66" fillId="27" borderId="0" xfId="43" applyFont="1" applyFill="1" applyBorder="1"/>
    <xf numFmtId="0" fontId="58" fillId="0" borderId="0" xfId="43" applyFont="1" applyFill="1" applyBorder="1"/>
    <xf numFmtId="0" fontId="62" fillId="0" borderId="0" xfId="378" applyFont="1" applyFill="1" applyBorder="1" applyAlignment="1">
      <alignment vertical="center" wrapText="1"/>
    </xf>
    <xf numFmtId="0" fontId="58" fillId="28" borderId="0" xfId="43" applyFont="1" applyFill="1"/>
    <xf numFmtId="0" fontId="66" fillId="28" borderId="0" xfId="43" applyFont="1" applyFill="1" applyAlignment="1">
      <alignment horizontal="right"/>
    </xf>
    <xf numFmtId="0" fontId="60" fillId="28" borderId="0" xfId="43" applyFont="1" applyFill="1" applyAlignment="1"/>
    <xf numFmtId="0" fontId="62" fillId="27" borderId="0" xfId="43" applyFont="1" applyFill="1" applyAlignment="1"/>
    <xf numFmtId="0" fontId="74" fillId="0" borderId="0" xfId="43" applyFont="1" applyFill="1" applyAlignment="1"/>
    <xf numFmtId="0" fontId="73" fillId="28" borderId="0" xfId="43" applyFont="1" applyFill="1"/>
    <xf numFmtId="172" fontId="58" fillId="0" borderId="16" xfId="369" applyFont="1" applyFill="1" applyBorder="1"/>
    <xf numFmtId="167" fontId="58" fillId="0" borderId="0" xfId="43" applyNumberFormat="1" applyFont="1" applyFill="1"/>
    <xf numFmtId="0" fontId="58" fillId="0" borderId="16" xfId="43" applyFont="1" applyFill="1" applyBorder="1"/>
    <xf numFmtId="167" fontId="60" fillId="27" borderId="61" xfId="86" applyNumberFormat="1" applyFont="1" applyFill="1" applyBorder="1" applyAlignment="1">
      <alignment horizontal="center" vertical="center"/>
    </xf>
    <xf numFmtId="0" fontId="58" fillId="0" borderId="0" xfId="0" applyFont="1"/>
    <xf numFmtId="172" fontId="58" fillId="28" borderId="0" xfId="86" applyFont="1" applyFill="1" applyBorder="1" applyAlignment="1" applyProtection="1">
      <alignment horizontal="center"/>
    </xf>
    <xf numFmtId="172" fontId="58" fillId="27" borderId="0" xfId="86" applyFont="1" applyFill="1" applyBorder="1" applyAlignment="1" applyProtection="1">
      <alignment horizontal="center"/>
    </xf>
    <xf numFmtId="172" fontId="62" fillId="27" borderId="0" xfId="86" applyFont="1" applyFill="1" applyAlignment="1"/>
    <xf numFmtId="15" fontId="60" fillId="0" borderId="0" xfId="86" applyNumberFormat="1" applyFont="1" applyFill="1" applyAlignment="1"/>
    <xf numFmtId="15" fontId="60" fillId="28" borderId="0" xfId="86" applyNumberFormat="1" applyFont="1" applyFill="1" applyAlignment="1">
      <alignment horizontal="center"/>
    </xf>
    <xf numFmtId="0" fontId="73" fillId="27" borderId="0" xfId="43" applyFont="1" applyFill="1"/>
    <xf numFmtId="0" fontId="75" fillId="27" borderId="51" xfId="43" applyFont="1" applyFill="1" applyBorder="1" applyAlignment="1">
      <alignment horizontal="center"/>
    </xf>
    <xf numFmtId="3" fontId="58" fillId="27" borderId="59" xfId="43" applyNumberFormat="1" applyFont="1" applyFill="1" applyBorder="1" applyAlignment="1">
      <alignment horizontal="center" vertical="center" wrapText="1"/>
    </xf>
    <xf numFmtId="0" fontId="60" fillId="27" borderId="18" xfId="43" applyFont="1" applyFill="1" applyBorder="1"/>
    <xf numFmtId="172" fontId="60" fillId="27" borderId="20" xfId="86" applyFont="1" applyFill="1" applyBorder="1" applyProtection="1"/>
    <xf numFmtId="0" fontId="58" fillId="27" borderId="30" xfId="43" applyFont="1" applyFill="1" applyBorder="1"/>
    <xf numFmtId="172" fontId="58" fillId="27" borderId="31" xfId="86" applyFont="1" applyFill="1" applyBorder="1" applyAlignment="1" applyProtection="1">
      <alignment horizontal="right"/>
    </xf>
    <xf numFmtId="0" fontId="77" fillId="27" borderId="0" xfId="43" applyFont="1" applyFill="1"/>
    <xf numFmtId="0" fontId="73" fillId="27" borderId="0" xfId="43" applyFont="1" applyFill="1" applyAlignment="1">
      <alignment wrapText="1"/>
    </xf>
    <xf numFmtId="0" fontId="61" fillId="27" borderId="0" xfId="43" applyNumberFormat="1" applyFont="1" applyFill="1" applyBorder="1" applyAlignment="1" applyProtection="1"/>
    <xf numFmtId="0" fontId="61" fillId="27" borderId="0" xfId="43" applyFont="1" applyFill="1" applyAlignment="1">
      <alignment horizontal="left"/>
    </xf>
    <xf numFmtId="0" fontId="58" fillId="22" borderId="0" xfId="43" applyFont="1" applyFill="1"/>
    <xf numFmtId="172" fontId="58" fillId="0" borderId="0" xfId="86" applyFont="1"/>
    <xf numFmtId="0" fontId="58" fillId="27" borderId="32" xfId="43" applyFont="1" applyFill="1" applyBorder="1"/>
    <xf numFmtId="0" fontId="58" fillId="27" borderId="15" xfId="43" applyFont="1" applyFill="1" applyBorder="1"/>
    <xf numFmtId="0" fontId="64" fillId="27" borderId="15" xfId="43" applyFont="1" applyFill="1" applyBorder="1"/>
    <xf numFmtId="3" fontId="77" fillId="27" borderId="15" xfId="43" applyNumberFormat="1" applyFont="1" applyFill="1" applyBorder="1"/>
    <xf numFmtId="0" fontId="80" fillId="27" borderId="15" xfId="43" applyFont="1" applyFill="1" applyBorder="1"/>
    <xf numFmtId="0" fontId="58" fillId="22" borderId="24" xfId="43" applyFont="1" applyFill="1" applyBorder="1"/>
    <xf numFmtId="0" fontId="58" fillId="0" borderId="0" xfId="43" applyFont="1"/>
    <xf numFmtId="0" fontId="81" fillId="0" borderId="0" xfId="43" applyFont="1"/>
    <xf numFmtId="0" fontId="77" fillId="27" borderId="0" xfId="43" applyFont="1" applyFill="1" applyAlignment="1">
      <alignment vertical="center" wrapText="1"/>
    </xf>
    <xf numFmtId="0" fontId="58" fillId="27" borderId="26" xfId="43" applyFont="1" applyFill="1" applyBorder="1"/>
    <xf numFmtId="0" fontId="68" fillId="27" borderId="32" xfId="43" applyFont="1" applyFill="1" applyBorder="1"/>
    <xf numFmtId="3" fontId="58" fillId="0" borderId="0" xfId="0" applyNumberFormat="1" applyFont="1"/>
    <xf numFmtId="0" fontId="64" fillId="27" borderId="14" xfId="43" applyFont="1" applyFill="1" applyBorder="1"/>
    <xf numFmtId="0" fontId="64" fillId="0" borderId="14" xfId="43" applyFont="1" applyFill="1" applyBorder="1"/>
    <xf numFmtId="0" fontId="58" fillId="27" borderId="24" xfId="43" applyFont="1" applyFill="1" applyBorder="1"/>
    <xf numFmtId="173" fontId="58" fillId="0" borderId="0" xfId="85" applyFont="1"/>
    <xf numFmtId="0" fontId="77" fillId="27" borderId="0" xfId="43" applyFont="1" applyFill="1" applyAlignment="1">
      <alignment horizontal="right"/>
    </xf>
    <xf numFmtId="0" fontId="58" fillId="27" borderId="0" xfId="0" applyFont="1" applyFill="1"/>
    <xf numFmtId="0" fontId="82" fillId="27" borderId="14" xfId="43" applyFont="1" applyFill="1" applyBorder="1"/>
    <xf numFmtId="0" fontId="82" fillId="27" borderId="15" xfId="43" applyFont="1" applyFill="1" applyBorder="1"/>
    <xf numFmtId="0" fontId="77" fillId="27" borderId="24" xfId="43" applyFont="1" applyFill="1" applyBorder="1"/>
    <xf numFmtId="185" fontId="77" fillId="27" borderId="24" xfId="43" applyNumberFormat="1" applyFont="1" applyFill="1" applyBorder="1"/>
    <xf numFmtId="0" fontId="58" fillId="27" borderId="49" xfId="43" applyFont="1" applyFill="1" applyBorder="1" applyAlignment="1">
      <alignment vertical="center" wrapText="1"/>
    </xf>
    <xf numFmtId="3" fontId="58" fillId="27" borderId="0" xfId="91" applyNumberFormat="1" applyFont="1" applyFill="1" applyAlignment="1">
      <alignment horizontal="center"/>
    </xf>
    <xf numFmtId="3" fontId="60" fillId="27" borderId="0" xfId="91" applyNumberFormat="1" applyFont="1" applyFill="1" applyAlignment="1">
      <alignment horizontal="center"/>
    </xf>
    <xf numFmtId="0" fontId="60" fillId="27" borderId="0" xfId="91" applyFont="1" applyFill="1" applyAlignment="1">
      <alignment horizontal="center"/>
    </xf>
    <xf numFmtId="187" fontId="58" fillId="27" borderId="0" xfId="86" applyNumberFormat="1" applyFont="1" applyFill="1" applyAlignment="1">
      <alignment horizontal="center"/>
    </xf>
    <xf numFmtId="1" fontId="58" fillId="27" borderId="0" xfId="43" applyNumberFormat="1" applyFont="1" applyFill="1"/>
    <xf numFmtId="173" fontId="58" fillId="27" borderId="0" xfId="85" applyFont="1" applyFill="1" applyAlignment="1">
      <alignment horizontal="center"/>
    </xf>
    <xf numFmtId="3" fontId="66" fillId="27" borderId="0" xfId="43" applyNumberFormat="1" applyFont="1" applyFill="1" applyAlignment="1">
      <alignment horizontal="right" vertical="center"/>
    </xf>
    <xf numFmtId="3" fontId="66" fillId="0" borderId="44" xfId="43" applyNumberFormat="1" applyFont="1" applyFill="1" applyBorder="1" applyAlignment="1">
      <alignment horizontal="right" vertical="center"/>
    </xf>
    <xf numFmtId="3" fontId="58" fillId="0" borderId="46" xfId="43" applyNumberFormat="1" applyFont="1" applyFill="1" applyBorder="1" applyAlignment="1">
      <alignment horizontal="right" vertical="center"/>
    </xf>
    <xf numFmtId="3" fontId="58" fillId="0" borderId="25" xfId="43" applyNumberFormat="1" applyFont="1" applyFill="1" applyBorder="1" applyAlignment="1">
      <alignment horizontal="right" vertical="center"/>
    </xf>
    <xf numFmtId="3" fontId="58" fillId="0" borderId="0" xfId="43" applyNumberFormat="1" applyFont="1" applyFill="1" applyBorder="1" applyAlignment="1">
      <alignment horizontal="right" vertical="center"/>
    </xf>
    <xf numFmtId="3" fontId="58" fillId="0" borderId="88" xfId="43" applyNumberFormat="1" applyFont="1" applyFill="1" applyBorder="1" applyAlignment="1">
      <alignment horizontal="right" vertical="center"/>
    </xf>
    <xf numFmtId="3" fontId="58" fillId="0" borderId="87" xfId="43" applyNumberFormat="1" applyFont="1" applyFill="1" applyBorder="1" applyAlignment="1">
      <alignment horizontal="right" vertical="center"/>
    </xf>
    <xf numFmtId="3" fontId="58" fillId="0" borderId="90" xfId="43" applyNumberFormat="1" applyFont="1" applyFill="1" applyBorder="1" applyAlignment="1">
      <alignment horizontal="right" vertical="center"/>
    </xf>
    <xf numFmtId="3" fontId="58" fillId="0" borderId="39" xfId="43" applyNumberFormat="1" applyFont="1" applyFill="1" applyBorder="1" applyAlignment="1">
      <alignment horizontal="right" vertical="center"/>
    </xf>
    <xf numFmtId="3" fontId="58" fillId="0" borderId="0" xfId="43" applyNumberFormat="1" applyFont="1" applyFill="1" applyAlignment="1">
      <alignment horizontal="right" vertical="center"/>
    </xf>
    <xf numFmtId="3" fontId="58" fillId="27" borderId="0" xfId="43" applyNumberFormat="1" applyFont="1" applyFill="1" applyAlignment="1">
      <alignment horizontal="center"/>
    </xf>
    <xf numFmtId="0" fontId="58" fillId="27" borderId="0" xfId="91" applyFont="1" applyFill="1"/>
    <xf numFmtId="173" fontId="58" fillId="0" borderId="0" xfId="85" applyFont="1" applyFill="1" applyAlignment="1">
      <alignment horizontal="center"/>
    </xf>
    <xf numFmtId="173" fontId="58" fillId="0" borderId="0" xfId="85" applyFont="1" applyFill="1"/>
    <xf numFmtId="1" fontId="58" fillId="27" borderId="0" xfId="43" applyNumberFormat="1" applyFont="1" applyFill="1" applyBorder="1" applyAlignment="1">
      <alignment horizontal="center"/>
    </xf>
    <xf numFmtId="3" fontId="66" fillId="0" borderId="0" xfId="43" applyNumberFormat="1" applyFont="1" applyFill="1" applyAlignment="1">
      <alignment horizontal="right" vertical="center"/>
    </xf>
    <xf numFmtId="173" fontId="58" fillId="27" borderId="0" xfId="85" applyFont="1" applyFill="1"/>
    <xf numFmtId="3" fontId="58" fillId="0" borderId="86" xfId="43" applyNumberFormat="1" applyFont="1" applyFill="1" applyBorder="1" applyAlignment="1">
      <alignment horizontal="right" vertical="center"/>
    </xf>
    <xf numFmtId="3" fontId="58" fillId="0" borderId="47" xfId="43" applyNumberFormat="1" applyFont="1" applyFill="1" applyBorder="1" applyAlignment="1">
      <alignment horizontal="right" vertical="center"/>
    </xf>
    <xf numFmtId="0" fontId="58" fillId="0" borderId="0" xfId="91" applyFont="1" applyFill="1"/>
    <xf numFmtId="0" fontId="58" fillId="0" borderId="0" xfId="91" applyFont="1" applyFill="1" applyAlignment="1">
      <alignment vertical="center"/>
    </xf>
    <xf numFmtId="0" fontId="58" fillId="27" borderId="0" xfId="91" applyFont="1" applyFill="1" applyAlignment="1">
      <alignment vertical="center"/>
    </xf>
    <xf numFmtId="0" fontId="61" fillId="0" borderId="0" xfId="43" applyFont="1" applyFill="1"/>
    <xf numFmtId="173" fontId="61" fillId="0" borderId="0" xfId="85" applyFont="1" applyFill="1"/>
    <xf numFmtId="0" fontId="61" fillId="28" borderId="0" xfId="43" applyFont="1" applyFill="1"/>
    <xf numFmtId="0" fontId="75" fillId="28" borderId="0" xfId="43" applyFont="1" applyFill="1"/>
    <xf numFmtId="0" fontId="85" fillId="28" borderId="0" xfId="43" quotePrefix="1" applyNumberFormat="1" applyFont="1" applyFill="1" applyAlignment="1" applyProtection="1">
      <alignment horizontal="centerContinuous"/>
    </xf>
    <xf numFmtId="0" fontId="61" fillId="28" borderId="0" xfId="43" applyFont="1" applyFill="1" applyAlignment="1">
      <alignment horizontal="centerContinuous"/>
    </xf>
    <xf numFmtId="0" fontId="61" fillId="28" borderId="0" xfId="43" quotePrefix="1" applyFont="1" applyFill="1" applyAlignment="1" applyProtection="1">
      <alignment horizontal="centerContinuous"/>
    </xf>
    <xf numFmtId="0" fontId="75" fillId="0" borderId="0" xfId="43" applyFont="1" applyFill="1"/>
    <xf numFmtId="0" fontId="86" fillId="0" borderId="48" xfId="43" applyNumberFormat="1" applyFont="1" applyFill="1" applyBorder="1" applyProtection="1"/>
    <xf numFmtId="3" fontId="87" fillId="0" borderId="48" xfId="43" applyNumberFormat="1" applyFont="1" applyFill="1" applyBorder="1" applyAlignment="1" applyProtection="1">
      <alignment horizontal="right"/>
    </xf>
    <xf numFmtId="3" fontId="87" fillId="0" borderId="49" xfId="43" applyNumberFormat="1" applyFont="1" applyFill="1" applyBorder="1" applyAlignment="1" applyProtection="1">
      <alignment horizontal="right"/>
    </xf>
    <xf numFmtId="173" fontId="75" fillId="0" borderId="0" xfId="85" applyFont="1" applyFill="1"/>
    <xf numFmtId="172" fontId="58" fillId="28" borderId="0" xfId="86" applyFont="1" applyFill="1"/>
    <xf numFmtId="0" fontId="77" fillId="28" borderId="0" xfId="43" applyNumberFormat="1" applyFont="1" applyFill="1" applyBorder="1" applyAlignment="1" applyProtection="1"/>
    <xf numFmtId="3" fontId="77" fillId="28" borderId="0" xfId="43" applyNumberFormat="1" applyFont="1" applyFill="1" applyBorder="1"/>
    <xf numFmtId="173" fontId="77" fillId="28" borderId="0" xfId="85" applyFont="1" applyFill="1" applyBorder="1"/>
    <xf numFmtId="167" fontId="61" fillId="0" borderId="0" xfId="43" applyNumberFormat="1" applyFont="1" applyFill="1"/>
    <xf numFmtId="3" fontId="58" fillId="0" borderId="0" xfId="91" applyNumberFormat="1" applyFont="1" applyFill="1" applyAlignment="1">
      <alignment horizontal="center"/>
    </xf>
    <xf numFmtId="17" fontId="58" fillId="27" borderId="48" xfId="43" applyNumberFormat="1" applyFont="1" applyFill="1" applyBorder="1" applyAlignment="1">
      <alignment horizontal="center"/>
    </xf>
    <xf numFmtId="172" fontId="58" fillId="27" borderId="0" xfId="86" applyFont="1" applyFill="1"/>
    <xf numFmtId="0" fontId="89" fillId="27" borderId="0" xfId="43" applyFont="1" applyFill="1"/>
    <xf numFmtId="3" fontId="58" fillId="27" borderId="0" xfId="91" applyNumberFormat="1" applyFont="1" applyFill="1" applyAlignment="1">
      <alignment horizontal="center" vertical="center"/>
    </xf>
    <xf numFmtId="3" fontId="58" fillId="27" borderId="0" xfId="91" applyNumberFormat="1" applyFont="1" applyFill="1" applyBorder="1" applyAlignment="1">
      <alignment horizontal="center"/>
    </xf>
    <xf numFmtId="0" fontId="58" fillId="27" borderId="0" xfId="43" applyFont="1" applyFill="1" applyBorder="1"/>
    <xf numFmtId="3" fontId="66" fillId="0" borderId="25" xfId="43" applyNumberFormat="1" applyFont="1" applyFill="1" applyBorder="1" applyAlignment="1">
      <alignment horizontal="right" vertical="center"/>
    </xf>
    <xf numFmtId="0" fontId="58" fillId="0" borderId="0" xfId="43" applyFont="1" applyFill="1" applyAlignment="1"/>
    <xf numFmtId="3" fontId="66" fillId="28" borderId="0" xfId="43" applyNumberFormat="1" applyFont="1" applyFill="1" applyAlignment="1">
      <alignment horizontal="right" vertical="center"/>
    </xf>
    <xf numFmtId="0" fontId="66" fillId="27" borderId="43" xfId="43" applyFont="1" applyFill="1" applyBorder="1" applyAlignment="1">
      <alignment horizontal="left" vertical="center"/>
    </xf>
    <xf numFmtId="3" fontId="66" fillId="0" borderId="66" xfId="43" applyNumberFormat="1" applyFont="1" applyFill="1" applyBorder="1" applyAlignment="1">
      <alignment horizontal="right" vertical="center"/>
    </xf>
    <xf numFmtId="3" fontId="58" fillId="0" borderId="89" xfId="43" applyNumberFormat="1" applyFont="1" applyFill="1" applyBorder="1" applyAlignment="1">
      <alignment horizontal="right" vertical="center"/>
    </xf>
    <xf numFmtId="0" fontId="82" fillId="0" borderId="0" xfId="43" applyFont="1" applyFill="1"/>
    <xf numFmtId="0" fontId="82" fillId="27" borderId="0" xfId="43" applyFont="1" applyFill="1"/>
    <xf numFmtId="0" fontId="77" fillId="27" borderId="0" xfId="43" applyFont="1" applyFill="1" applyAlignment="1" applyProtection="1">
      <alignment horizontal="centerContinuous"/>
    </xf>
    <xf numFmtId="0" fontId="77" fillId="27" borderId="0" xfId="43" applyFont="1" applyFill="1" applyAlignment="1">
      <alignment horizontal="centerContinuous"/>
    </xf>
    <xf numFmtId="0" fontId="91" fillId="27" borderId="0" xfId="43" applyFont="1" applyFill="1"/>
    <xf numFmtId="0" fontId="77" fillId="27" borderId="0" xfId="43" applyFont="1" applyFill="1" applyBorder="1"/>
    <xf numFmtId="171" fontId="82" fillId="0" borderId="0" xfId="43" applyNumberFormat="1" applyFont="1" applyFill="1"/>
    <xf numFmtId="3" fontId="77" fillId="27" borderId="0" xfId="43" applyNumberFormat="1" applyFont="1" applyFill="1" applyBorder="1" applyAlignment="1">
      <alignment horizontal="center"/>
    </xf>
    <xf numFmtId="0" fontId="82" fillId="28" borderId="0" xfId="43" applyFont="1" applyFill="1"/>
    <xf numFmtId="0" fontId="58" fillId="0" borderId="0" xfId="43" applyFont="1" applyBorder="1"/>
    <xf numFmtId="0" fontId="58" fillId="0" borderId="0" xfId="368" applyFont="1" applyBorder="1"/>
    <xf numFmtId="179" fontId="58" fillId="27" borderId="0" xfId="86" applyNumberFormat="1" applyFont="1" applyFill="1" applyBorder="1" applyAlignment="1">
      <alignment horizontal="center"/>
    </xf>
    <xf numFmtId="14" fontId="58" fillId="27" borderId="0" xfId="43" applyNumberFormat="1" applyFont="1" applyFill="1" applyBorder="1" applyAlignment="1">
      <alignment horizontal="center"/>
    </xf>
    <xf numFmtId="167" fontId="58" fillId="27" borderId="0" xfId="85" applyNumberFormat="1" applyFont="1" applyFill="1"/>
    <xf numFmtId="176" fontId="66" fillId="27" borderId="22" xfId="85" applyNumberFormat="1" applyFont="1" applyFill="1" applyBorder="1" applyAlignment="1">
      <alignment horizontal="center"/>
    </xf>
    <xf numFmtId="176" fontId="66" fillId="27" borderId="26" xfId="85" applyNumberFormat="1" applyFont="1" applyFill="1" applyBorder="1" applyAlignment="1">
      <alignment horizontal="center"/>
    </xf>
    <xf numFmtId="173" fontId="63" fillId="27" borderId="14" xfId="85" applyFont="1" applyFill="1" applyBorder="1"/>
    <xf numFmtId="0" fontId="58" fillId="27" borderId="14" xfId="43" applyFont="1" applyFill="1" applyBorder="1"/>
    <xf numFmtId="0" fontId="60" fillId="27" borderId="14" xfId="43" applyFont="1" applyFill="1" applyBorder="1"/>
    <xf numFmtId="0" fontId="66" fillId="27" borderId="14" xfId="43" applyFont="1" applyFill="1" applyBorder="1"/>
    <xf numFmtId="0" fontId="73" fillId="27" borderId="14" xfId="43" applyFont="1" applyFill="1" applyBorder="1"/>
    <xf numFmtId="0" fontId="65" fillId="27" borderId="14" xfId="43" applyFont="1" applyFill="1" applyBorder="1"/>
    <xf numFmtId="0" fontId="74" fillId="0" borderId="14" xfId="43" applyFont="1" applyFill="1" applyBorder="1"/>
    <xf numFmtId="0" fontId="74" fillId="0" borderId="24" xfId="43" applyFont="1" applyFill="1" applyBorder="1"/>
    <xf numFmtId="0" fontId="74" fillId="0" borderId="0" xfId="43" applyFont="1" applyFill="1" applyBorder="1"/>
    <xf numFmtId="176" fontId="74" fillId="0" borderId="0" xfId="85" applyNumberFormat="1" applyFont="1" applyFill="1" applyBorder="1"/>
    <xf numFmtId="170" fontId="58" fillId="0" borderId="0" xfId="85" applyNumberFormat="1" applyFont="1" applyFill="1" applyAlignment="1">
      <alignment horizontal="left" wrapText="1"/>
    </xf>
    <xf numFmtId="0" fontId="66" fillId="27" borderId="26" xfId="43" applyFont="1" applyFill="1" applyBorder="1" applyAlignment="1">
      <alignment horizontal="center"/>
    </xf>
    <xf numFmtId="0" fontId="66" fillId="27" borderId="17" xfId="43" applyFont="1" applyFill="1" applyBorder="1" applyAlignment="1">
      <alignment horizontal="center"/>
    </xf>
    <xf numFmtId="3" fontId="66" fillId="0" borderId="0" xfId="86" applyNumberFormat="1" applyFont="1" applyFill="1" applyBorder="1"/>
    <xf numFmtId="3" fontId="58" fillId="27" borderId="0" xfId="43" applyNumberFormat="1" applyFont="1" applyFill="1"/>
    <xf numFmtId="3" fontId="58" fillId="27" borderId="32" xfId="43" applyNumberFormat="1" applyFont="1" applyFill="1" applyBorder="1"/>
    <xf numFmtId="3" fontId="58" fillId="27" borderId="15" xfId="43" applyNumberFormat="1" applyFont="1" applyFill="1" applyBorder="1"/>
    <xf numFmtId="0" fontId="58" fillId="0" borderId="14" xfId="43" applyFont="1" applyFill="1" applyBorder="1"/>
    <xf numFmtId="3" fontId="66" fillId="27" borderId="14" xfId="43" applyNumberFormat="1" applyFont="1" applyFill="1" applyBorder="1"/>
    <xf numFmtId="3" fontId="66" fillId="27" borderId="15" xfId="43" applyNumberFormat="1" applyFont="1" applyFill="1" applyBorder="1"/>
    <xf numFmtId="0" fontId="83" fillId="27" borderId="14" xfId="43" applyFont="1" applyFill="1" applyBorder="1"/>
    <xf numFmtId="0" fontId="58" fillId="27" borderId="14" xfId="43" applyFont="1" applyFill="1" applyBorder="1" applyAlignment="1">
      <alignment horizontal="left" vertical="center" wrapText="1"/>
    </xf>
    <xf numFmtId="0" fontId="66" fillId="27" borderId="14" xfId="43" applyFont="1" applyFill="1" applyBorder="1" applyAlignment="1">
      <alignment horizontal="left" vertical="center" wrapText="1"/>
    </xf>
    <xf numFmtId="0" fontId="67" fillId="27" borderId="15" xfId="43" applyFont="1" applyFill="1" applyBorder="1"/>
    <xf numFmtId="3" fontId="58" fillId="0" borderId="15" xfId="43" applyNumberFormat="1" applyFont="1" applyFill="1" applyBorder="1"/>
    <xf numFmtId="3" fontId="58" fillId="27" borderId="24" xfId="43" applyNumberFormat="1" applyFont="1" applyFill="1" applyBorder="1"/>
    <xf numFmtId="3" fontId="58" fillId="27" borderId="0" xfId="43" applyNumberFormat="1" applyFont="1" applyFill="1" applyBorder="1"/>
    <xf numFmtId="3" fontId="58" fillId="27" borderId="60" xfId="43" applyNumberFormat="1" applyFont="1" applyFill="1" applyBorder="1"/>
    <xf numFmtId="0" fontId="58" fillId="0" borderId="0" xfId="43" applyFont="1" applyFill="1" applyAlignment="1">
      <alignment horizontal="left" wrapText="1"/>
    </xf>
    <xf numFmtId="0" fontId="58" fillId="0" borderId="0" xfId="0" applyFont="1" applyFill="1"/>
    <xf numFmtId="0" fontId="65" fillId="27" borderId="0" xfId="43" applyFont="1" applyFill="1"/>
    <xf numFmtId="171" fontId="58" fillId="27" borderId="0" xfId="43" applyNumberFormat="1" applyFont="1" applyFill="1"/>
    <xf numFmtId="171" fontId="58" fillId="27" borderId="0" xfId="86" applyNumberFormat="1" applyFont="1" applyFill="1" applyAlignment="1">
      <alignment horizontal="right"/>
    </xf>
    <xf numFmtId="0" fontId="61" fillId="27" borderId="27" xfId="43" applyFont="1" applyFill="1" applyBorder="1" applyAlignment="1">
      <alignment horizontal="center"/>
    </xf>
    <xf numFmtId="0" fontId="61" fillId="27" borderId="42" xfId="43" applyFont="1" applyFill="1" applyBorder="1" applyAlignment="1">
      <alignment horizontal="center"/>
    </xf>
    <xf numFmtId="171" fontId="98" fillId="27" borderId="19" xfId="86" applyNumberFormat="1" applyFont="1" applyFill="1" applyBorder="1" applyAlignment="1" applyProtection="1"/>
    <xf numFmtId="171" fontId="98" fillId="27" borderId="33" xfId="86" applyNumberFormat="1" applyFont="1" applyFill="1" applyBorder="1" applyAlignment="1" applyProtection="1"/>
    <xf numFmtId="171" fontId="98" fillId="27" borderId="16" xfId="86" applyNumberFormat="1" applyFont="1" applyFill="1" applyBorder="1" applyAlignment="1" applyProtection="1"/>
    <xf numFmtId="171" fontId="98" fillId="27" borderId="15" xfId="86" applyNumberFormat="1" applyFont="1" applyFill="1" applyBorder="1" applyAlignment="1" applyProtection="1"/>
    <xf numFmtId="1" fontId="69" fillId="29" borderId="93" xfId="376" applyNumberFormat="1" applyFont="1" applyFill="1" applyBorder="1" applyAlignment="1">
      <alignment horizontal="right" wrapText="1"/>
    </xf>
    <xf numFmtId="0" fontId="69" fillId="29" borderId="93" xfId="376" applyFont="1" applyFill="1" applyBorder="1" applyAlignment="1">
      <alignment horizontal="right" wrapText="1"/>
    </xf>
    <xf numFmtId="0" fontId="58" fillId="27" borderId="0" xfId="43" applyFont="1" applyFill="1" applyAlignment="1">
      <alignment horizontal="left"/>
    </xf>
    <xf numFmtId="0" fontId="58" fillId="27" borderId="0" xfId="43" applyFont="1" applyFill="1" applyAlignment="1">
      <alignment vertical="center" wrapText="1"/>
    </xf>
    <xf numFmtId="171" fontId="58" fillId="0" borderId="0" xfId="0" applyNumberFormat="1" applyFont="1"/>
    <xf numFmtId="171" fontId="58" fillId="27" borderId="0" xfId="369" applyNumberFormat="1" applyFont="1" applyFill="1" applyAlignment="1">
      <alignment horizontal="right"/>
    </xf>
    <xf numFmtId="191" fontId="75" fillId="27" borderId="0" xfId="86" applyNumberFormat="1" applyFont="1" applyFill="1" applyAlignment="1">
      <alignment horizontal="right"/>
    </xf>
    <xf numFmtId="0" fontId="77" fillId="0" borderId="0" xfId="43" applyFont="1" applyFill="1"/>
    <xf numFmtId="191" fontId="58" fillId="27" borderId="0" xfId="86" applyNumberFormat="1" applyFont="1" applyFill="1"/>
    <xf numFmtId="0" fontId="73" fillId="27" borderId="0" xfId="43" applyFont="1" applyFill="1" applyBorder="1"/>
    <xf numFmtId="0" fontId="100" fillId="27" borderId="0" xfId="43" applyFont="1" applyFill="1"/>
    <xf numFmtId="0" fontId="66" fillId="0" borderId="0" xfId="43" applyFont="1" applyFill="1" applyAlignment="1"/>
    <xf numFmtId="1" fontId="58" fillId="27" borderId="0" xfId="43" applyNumberFormat="1" applyFont="1" applyFill="1" applyAlignment="1">
      <alignment horizontal="center"/>
    </xf>
    <xf numFmtId="0" fontId="58" fillId="27" borderId="0" xfId="43" applyFont="1" applyFill="1" applyAlignment="1">
      <alignment horizontal="right"/>
    </xf>
    <xf numFmtId="0" fontId="58" fillId="27" borderId="0" xfId="43" applyFont="1" applyFill="1" applyAlignment="1">
      <alignment horizontal="centerContinuous"/>
    </xf>
    <xf numFmtId="0" fontId="73" fillId="0" borderId="0" xfId="43" applyFont="1" applyFill="1"/>
    <xf numFmtId="0" fontId="73" fillId="0" borderId="15" xfId="43" applyFont="1" applyBorder="1"/>
    <xf numFmtId="0" fontId="73" fillId="0" borderId="15" xfId="43" applyFont="1" applyFill="1" applyBorder="1" applyAlignment="1"/>
    <xf numFmtId="0" fontId="70" fillId="27" borderId="15" xfId="90" applyFont="1" applyFill="1" applyBorder="1" applyAlignment="1">
      <alignment vertical="center"/>
    </xf>
    <xf numFmtId="186" fontId="70" fillId="27" borderId="15" xfId="51" applyNumberFormat="1" applyFont="1" applyFill="1" applyBorder="1" applyAlignment="1">
      <alignment horizontal="center" vertical="center" wrapText="1"/>
    </xf>
    <xf numFmtId="0" fontId="73" fillId="27" borderId="15" xfId="43" applyFont="1" applyFill="1" applyBorder="1"/>
    <xf numFmtId="186" fontId="73" fillId="27" borderId="15" xfId="51" applyNumberFormat="1" applyFont="1" applyFill="1" applyBorder="1" applyAlignment="1">
      <alignment horizontal="center"/>
    </xf>
    <xf numFmtId="186" fontId="58" fillId="27" borderId="15" xfId="51" applyNumberFormat="1" applyFont="1" applyFill="1" applyBorder="1" applyAlignment="1">
      <alignment horizontal="center"/>
    </xf>
    <xf numFmtId="0" fontId="58" fillId="27" borderId="15" xfId="90" applyFont="1" applyFill="1" applyBorder="1"/>
    <xf numFmtId="186" fontId="58" fillId="27" borderId="15" xfId="51" applyNumberFormat="1" applyFont="1" applyFill="1" applyBorder="1" applyAlignment="1">
      <alignment horizontal="center" vertical="center" wrapText="1"/>
    </xf>
    <xf numFmtId="186" fontId="58" fillId="27" borderId="24" xfId="51" applyNumberFormat="1" applyFont="1" applyFill="1" applyBorder="1" applyAlignment="1">
      <alignment horizontal="center"/>
    </xf>
    <xf numFmtId="0" fontId="60" fillId="28" borderId="0" xfId="43" applyFont="1" applyFill="1" applyAlignment="1">
      <alignment horizontal="right"/>
    </xf>
    <xf numFmtId="0" fontId="61" fillId="28" borderId="0" xfId="43" applyFont="1" applyFill="1" applyAlignment="1">
      <alignment horizontal="center"/>
    </xf>
    <xf numFmtId="0" fontId="60" fillId="28" borderId="0" xfId="43" applyFont="1" applyFill="1" applyAlignment="1">
      <alignment horizontal="center"/>
    </xf>
    <xf numFmtId="0" fontId="73" fillId="27" borderId="60" xfId="43" applyFont="1" applyFill="1" applyBorder="1"/>
    <xf numFmtId="0" fontId="58" fillId="27" borderId="32" xfId="43" applyFont="1" applyFill="1" applyBorder="1" applyAlignment="1">
      <alignment horizontal="center"/>
    </xf>
    <xf numFmtId="0" fontId="58" fillId="27" borderId="0" xfId="43" applyFont="1" applyFill="1" applyAlignment="1">
      <alignment vertical="justify" wrapText="1"/>
    </xf>
    <xf numFmtId="177" fontId="73" fillId="28" borderId="0" xfId="43" applyNumberFormat="1" applyFont="1" applyFill="1" applyAlignment="1" applyProtection="1">
      <alignment horizontal="right"/>
    </xf>
    <xf numFmtId="177" fontId="61" fillId="27" borderId="36" xfId="43" applyNumberFormat="1" applyFont="1" applyFill="1" applyBorder="1" applyAlignment="1" applyProtection="1"/>
    <xf numFmtId="3" fontId="58" fillId="28" borderId="18" xfId="43" applyNumberFormat="1" applyFont="1" applyFill="1" applyBorder="1" applyAlignment="1">
      <alignment horizontal="right"/>
    </xf>
    <xf numFmtId="10" fontId="77" fillId="27" borderId="20" xfId="372" applyNumberFormat="1" applyFont="1" applyFill="1" applyBorder="1" applyAlignment="1" applyProtection="1">
      <alignment horizontal="center"/>
    </xf>
    <xf numFmtId="3" fontId="58" fillId="0" borderId="18" xfId="43" applyNumberFormat="1" applyFont="1" applyFill="1" applyBorder="1" applyAlignment="1">
      <alignment horizontal="right"/>
    </xf>
    <xf numFmtId="10" fontId="77" fillId="0" borderId="20" xfId="372" applyNumberFormat="1" applyFont="1" applyFill="1" applyBorder="1" applyAlignment="1" applyProtection="1">
      <alignment horizontal="center"/>
    </xf>
    <xf numFmtId="177" fontId="60" fillId="27" borderId="15" xfId="43" applyNumberFormat="1" applyFont="1" applyFill="1" applyBorder="1" applyAlignment="1" applyProtection="1"/>
    <xf numFmtId="3" fontId="60" fillId="28" borderId="18" xfId="43" applyNumberFormat="1" applyFont="1" applyFill="1" applyBorder="1" applyAlignment="1" applyProtection="1">
      <alignment horizontal="right"/>
    </xf>
    <xf numFmtId="10" fontId="60" fillId="27" borderId="20" xfId="372" applyNumberFormat="1" applyFont="1" applyFill="1" applyBorder="1" applyAlignment="1" applyProtection="1">
      <alignment horizontal="center"/>
    </xf>
    <xf numFmtId="3" fontId="60" fillId="0" borderId="18" xfId="43" applyNumberFormat="1" applyFont="1" applyFill="1" applyBorder="1" applyAlignment="1" applyProtection="1">
      <alignment horizontal="right"/>
    </xf>
    <xf numFmtId="10" fontId="60" fillId="0" borderId="20" xfId="372" applyNumberFormat="1" applyFont="1" applyFill="1" applyBorder="1" applyAlignment="1" applyProtection="1">
      <alignment horizontal="center"/>
    </xf>
    <xf numFmtId="177" fontId="105" fillId="27" borderId="15" xfId="43" applyNumberFormat="1" applyFont="1" applyFill="1" applyBorder="1" applyAlignment="1" applyProtection="1"/>
    <xf numFmtId="177" fontId="83" fillId="27" borderId="15" xfId="43" applyNumberFormat="1" applyFont="1" applyFill="1" applyBorder="1" applyAlignment="1" applyProtection="1"/>
    <xf numFmtId="177" fontId="105" fillId="27" borderId="24" xfId="43" applyNumberFormat="1" applyFont="1" applyFill="1" applyBorder="1" applyAlignment="1" applyProtection="1"/>
    <xf numFmtId="3" fontId="58" fillId="28" borderId="30" xfId="43" applyNumberFormat="1" applyFont="1" applyFill="1" applyBorder="1" applyAlignment="1">
      <alignment horizontal="right"/>
    </xf>
    <xf numFmtId="10" fontId="77" fillId="27" borderId="31" xfId="372" applyNumberFormat="1" applyFont="1" applyFill="1" applyBorder="1" applyAlignment="1" applyProtection="1">
      <alignment horizontal="center"/>
    </xf>
    <xf numFmtId="177" fontId="61" fillId="27" borderId="0" xfId="43" applyNumberFormat="1" applyFont="1" applyFill="1" applyBorder="1" applyAlignment="1" applyProtection="1"/>
    <xf numFmtId="39" fontId="61" fillId="27" borderId="0" xfId="43" applyNumberFormat="1" applyFont="1" applyFill="1" applyBorder="1" applyAlignment="1" applyProtection="1"/>
    <xf numFmtId="10" fontId="61" fillId="27" borderId="0" xfId="372" applyNumberFormat="1" applyFont="1" applyFill="1" applyBorder="1" applyAlignment="1" applyProtection="1"/>
    <xf numFmtId="10" fontId="61" fillId="27" borderId="0" xfId="97" applyNumberFormat="1" applyFont="1" applyFill="1" applyBorder="1" applyAlignment="1" applyProtection="1"/>
    <xf numFmtId="0" fontId="58" fillId="0" borderId="0" xfId="0" applyFont="1" applyAlignment="1">
      <alignment wrapText="1"/>
    </xf>
    <xf numFmtId="3" fontId="58" fillId="0" borderId="0" xfId="0" applyNumberFormat="1" applyFont="1" applyAlignment="1">
      <alignment wrapText="1"/>
    </xf>
    <xf numFmtId="10" fontId="58" fillId="27" borderId="0" xfId="97" applyNumberFormat="1" applyFont="1" applyFill="1"/>
    <xf numFmtId="0" fontId="58" fillId="27" borderId="26" xfId="43" applyFont="1" applyFill="1" applyBorder="1" applyAlignment="1">
      <alignment horizontal="centerContinuous" vertical="center" wrapText="1"/>
    </xf>
    <xf numFmtId="0" fontId="58" fillId="27" borderId="14" xfId="43" applyFont="1" applyFill="1" applyBorder="1" applyAlignment="1">
      <alignment horizontal="centerContinuous" vertical="center" wrapText="1"/>
    </xf>
    <xf numFmtId="10" fontId="58" fillId="27" borderId="32" xfId="97" applyNumberFormat="1" applyFont="1" applyFill="1" applyBorder="1"/>
    <xf numFmtId="10" fontId="58" fillId="27" borderId="15" xfId="97" applyNumberFormat="1" applyFont="1" applyFill="1" applyBorder="1"/>
    <xf numFmtId="0" fontId="72" fillId="27" borderId="14" xfId="43" applyFont="1" applyFill="1" applyBorder="1"/>
    <xf numFmtId="3" fontId="108" fillId="27" borderId="15" xfId="43" applyNumberFormat="1" applyFont="1" applyFill="1" applyBorder="1"/>
    <xf numFmtId="10" fontId="108" fillId="27" borderId="15" xfId="97" applyNumberFormat="1" applyFont="1" applyFill="1" applyBorder="1" applyAlignment="1">
      <alignment horizontal="center"/>
    </xf>
    <xf numFmtId="3" fontId="65" fillId="27" borderId="15" xfId="43" applyNumberFormat="1" applyFont="1" applyFill="1" applyBorder="1"/>
    <xf numFmtId="10" fontId="62" fillId="27" borderId="15" xfId="97" applyNumberFormat="1" applyFont="1" applyFill="1" applyBorder="1" applyAlignment="1">
      <alignment horizontal="center"/>
    </xf>
    <xf numFmtId="10" fontId="58" fillId="27" borderId="24" xfId="97" applyNumberFormat="1" applyFont="1" applyFill="1" applyBorder="1"/>
    <xf numFmtId="0" fontId="108" fillId="27" borderId="14" xfId="43" applyFont="1" applyFill="1" applyBorder="1"/>
    <xf numFmtId="10" fontId="109" fillId="27" borderId="15" xfId="97" applyNumberFormat="1" applyFont="1" applyFill="1" applyBorder="1" applyAlignment="1">
      <alignment horizontal="center"/>
    </xf>
    <xf numFmtId="3" fontId="82" fillId="28" borderId="15" xfId="43" applyNumberFormat="1" applyFont="1" applyFill="1" applyBorder="1"/>
    <xf numFmtId="3" fontId="65" fillId="28" borderId="15" xfId="43" applyNumberFormat="1" applyFont="1" applyFill="1" applyBorder="1"/>
    <xf numFmtId="0" fontId="58" fillId="28" borderId="0" xfId="368" applyFont="1" applyFill="1"/>
    <xf numFmtId="3" fontId="108" fillId="28" borderId="15" xfId="43" applyNumberFormat="1" applyFont="1" applyFill="1" applyBorder="1"/>
    <xf numFmtId="3" fontId="58" fillId="27" borderId="49" xfId="43" applyNumberFormat="1" applyFont="1" applyFill="1" applyBorder="1"/>
    <xf numFmtId="0" fontId="58" fillId="0" borderId="42" xfId="368" applyFont="1" applyBorder="1"/>
    <xf numFmtId="0" fontId="60" fillId="27" borderId="15" xfId="43" applyFont="1" applyFill="1" applyBorder="1"/>
    <xf numFmtId="10" fontId="77" fillId="27" borderId="15" xfId="97" applyNumberFormat="1" applyFont="1" applyFill="1" applyBorder="1"/>
    <xf numFmtId="0" fontId="77" fillId="27" borderId="15" xfId="43" applyFont="1" applyFill="1" applyBorder="1"/>
    <xf numFmtId="0" fontId="58" fillId="27" borderId="26" xfId="43" applyFont="1" applyFill="1" applyBorder="1" applyAlignment="1">
      <alignment horizontal="center" vertical="center" wrapText="1"/>
    </xf>
    <xf numFmtId="4" fontId="58" fillId="27" borderId="15" xfId="43" applyNumberFormat="1" applyFont="1" applyFill="1" applyBorder="1"/>
    <xf numFmtId="0" fontId="101" fillId="27" borderId="14" xfId="43" applyFont="1" applyFill="1" applyBorder="1"/>
    <xf numFmtId="0" fontId="70" fillId="0" borderId="14" xfId="43" applyFont="1" applyFill="1" applyBorder="1"/>
    <xf numFmtId="3" fontId="72" fillId="0" borderId="15" xfId="43" applyNumberFormat="1" applyFont="1" applyFill="1" applyBorder="1"/>
    <xf numFmtId="0" fontId="83" fillId="27" borderId="29" xfId="43" applyFont="1" applyFill="1" applyBorder="1"/>
    <xf numFmtId="3" fontId="83" fillId="27" borderId="24" xfId="43" applyNumberFormat="1" applyFont="1" applyFill="1" applyBorder="1"/>
    <xf numFmtId="0" fontId="83" fillId="27" borderId="49" xfId="43" applyFont="1" applyFill="1" applyBorder="1"/>
    <xf numFmtId="3" fontId="83" fillId="27" borderId="49" xfId="43" applyNumberFormat="1" applyFont="1" applyFill="1" applyBorder="1"/>
    <xf numFmtId="0" fontId="58" fillId="28" borderId="0" xfId="43" applyFont="1" applyFill="1" applyBorder="1"/>
    <xf numFmtId="3" fontId="66" fillId="28" borderId="0" xfId="43" applyNumberFormat="1" applyFont="1" applyFill="1" applyBorder="1"/>
    <xf numFmtId="0" fontId="58" fillId="28" borderId="0" xfId="43" applyFont="1" applyFill="1" applyAlignment="1">
      <alignment horizontal="left" wrapText="1"/>
    </xf>
    <xf numFmtId="0" fontId="58" fillId="0" borderId="0" xfId="368" applyFont="1" applyAlignment="1">
      <alignment wrapText="1"/>
    </xf>
    <xf numFmtId="0" fontId="58" fillId="0" borderId="0" xfId="368" applyFont="1" applyAlignment="1">
      <alignment vertical="center"/>
    </xf>
    <xf numFmtId="0" fontId="61" fillId="27" borderId="0" xfId="43" applyFont="1" applyFill="1" applyAlignment="1">
      <alignment vertical="center"/>
    </xf>
    <xf numFmtId="0" fontId="58" fillId="27" borderId="0" xfId="43" applyFont="1" applyFill="1" applyAlignment="1">
      <alignment vertical="center"/>
    </xf>
    <xf numFmtId="0" fontId="60" fillId="27" borderId="0" xfId="43" applyFont="1" applyFill="1" applyAlignment="1">
      <alignment vertical="center"/>
    </xf>
    <xf numFmtId="3" fontId="58" fillId="27" borderId="0" xfId="43" applyNumberFormat="1" applyFont="1" applyFill="1" applyAlignment="1">
      <alignment vertical="center"/>
    </xf>
    <xf numFmtId="0" fontId="58" fillId="27" borderId="26" xfId="43" applyFont="1" applyFill="1" applyBorder="1" applyAlignment="1">
      <alignment vertical="center"/>
    </xf>
    <xf numFmtId="3" fontId="58" fillId="27" borderId="32" xfId="43" applyNumberFormat="1" applyFont="1" applyFill="1" applyBorder="1" applyAlignment="1">
      <alignment vertical="center"/>
    </xf>
    <xf numFmtId="0" fontId="58" fillId="27" borderId="29" xfId="43" applyFont="1" applyFill="1" applyBorder="1" applyAlignment="1">
      <alignment vertical="center"/>
    </xf>
    <xf numFmtId="0" fontId="58" fillId="27" borderId="24" xfId="43" applyFont="1" applyFill="1" applyBorder="1" applyAlignment="1">
      <alignment vertical="center"/>
    </xf>
    <xf numFmtId="0" fontId="106" fillId="28" borderId="14" xfId="43" applyFont="1" applyFill="1" applyBorder="1" applyAlignment="1">
      <alignment vertical="center"/>
    </xf>
    <xf numFmtId="3" fontId="95" fillId="28" borderId="15" xfId="43" applyNumberFormat="1" applyFont="1" applyFill="1" applyBorder="1" applyAlignment="1">
      <alignment vertical="center"/>
    </xf>
    <xf numFmtId="0" fontId="58" fillId="28" borderId="0" xfId="368" applyFont="1" applyFill="1" applyAlignment="1">
      <alignment vertical="center"/>
    </xf>
    <xf numFmtId="0" fontId="58" fillId="27" borderId="14" xfId="43" applyFont="1" applyFill="1" applyBorder="1" applyAlignment="1">
      <alignment vertical="center"/>
    </xf>
    <xf numFmtId="0" fontId="58" fillId="27" borderId="15" xfId="43" applyFont="1" applyFill="1" applyBorder="1" applyAlignment="1">
      <alignment vertical="center"/>
    </xf>
    <xf numFmtId="172" fontId="66" fillId="27" borderId="14" xfId="86" applyFont="1" applyFill="1" applyBorder="1" applyAlignment="1">
      <alignment vertical="center"/>
    </xf>
    <xf numFmtId="3" fontId="66" fillId="27" borderId="15" xfId="43" applyNumberFormat="1" applyFont="1" applyFill="1" applyBorder="1" applyAlignment="1">
      <alignment vertical="center"/>
    </xf>
    <xf numFmtId="3" fontId="60" fillId="0" borderId="15" xfId="43" applyNumberFormat="1" applyFont="1" applyFill="1" applyBorder="1" applyAlignment="1">
      <alignment vertical="center"/>
    </xf>
    <xf numFmtId="3" fontId="60" fillId="27" borderId="15" xfId="43" applyNumberFormat="1" applyFont="1" applyFill="1" applyBorder="1" applyAlignment="1">
      <alignment vertical="center"/>
    </xf>
    <xf numFmtId="3" fontId="58" fillId="27" borderId="15" xfId="43" applyNumberFormat="1" applyFont="1" applyFill="1" applyBorder="1" applyAlignment="1">
      <alignment vertical="center"/>
    </xf>
    <xf numFmtId="0" fontId="58" fillId="0" borderId="14" xfId="43" applyFont="1" applyFill="1" applyBorder="1" applyAlignment="1">
      <alignment vertical="center"/>
    </xf>
    <xf numFmtId="0" fontId="66" fillId="27" borderId="14" xfId="43" applyFont="1" applyFill="1" applyBorder="1" applyAlignment="1">
      <alignment vertical="center"/>
    </xf>
    <xf numFmtId="3" fontId="66" fillId="0" borderId="15" xfId="43" applyNumberFormat="1" applyFont="1" applyFill="1" applyBorder="1" applyAlignment="1">
      <alignment vertical="center"/>
    </xf>
    <xf numFmtId="0" fontId="83" fillId="27" borderId="14" xfId="43" applyFont="1" applyFill="1" applyBorder="1" applyAlignment="1">
      <alignment vertical="center"/>
    </xf>
    <xf numFmtId="3" fontId="74" fillId="27" borderId="15" xfId="43" applyNumberFormat="1" applyFont="1" applyFill="1" applyBorder="1" applyAlignment="1">
      <alignment vertical="center"/>
    </xf>
    <xf numFmtId="3" fontId="83" fillId="27" borderId="15" xfId="43" applyNumberFormat="1" applyFont="1" applyFill="1" applyBorder="1" applyAlignment="1">
      <alignment vertical="center"/>
    </xf>
    <xf numFmtId="0" fontId="110" fillId="0" borderId="14" xfId="43" applyFont="1" applyFill="1" applyBorder="1" applyAlignment="1">
      <alignment vertical="center"/>
    </xf>
    <xf numFmtId="3" fontId="70" fillId="0" borderId="15" xfId="43" applyNumberFormat="1" applyFont="1" applyFill="1" applyBorder="1" applyAlignment="1">
      <alignment vertical="center"/>
    </xf>
    <xf numFmtId="3" fontId="66" fillId="27" borderId="14" xfId="43" applyNumberFormat="1" applyFont="1" applyFill="1" applyBorder="1" applyAlignment="1">
      <alignment vertical="center"/>
    </xf>
    <xf numFmtId="0" fontId="66" fillId="0" borderId="14" xfId="43" applyFont="1" applyFill="1" applyBorder="1" applyAlignment="1">
      <alignment vertical="center"/>
    </xf>
    <xf numFmtId="3" fontId="66" fillId="0" borderId="14" xfId="43" applyNumberFormat="1" applyFont="1" applyFill="1" applyBorder="1" applyAlignment="1">
      <alignment vertical="center"/>
    </xf>
    <xf numFmtId="3" fontId="72" fillId="28" borderId="15" xfId="43" applyNumberFormat="1" applyFont="1" applyFill="1" applyBorder="1" applyAlignment="1">
      <alignment vertical="center"/>
    </xf>
    <xf numFmtId="3" fontId="66" fillId="27" borderId="24" xfId="43" applyNumberFormat="1" applyFont="1" applyFill="1" applyBorder="1" applyAlignment="1">
      <alignment vertical="center"/>
    </xf>
    <xf numFmtId="0" fontId="65" fillId="0" borderId="14" xfId="43" applyFont="1" applyFill="1" applyBorder="1" applyAlignment="1">
      <alignment vertical="center"/>
    </xf>
    <xf numFmtId="3" fontId="95" fillId="0" borderId="15" xfId="43" applyNumberFormat="1" applyFont="1" applyFill="1" applyBorder="1" applyAlignment="1">
      <alignment vertical="center"/>
    </xf>
    <xf numFmtId="0" fontId="92" fillId="28" borderId="29" xfId="43" applyFont="1" applyFill="1" applyBorder="1" applyAlignment="1">
      <alignment vertical="center"/>
    </xf>
    <xf numFmtId="3" fontId="106" fillId="28" borderId="24" xfId="43" applyNumberFormat="1" applyFont="1" applyFill="1" applyBorder="1" applyAlignment="1">
      <alignment vertical="center"/>
    </xf>
    <xf numFmtId="0" fontId="63" fillId="28" borderId="0" xfId="368" applyFont="1" applyFill="1" applyAlignment="1">
      <alignment vertical="center"/>
    </xf>
    <xf numFmtId="0" fontId="77" fillId="28" borderId="0" xfId="43" applyFont="1" applyFill="1" applyAlignment="1">
      <alignment vertical="center"/>
    </xf>
    <xf numFmtId="3" fontId="77" fillId="28" borderId="0" xfId="43" applyNumberFormat="1" applyFont="1" applyFill="1" applyAlignment="1">
      <alignment vertical="center"/>
    </xf>
    <xf numFmtId="173" fontId="77" fillId="28" borderId="0" xfId="85" applyFont="1" applyFill="1" applyAlignment="1">
      <alignment vertical="center"/>
    </xf>
    <xf numFmtId="0" fontId="111" fillId="27" borderId="0" xfId="43" applyFont="1" applyFill="1"/>
    <xf numFmtId="175" fontId="82" fillId="27" borderId="0" xfId="86" applyNumberFormat="1" applyFont="1" applyFill="1"/>
    <xf numFmtId="0" fontId="65" fillId="27" borderId="76" xfId="43" applyFont="1" applyFill="1" applyBorder="1" applyAlignment="1">
      <alignment horizontal="center" vertical="center"/>
    </xf>
    <xf numFmtId="0" fontId="65" fillId="27" borderId="66" xfId="43" applyFont="1" applyFill="1" applyBorder="1" applyAlignment="1">
      <alignment horizontal="center" vertical="center"/>
    </xf>
    <xf numFmtId="0" fontId="82" fillId="27" borderId="68" xfId="43" applyFont="1" applyFill="1" applyBorder="1" applyAlignment="1">
      <alignment vertical="center" wrapText="1"/>
    </xf>
    <xf numFmtId="173" fontId="82" fillId="27" borderId="0" xfId="85" applyFont="1" applyFill="1"/>
    <xf numFmtId="0" fontId="82" fillId="27" borderId="69" xfId="43" applyFont="1" applyFill="1" applyBorder="1" applyAlignment="1">
      <alignment horizontal="justify" vertical="top" wrapText="1"/>
    </xf>
    <xf numFmtId="0" fontId="82" fillId="27" borderId="92" xfId="43" applyFont="1" applyFill="1" applyBorder="1"/>
    <xf numFmtId="0" fontId="82" fillId="27" borderId="92" xfId="43" applyFont="1" applyFill="1" applyBorder="1" applyAlignment="1">
      <alignment vertical="center" wrapText="1"/>
    </xf>
    <xf numFmtId="0" fontId="82" fillId="27" borderId="69" xfId="43" applyFont="1" applyFill="1" applyBorder="1" applyAlignment="1">
      <alignment vertical="center" wrapText="1"/>
    </xf>
    <xf numFmtId="0" fontId="106" fillId="30" borderId="14" xfId="43" applyFont="1" applyFill="1" applyBorder="1" applyAlignment="1">
      <alignment vertical="center"/>
    </xf>
    <xf numFmtId="3" fontId="95" fillId="30" borderId="15" xfId="43" applyNumberFormat="1" applyFont="1" applyFill="1" applyBorder="1" applyAlignment="1">
      <alignment vertical="center"/>
    </xf>
    <xf numFmtId="177" fontId="92" fillId="30" borderId="94" xfId="43" applyNumberFormat="1" applyFont="1" applyFill="1" applyBorder="1" applyAlignment="1" applyProtection="1">
      <alignment horizontal="center" vertical="center"/>
    </xf>
    <xf numFmtId="10" fontId="92" fillId="30" borderId="78" xfId="372" applyNumberFormat="1" applyFont="1" applyFill="1" applyBorder="1" applyAlignment="1" applyProtection="1">
      <alignment horizontal="center"/>
    </xf>
    <xf numFmtId="177" fontId="92" fillId="30" borderId="32" xfId="43" applyNumberFormat="1" applyFont="1" applyFill="1" applyBorder="1" applyAlignment="1" applyProtection="1">
      <alignment horizontal="center" vertical="center"/>
    </xf>
    <xf numFmtId="177" fontId="92" fillId="30" borderId="15" xfId="43" applyNumberFormat="1" applyFont="1" applyFill="1" applyBorder="1" applyAlignment="1" applyProtection="1">
      <alignment horizontal="center" vertical="center"/>
    </xf>
    <xf numFmtId="3" fontId="70" fillId="30" borderId="15" xfId="43" applyNumberFormat="1" applyFont="1" applyFill="1" applyBorder="1" applyAlignment="1">
      <alignment horizontal="center"/>
    </xf>
    <xf numFmtId="171" fontId="72" fillId="30" borderId="57" xfId="86" applyNumberFormat="1" applyFont="1" applyFill="1" applyBorder="1" applyAlignment="1">
      <alignment horizontal="right" vertical="center" wrapText="1"/>
    </xf>
    <xf numFmtId="171" fontId="72" fillId="30" borderId="75" xfId="86" applyNumberFormat="1" applyFont="1" applyFill="1" applyBorder="1" applyAlignment="1">
      <alignment horizontal="right" vertical="center" wrapText="1"/>
    </xf>
    <xf numFmtId="171" fontId="72" fillId="30" borderId="58" xfId="86" applyNumberFormat="1" applyFont="1" applyFill="1" applyBorder="1" applyAlignment="1">
      <alignment horizontal="right" vertical="center" wrapText="1"/>
    </xf>
    <xf numFmtId="171" fontId="72" fillId="30" borderId="23" xfId="86" applyNumberFormat="1" applyFont="1" applyFill="1" applyBorder="1" applyAlignment="1">
      <alignment horizontal="right" vertical="center" wrapText="1"/>
    </xf>
    <xf numFmtId="0" fontId="79" fillId="30" borderId="15" xfId="43" applyFont="1" applyFill="1" applyBorder="1" applyAlignment="1">
      <alignment vertical="center" wrapText="1"/>
    </xf>
    <xf numFmtId="0" fontId="70" fillId="30" borderId="57" xfId="43" applyFont="1" applyFill="1" applyBorder="1" applyAlignment="1">
      <alignment horizontal="center" vertical="center" wrapText="1"/>
    </xf>
    <xf numFmtId="0" fontId="70" fillId="30" borderId="55" xfId="43" applyFont="1" applyFill="1" applyBorder="1" applyAlignment="1">
      <alignment horizontal="center" vertical="center" wrapText="1"/>
    </xf>
    <xf numFmtId="0" fontId="70" fillId="30" borderId="58" xfId="43" applyFont="1" applyFill="1" applyBorder="1" applyAlignment="1">
      <alignment horizontal="center" vertical="center" wrapText="1"/>
    </xf>
    <xf numFmtId="0" fontId="71" fillId="30" borderId="23" xfId="379" quotePrefix="1" applyFont="1" applyFill="1" applyBorder="1" applyAlignment="1">
      <alignment horizontal="center" vertical="center" wrapText="1"/>
    </xf>
    <xf numFmtId="0" fontId="70" fillId="30" borderId="43" xfId="43" applyFont="1" applyFill="1" applyBorder="1" applyAlignment="1">
      <alignment horizontal="left" vertical="center"/>
    </xf>
    <xf numFmtId="3" fontId="70" fillId="30" borderId="44" xfId="43" applyNumberFormat="1" applyFont="1" applyFill="1" applyBorder="1" applyAlignment="1">
      <alignment horizontal="right" vertical="center"/>
    </xf>
    <xf numFmtId="0" fontId="92" fillId="30" borderId="14" xfId="43" applyFont="1" applyFill="1" applyBorder="1" applyAlignment="1">
      <alignment vertical="center"/>
    </xf>
    <xf numFmtId="3" fontId="72" fillId="30" borderId="15" xfId="43" applyNumberFormat="1" applyFont="1" applyFill="1" applyBorder="1" applyAlignment="1">
      <alignment vertical="center"/>
    </xf>
    <xf numFmtId="3" fontId="70" fillId="30" borderId="15" xfId="43" applyNumberFormat="1" applyFont="1" applyFill="1" applyBorder="1" applyAlignment="1">
      <alignment vertical="center"/>
    </xf>
    <xf numFmtId="3" fontId="58" fillId="0" borderId="96" xfId="43" applyNumberFormat="1" applyFont="1" applyFill="1" applyBorder="1" applyAlignment="1">
      <alignment horizontal="right" vertical="center"/>
    </xf>
    <xf numFmtId="0" fontId="66" fillId="0" borderId="25" xfId="43" applyFont="1" applyFill="1" applyBorder="1" applyAlignment="1">
      <alignment vertical="center"/>
    </xf>
    <xf numFmtId="3" fontId="66" fillId="0" borderId="25" xfId="91" applyNumberFormat="1" applyFont="1" applyFill="1" applyBorder="1" applyAlignment="1">
      <alignment vertical="center"/>
    </xf>
    <xf numFmtId="0" fontId="58" fillId="0" borderId="25" xfId="43" applyFont="1" applyFill="1" applyBorder="1" applyAlignment="1">
      <alignment vertical="center"/>
    </xf>
    <xf numFmtId="3" fontId="58" fillId="0" borderId="25" xfId="91" applyNumberFormat="1" applyFont="1" applyFill="1" applyBorder="1" applyAlignment="1">
      <alignment vertical="center"/>
    </xf>
    <xf numFmtId="0" fontId="74" fillId="27" borderId="0" xfId="43" applyFont="1" applyFill="1" applyAlignment="1">
      <alignment vertical="center"/>
    </xf>
    <xf numFmtId="173" fontId="66" fillId="27" borderId="0" xfId="85" applyNumberFormat="1" applyFont="1" applyFill="1" applyAlignment="1">
      <alignment horizontal="center" vertical="center"/>
    </xf>
    <xf numFmtId="3" fontId="58" fillId="0" borderId="87" xfId="43" applyNumberFormat="1" applyFont="1" applyFill="1" applyBorder="1" applyAlignment="1">
      <alignment vertical="center"/>
    </xf>
    <xf numFmtId="3" fontId="58" fillId="0" borderId="88" xfId="43" applyNumberFormat="1" applyFont="1" applyFill="1" applyBorder="1" applyAlignment="1">
      <alignment vertical="center"/>
    </xf>
    <xf numFmtId="3" fontId="58" fillId="0" borderId="86" xfId="43" applyNumberFormat="1" applyFont="1" applyFill="1" applyBorder="1" applyAlignment="1">
      <alignment vertical="center"/>
    </xf>
    <xf numFmtId="0" fontId="58" fillId="0" borderId="86" xfId="43" applyFont="1" applyFill="1" applyBorder="1" applyAlignment="1">
      <alignment vertical="center"/>
    </xf>
    <xf numFmtId="0" fontId="58" fillId="0" borderId="87" xfId="43" applyFont="1" applyFill="1" applyBorder="1" applyAlignment="1">
      <alignment vertical="center"/>
    </xf>
    <xf numFmtId="0" fontId="58" fillId="0" borderId="90" xfId="43" applyFont="1" applyFill="1" applyBorder="1" applyAlignment="1">
      <alignment vertical="center"/>
    </xf>
    <xf numFmtId="3" fontId="58" fillId="0" borderId="90" xfId="43" applyNumberFormat="1" applyFont="1" applyFill="1" applyBorder="1" applyAlignment="1">
      <alignment vertical="center"/>
    </xf>
    <xf numFmtId="0" fontId="58" fillId="0" borderId="0" xfId="43" applyFont="1" applyFill="1" applyBorder="1" applyAlignment="1">
      <alignment vertical="center"/>
    </xf>
    <xf numFmtId="3" fontId="58" fillId="0" borderId="0" xfId="43" applyNumberFormat="1" applyFont="1" applyFill="1" applyBorder="1" applyAlignment="1">
      <alignment vertical="center"/>
    </xf>
    <xf numFmtId="0" fontId="58" fillId="27" borderId="0" xfId="43" applyFont="1" applyFill="1" applyBorder="1" applyAlignment="1">
      <alignment vertical="center"/>
    </xf>
    <xf numFmtId="3" fontId="90" fillId="0" borderId="0" xfId="85" applyNumberFormat="1" applyFont="1" applyFill="1" applyAlignment="1">
      <alignment horizontal="center" vertical="center"/>
    </xf>
    <xf numFmtId="3" fontId="90" fillId="0" borderId="0" xfId="85" applyNumberFormat="1" applyFont="1" applyFill="1" applyBorder="1" applyAlignment="1">
      <alignment horizontal="center" vertical="center"/>
    </xf>
    <xf numFmtId="0" fontId="58" fillId="27" borderId="39" xfId="43" applyFont="1" applyFill="1" applyBorder="1" applyAlignment="1">
      <alignment vertical="center"/>
    </xf>
    <xf numFmtId="3" fontId="58" fillId="0" borderId="39" xfId="43" applyNumberFormat="1" applyFont="1" applyFill="1" applyBorder="1" applyAlignment="1">
      <alignment vertical="center"/>
    </xf>
    <xf numFmtId="3" fontId="58" fillId="0" borderId="0" xfId="43" applyNumberFormat="1" applyFont="1" applyFill="1" applyAlignment="1">
      <alignment vertical="center"/>
    </xf>
    <xf numFmtId="0" fontId="58" fillId="27" borderId="0" xfId="43" applyFont="1" applyFill="1" applyAlignment="1">
      <alignment horizontal="left" vertical="center" indent="1"/>
    </xf>
    <xf numFmtId="0" fontId="73" fillId="27" borderId="0" xfId="43" applyFont="1" applyFill="1" applyAlignment="1">
      <alignment horizontal="left" vertical="center" indent="2"/>
    </xf>
    <xf numFmtId="3" fontId="73" fillId="27" borderId="0" xfId="43" applyNumberFormat="1" applyFont="1" applyFill="1" applyAlignment="1">
      <alignment horizontal="left" vertical="center" indent="2"/>
    </xf>
    <xf numFmtId="0" fontId="58" fillId="27" borderId="25" xfId="43" applyFont="1" applyFill="1" applyBorder="1" applyAlignment="1">
      <alignment vertical="center"/>
    </xf>
    <xf numFmtId="3" fontId="58" fillId="0" borderId="25" xfId="43" applyNumberFormat="1" applyFont="1" applyFill="1" applyBorder="1" applyAlignment="1">
      <alignment vertical="center"/>
    </xf>
    <xf numFmtId="0" fontId="58" fillId="0" borderId="0" xfId="43" applyFont="1" applyFill="1" applyAlignment="1">
      <alignment horizontal="left" vertical="center" indent="1"/>
    </xf>
    <xf numFmtId="0" fontId="58" fillId="0" borderId="25" xfId="91" applyFont="1" applyFill="1" applyBorder="1" applyAlignment="1">
      <alignment vertical="center"/>
    </xf>
    <xf numFmtId="3" fontId="58" fillId="0" borderId="47" xfId="91" applyNumberFormat="1" applyFont="1" applyFill="1" applyBorder="1" applyAlignment="1">
      <alignment vertical="center"/>
    </xf>
    <xf numFmtId="3" fontId="58" fillId="0" borderId="47" xfId="43" applyNumberFormat="1" applyFont="1" applyFill="1" applyBorder="1" applyAlignment="1">
      <alignment vertical="center"/>
    </xf>
    <xf numFmtId="3" fontId="58" fillId="0" borderId="86" xfId="91" applyNumberFormat="1" applyFont="1" applyFill="1" applyBorder="1" applyAlignment="1">
      <alignment vertical="center"/>
    </xf>
    <xf numFmtId="3" fontId="58" fillId="0" borderId="0" xfId="91" applyNumberFormat="1" applyFont="1" applyFill="1" applyBorder="1" applyAlignment="1">
      <alignment vertical="center"/>
    </xf>
    <xf numFmtId="0" fontId="83" fillId="0" borderId="0" xfId="43" applyFont="1" applyFill="1" applyBorder="1" applyAlignment="1">
      <alignment vertical="center"/>
    </xf>
    <xf numFmtId="0" fontId="58" fillId="0" borderId="89" xfId="43" applyFont="1" applyFill="1" applyBorder="1" applyAlignment="1">
      <alignment vertical="center"/>
    </xf>
    <xf numFmtId="3" fontId="58" fillId="0" borderId="89" xfId="91" applyNumberFormat="1" applyFont="1" applyFill="1" applyBorder="1" applyAlignment="1">
      <alignment vertical="center"/>
    </xf>
    <xf numFmtId="3" fontId="58" fillId="0" borderId="87" xfId="91" applyNumberFormat="1" applyFont="1" applyFill="1" applyBorder="1" applyAlignment="1">
      <alignment vertical="center"/>
    </xf>
    <xf numFmtId="0" fontId="83" fillId="0" borderId="0" xfId="43" applyFont="1" applyFill="1" applyAlignment="1">
      <alignment vertical="center"/>
    </xf>
    <xf numFmtId="0" fontId="58" fillId="0" borderId="47" xfId="43" applyFont="1" applyFill="1" applyBorder="1" applyAlignment="1">
      <alignment vertical="center"/>
    </xf>
    <xf numFmtId="0" fontId="58" fillId="0" borderId="39" xfId="43" applyFont="1" applyFill="1" applyBorder="1" applyAlignment="1">
      <alignment vertical="center"/>
    </xf>
    <xf numFmtId="0" fontId="58" fillId="0" borderId="45" xfId="43" applyFont="1" applyFill="1" applyBorder="1" applyAlignment="1">
      <alignment vertical="center"/>
    </xf>
    <xf numFmtId="0" fontId="58" fillId="0" borderId="88" xfId="43" applyFont="1" applyFill="1" applyBorder="1" applyAlignment="1">
      <alignment vertical="center"/>
    </xf>
    <xf numFmtId="1" fontId="58" fillId="0" borderId="88" xfId="43" applyNumberFormat="1" applyFont="1" applyFill="1" applyBorder="1" applyAlignment="1">
      <alignment vertical="center"/>
    </xf>
    <xf numFmtId="0" fontId="66" fillId="0" borderId="0" xfId="43" applyFont="1" applyFill="1" applyBorder="1" applyAlignment="1">
      <alignment vertical="center"/>
    </xf>
    <xf numFmtId="3" fontId="66" fillId="0" borderId="0" xfId="43" applyNumberFormat="1" applyFont="1" applyFill="1" applyBorder="1" applyAlignment="1">
      <alignment horizontal="right" vertical="center"/>
    </xf>
    <xf numFmtId="3" fontId="58" fillId="0" borderId="89" xfId="43" applyNumberFormat="1" applyFont="1" applyFill="1" applyBorder="1" applyAlignment="1">
      <alignment vertical="center"/>
    </xf>
    <xf numFmtId="0" fontId="73" fillId="27" borderId="0" xfId="43" applyFont="1" applyFill="1" applyAlignment="1">
      <alignment horizontal="center"/>
    </xf>
    <xf numFmtId="0" fontId="58" fillId="27" borderId="0" xfId="43" applyFont="1" applyFill="1" applyBorder="1" applyAlignment="1">
      <alignment wrapText="1"/>
    </xf>
    <xf numFmtId="0" fontId="58" fillId="27" borderId="0" xfId="43" applyFont="1" applyFill="1" applyBorder="1" applyAlignment="1">
      <alignment horizontal="left" vertical="center" wrapText="1"/>
    </xf>
    <xf numFmtId="0" fontId="60" fillId="0" borderId="0" xfId="43" applyFont="1" applyFill="1" applyAlignment="1"/>
    <xf numFmtId="0" fontId="60" fillId="0" borderId="0" xfId="43" applyFont="1" applyFill="1" applyAlignment="1">
      <alignment vertical="center"/>
    </xf>
    <xf numFmtId="0" fontId="92" fillId="28" borderId="14" xfId="43" applyFont="1" applyFill="1" applyBorder="1" applyAlignment="1">
      <alignment horizontal="left" vertical="center"/>
    </xf>
    <xf numFmtId="0" fontId="66" fillId="28" borderId="14" xfId="43" applyFont="1" applyFill="1" applyBorder="1" applyAlignment="1">
      <alignment vertical="center"/>
    </xf>
    <xf numFmtId="3" fontId="66" fillId="28" borderId="18" xfId="43" applyNumberFormat="1" applyFont="1" applyFill="1" applyBorder="1" applyAlignment="1">
      <alignment vertical="center"/>
    </xf>
    <xf numFmtId="3" fontId="66" fillId="28" borderId="15" xfId="43" applyNumberFormat="1" applyFont="1" applyFill="1" applyBorder="1" applyAlignment="1">
      <alignment vertical="center"/>
    </xf>
    <xf numFmtId="3" fontId="58" fillId="28" borderId="18" xfId="43" applyNumberFormat="1" applyFont="1" applyFill="1" applyBorder="1" applyAlignment="1">
      <alignment vertical="center"/>
    </xf>
    <xf numFmtId="3" fontId="58" fillId="28" borderId="15" xfId="43" applyNumberFormat="1" applyFont="1" applyFill="1" applyBorder="1" applyAlignment="1">
      <alignment vertical="center"/>
    </xf>
    <xf numFmtId="0" fontId="67" fillId="28" borderId="14" xfId="43" applyFont="1" applyFill="1" applyBorder="1" applyAlignment="1">
      <alignment vertical="center"/>
    </xf>
    <xf numFmtId="3" fontId="58" fillId="0" borderId="18" xfId="43" applyNumberFormat="1" applyFont="1" applyFill="1" applyBorder="1" applyAlignment="1">
      <alignment vertical="center"/>
    </xf>
    <xf numFmtId="3" fontId="58" fillId="0" borderId="15" xfId="43" applyNumberFormat="1" applyFont="1" applyFill="1" applyBorder="1" applyAlignment="1">
      <alignment vertical="center"/>
    </xf>
    <xf numFmtId="0" fontId="72" fillId="30" borderId="14" xfId="43" applyFont="1" applyFill="1" applyBorder="1" applyAlignment="1">
      <alignment vertical="center"/>
    </xf>
    <xf numFmtId="3" fontId="115" fillId="30" borderId="15" xfId="43" applyNumberFormat="1" applyFont="1" applyFill="1" applyBorder="1" applyAlignment="1">
      <alignment vertical="center"/>
    </xf>
    <xf numFmtId="0" fontId="106" fillId="30" borderId="14" xfId="43" applyFont="1" applyFill="1" applyBorder="1" applyAlignment="1">
      <alignment horizontal="left" vertical="center"/>
    </xf>
    <xf numFmtId="0" fontId="116" fillId="30" borderId="14" xfId="43" applyFont="1" applyFill="1" applyBorder="1" applyAlignment="1">
      <alignment vertical="center"/>
    </xf>
    <xf numFmtId="3" fontId="92" fillId="30" borderId="15" xfId="43" applyNumberFormat="1" applyFont="1" applyFill="1" applyBorder="1" applyAlignment="1">
      <alignment vertical="center"/>
    </xf>
    <xf numFmtId="0" fontId="77" fillId="28" borderId="0" xfId="368" applyFont="1" applyFill="1" applyAlignment="1">
      <alignment vertical="center"/>
    </xf>
    <xf numFmtId="0" fontId="73" fillId="0" borderId="0" xfId="368" applyFont="1" applyAlignment="1">
      <alignment vertical="center"/>
    </xf>
    <xf numFmtId="0" fontId="77" fillId="0" borderId="0" xfId="368" applyFont="1" applyAlignment="1">
      <alignment vertical="center"/>
    </xf>
    <xf numFmtId="0" fontId="107" fillId="30" borderId="14" xfId="43" applyFont="1" applyFill="1" applyBorder="1" applyAlignment="1">
      <alignment vertical="center"/>
    </xf>
    <xf numFmtId="0" fontId="82" fillId="0" borderId="0" xfId="368" applyFont="1" applyAlignment="1">
      <alignment vertical="center"/>
    </xf>
    <xf numFmtId="0" fontId="117" fillId="30" borderId="14" xfId="43" applyFont="1" applyFill="1" applyBorder="1" applyAlignment="1">
      <alignment vertical="center"/>
    </xf>
    <xf numFmtId="0" fontId="80" fillId="27" borderId="14" xfId="43" applyFont="1" applyFill="1" applyBorder="1" applyAlignment="1">
      <alignment vertical="center"/>
    </xf>
    <xf numFmtId="0" fontId="109" fillId="0" borderId="0" xfId="368" applyFont="1"/>
    <xf numFmtId="10" fontId="109" fillId="30" borderId="15" xfId="97" applyNumberFormat="1" applyFont="1" applyFill="1" applyBorder="1"/>
    <xf numFmtId="0" fontId="82" fillId="0" borderId="0" xfId="368" applyFont="1"/>
    <xf numFmtId="0" fontId="77" fillId="27" borderId="23" xfId="43" applyFont="1" applyFill="1" applyBorder="1" applyAlignment="1">
      <alignment horizontal="center" vertical="center" wrapText="1"/>
    </xf>
    <xf numFmtId="0" fontId="82" fillId="0" borderId="0" xfId="0" applyFont="1"/>
    <xf numFmtId="0" fontId="77" fillId="0" borderId="0" xfId="0" applyFont="1"/>
    <xf numFmtId="0" fontId="58" fillId="0" borderId="49" xfId="43" applyFont="1" applyFill="1" applyBorder="1" applyAlignment="1">
      <alignment vertical="center"/>
    </xf>
    <xf numFmtId="0" fontId="114" fillId="27" borderId="0" xfId="43" applyFont="1" applyFill="1" applyAlignment="1">
      <alignment horizontal="centerContinuous"/>
    </xf>
    <xf numFmtId="0" fontId="73" fillId="27" borderId="0" xfId="43" applyFont="1" applyFill="1" applyAlignment="1">
      <alignment horizontal="center" vertical="center"/>
    </xf>
    <xf numFmtId="3" fontId="73" fillId="27" borderId="0" xfId="43" applyNumberFormat="1" applyFont="1" applyFill="1" applyAlignment="1">
      <alignment vertical="center"/>
    </xf>
    <xf numFmtId="0" fontId="73" fillId="27" borderId="0" xfId="43" applyFont="1" applyFill="1" applyAlignment="1">
      <alignment vertical="center"/>
    </xf>
    <xf numFmtId="172" fontId="73" fillId="27" borderId="0" xfId="43" applyNumberFormat="1" applyFont="1" applyFill="1" applyAlignment="1">
      <alignment vertical="center"/>
    </xf>
    <xf numFmtId="3" fontId="73" fillId="27" borderId="0" xfId="43" applyNumberFormat="1" applyFont="1" applyFill="1"/>
    <xf numFmtId="0" fontId="73" fillId="0" borderId="0" xfId="368" applyFont="1"/>
    <xf numFmtId="10" fontId="73" fillId="27" borderId="0" xfId="97" applyNumberFormat="1" applyFont="1" applyFill="1"/>
    <xf numFmtId="0" fontId="114" fillId="27" borderId="0" xfId="43" applyFont="1" applyFill="1" applyAlignment="1">
      <alignment horizontal="center"/>
    </xf>
    <xf numFmtId="0" fontId="114" fillId="27" borderId="0" xfId="43" applyFont="1" applyFill="1"/>
    <xf numFmtId="3" fontId="73" fillId="27" borderId="0" xfId="43" applyNumberFormat="1" applyFont="1" applyFill="1" applyAlignment="1">
      <alignment horizontal="centerContinuous"/>
    </xf>
    <xf numFmtId="0" fontId="73" fillId="0" borderId="0" xfId="0" applyFont="1"/>
    <xf numFmtId="0" fontId="114" fillId="28" borderId="0" xfId="43" applyFont="1" applyFill="1" applyAlignment="1"/>
    <xf numFmtId="173" fontId="73" fillId="0" borderId="0" xfId="85" applyFont="1"/>
    <xf numFmtId="177" fontId="114" fillId="27" borderId="0" xfId="43" applyNumberFormat="1" applyFont="1" applyFill="1" applyBorder="1" applyAlignment="1" applyProtection="1">
      <alignment horizontal="center"/>
    </xf>
    <xf numFmtId="0" fontId="73" fillId="0" borderId="0" xfId="43" applyFont="1"/>
    <xf numFmtId="0" fontId="73" fillId="27" borderId="0" xfId="43" applyFont="1" applyFill="1" applyAlignment="1">
      <alignment horizontal="centerContinuous"/>
    </xf>
    <xf numFmtId="0" fontId="73" fillId="27" borderId="0" xfId="43" applyFont="1" applyFill="1" applyAlignment="1">
      <alignment horizontal="right"/>
    </xf>
    <xf numFmtId="0" fontId="60" fillId="0" borderId="0" xfId="368" applyFont="1"/>
    <xf numFmtId="0" fontId="60" fillId="0" borderId="0" xfId="43" applyFont="1"/>
    <xf numFmtId="0" fontId="77" fillId="0" borderId="0" xfId="368" applyFont="1"/>
    <xf numFmtId="0" fontId="77" fillId="0" borderId="0" xfId="43" applyFont="1"/>
    <xf numFmtId="190" fontId="73" fillId="27" borderId="0" xfId="86" applyNumberFormat="1" applyFont="1" applyFill="1" applyAlignment="1">
      <alignment horizontal="centerContinuous"/>
    </xf>
    <xf numFmtId="190" fontId="73" fillId="27" borderId="0" xfId="86" applyNumberFormat="1" applyFont="1" applyFill="1"/>
    <xf numFmtId="190" fontId="114" fillId="27" borderId="0" xfId="86" applyNumberFormat="1" applyFont="1" applyFill="1" applyAlignment="1">
      <alignment horizontal="center"/>
    </xf>
    <xf numFmtId="0" fontId="77" fillId="0" borderId="0" xfId="43" applyFont="1" applyFill="1" applyAlignment="1"/>
    <xf numFmtId="191" fontId="73" fillId="27" borderId="0" xfId="86" applyNumberFormat="1" applyFont="1" applyFill="1"/>
    <xf numFmtId="15" fontId="114" fillId="27" borderId="0" xfId="86" applyNumberFormat="1" applyFont="1" applyFill="1" applyAlignment="1">
      <alignment horizontal="center"/>
    </xf>
    <xf numFmtId="49" fontId="119" fillId="27" borderId="0" xfId="85" applyNumberFormat="1" applyFont="1" applyFill="1" applyAlignment="1">
      <alignment horizontal="center"/>
    </xf>
    <xf numFmtId="176" fontId="114" fillId="27" borderId="0" xfId="85" applyNumberFormat="1" applyFont="1" applyFill="1" applyBorder="1" applyAlignment="1">
      <alignment horizontal="center"/>
    </xf>
    <xf numFmtId="167" fontId="114" fillId="27" borderId="0" xfId="85" applyNumberFormat="1" applyFont="1" applyFill="1" applyBorder="1" applyAlignment="1">
      <alignment horizontal="center"/>
    </xf>
    <xf numFmtId="173" fontId="73" fillId="27" borderId="0" xfId="85" applyFont="1" applyFill="1"/>
    <xf numFmtId="167" fontId="73" fillId="27" borderId="0" xfId="85" applyNumberFormat="1" applyFont="1" applyFill="1"/>
    <xf numFmtId="167" fontId="77" fillId="27" borderId="23" xfId="85" applyNumberFormat="1" applyFont="1" applyFill="1" applyBorder="1" applyAlignment="1">
      <alignment horizontal="center" vertical="center"/>
    </xf>
    <xf numFmtId="0" fontId="78" fillId="30" borderId="23" xfId="43" applyFont="1" applyFill="1" applyBorder="1" applyAlignment="1">
      <alignment horizontal="center" vertical="center" wrapText="1"/>
    </xf>
    <xf numFmtId="0" fontId="78" fillId="30" borderId="22" xfId="43" applyFont="1" applyFill="1" applyBorder="1" applyAlignment="1">
      <alignment horizontal="center" vertical="center" wrapText="1"/>
    </xf>
    <xf numFmtId="0" fontId="78" fillId="30" borderId="74" xfId="43" applyFont="1" applyFill="1" applyBorder="1" applyAlignment="1">
      <alignment horizontal="center" vertical="center" wrapText="1"/>
    </xf>
    <xf numFmtId="0" fontId="73" fillId="27" borderId="0" xfId="43" applyFont="1" applyFill="1" applyBorder="1" applyAlignment="1">
      <alignment horizontal="centerContinuous"/>
    </xf>
    <xf numFmtId="0" fontId="73" fillId="27" borderId="0" xfId="43" applyFont="1" applyFill="1" applyBorder="1" applyAlignment="1">
      <alignment horizontal="center"/>
    </xf>
    <xf numFmtId="3" fontId="58" fillId="0" borderId="0" xfId="91" applyNumberFormat="1" applyFont="1" applyFill="1" applyAlignment="1">
      <alignment horizontal="center" vertical="center"/>
    </xf>
    <xf numFmtId="3" fontId="73" fillId="27" borderId="0" xfId="43" applyNumberFormat="1" applyFont="1" applyFill="1" applyAlignment="1">
      <alignment horizontal="center" vertical="center"/>
    </xf>
    <xf numFmtId="0" fontId="73" fillId="27" borderId="0" xfId="91" applyFont="1" applyFill="1" applyAlignment="1">
      <alignment vertical="center"/>
    </xf>
    <xf numFmtId="0" fontId="58" fillId="0" borderId="0" xfId="43" applyFont="1" applyFill="1" applyAlignment="1">
      <alignment vertical="center"/>
    </xf>
    <xf numFmtId="17" fontId="58" fillId="27" borderId="48" xfId="43" applyNumberFormat="1" applyFont="1" applyFill="1" applyBorder="1" applyAlignment="1">
      <alignment horizontal="center" vertical="center"/>
    </xf>
    <xf numFmtId="1" fontId="58" fillId="27" borderId="48" xfId="43" applyNumberFormat="1" applyFont="1" applyFill="1" applyBorder="1" applyAlignment="1">
      <alignment horizontal="center" vertical="center"/>
    </xf>
    <xf numFmtId="173" fontId="58" fillId="27" borderId="0" xfId="85" applyFont="1" applyFill="1" applyAlignment="1">
      <alignment vertical="center"/>
    </xf>
    <xf numFmtId="172" fontId="58" fillId="27" borderId="0" xfId="86" applyFont="1" applyFill="1" applyAlignment="1">
      <alignment vertical="center"/>
    </xf>
    <xf numFmtId="0" fontId="89" fillId="27" borderId="0" xfId="43" applyFont="1" applyFill="1" applyAlignment="1">
      <alignment vertical="center"/>
    </xf>
    <xf numFmtId="173" fontId="58" fillId="0" borderId="0" xfId="85" applyFont="1" applyFill="1" applyAlignment="1">
      <alignment horizontal="center" vertical="center"/>
    </xf>
    <xf numFmtId="0" fontId="74" fillId="28" borderId="0" xfId="43" applyFont="1" applyFill="1" applyAlignment="1">
      <alignment vertical="center"/>
    </xf>
    <xf numFmtId="0" fontId="58" fillId="27" borderId="45" xfId="43" applyFont="1" applyFill="1" applyBorder="1" applyAlignment="1">
      <alignment vertical="center"/>
    </xf>
    <xf numFmtId="0" fontId="58" fillId="27" borderId="86" xfId="43" applyFont="1" applyFill="1" applyBorder="1" applyAlignment="1">
      <alignment vertical="center"/>
    </xf>
    <xf numFmtId="0" fontId="58" fillId="27" borderId="87" xfId="43" applyFont="1" applyFill="1" applyBorder="1" applyAlignment="1">
      <alignment vertical="center"/>
    </xf>
    <xf numFmtId="0" fontId="58" fillId="27" borderId="88" xfId="43" applyFont="1" applyFill="1" applyBorder="1" applyAlignment="1">
      <alignment vertical="center"/>
    </xf>
    <xf numFmtId="3" fontId="58" fillId="27" borderId="0" xfId="91" applyNumberFormat="1" applyFont="1" applyFill="1" applyBorder="1" applyAlignment="1">
      <alignment horizontal="center" vertical="center"/>
    </xf>
    <xf numFmtId="0" fontId="58" fillId="27" borderId="89" xfId="43" applyFont="1" applyFill="1" applyBorder="1" applyAlignment="1">
      <alignment vertical="center"/>
    </xf>
    <xf numFmtId="173" fontId="58" fillId="0" borderId="0" xfId="85" applyFont="1" applyFill="1" applyAlignment="1">
      <alignment vertical="center"/>
    </xf>
    <xf numFmtId="0" fontId="58" fillId="0" borderId="96" xfId="43" applyFont="1" applyFill="1" applyBorder="1" applyAlignment="1">
      <alignment vertical="center"/>
    </xf>
    <xf numFmtId="3" fontId="58" fillId="0" borderId="96" xfId="91" applyNumberFormat="1" applyFont="1" applyFill="1" applyBorder="1" applyAlignment="1">
      <alignment vertical="center"/>
    </xf>
    <xf numFmtId="0" fontId="83" fillId="0" borderId="89" xfId="43" applyFont="1" applyFill="1" applyBorder="1" applyAlignment="1">
      <alignment vertical="center"/>
    </xf>
    <xf numFmtId="0" fontId="66" fillId="27" borderId="0" xfId="43" applyFont="1" applyFill="1" applyBorder="1" applyAlignment="1">
      <alignment horizontal="center" vertical="center"/>
    </xf>
    <xf numFmtId="0" fontId="58" fillId="27" borderId="0" xfId="43" applyFont="1" applyFill="1" applyBorder="1" applyAlignment="1">
      <alignment horizontal="justify" vertical="center"/>
    </xf>
    <xf numFmtId="0" fontId="58" fillId="27" borderId="0" xfId="43" applyFont="1" applyFill="1" applyBorder="1" applyAlignment="1">
      <alignment horizontal="justify" vertical="center" wrapText="1"/>
    </xf>
    <xf numFmtId="3" fontId="106" fillId="30" borderId="15" xfId="43" applyNumberFormat="1" applyFont="1" applyFill="1" applyBorder="1" applyAlignment="1">
      <alignment vertical="center"/>
    </xf>
    <xf numFmtId="0" fontId="99" fillId="27" borderId="14" xfId="43" applyFont="1" applyFill="1" applyBorder="1" applyAlignment="1">
      <alignment vertical="center"/>
    </xf>
    <xf numFmtId="3" fontId="118" fillId="27" borderId="15" xfId="43" applyNumberFormat="1" applyFont="1" applyFill="1" applyBorder="1" applyAlignment="1">
      <alignment vertical="center"/>
    </xf>
    <xf numFmtId="3" fontId="118" fillId="0" borderId="15" xfId="43" applyNumberFormat="1" applyFont="1" applyFill="1" applyBorder="1" applyAlignment="1">
      <alignment vertical="center"/>
    </xf>
    <xf numFmtId="3" fontId="83" fillId="28" borderId="15" xfId="43" applyNumberFormat="1" applyFont="1" applyFill="1" applyBorder="1" applyAlignment="1">
      <alignment vertical="center"/>
    </xf>
    <xf numFmtId="10" fontId="72" fillId="30" borderId="15" xfId="97" applyNumberFormat="1" applyFont="1" applyFill="1" applyBorder="1" applyAlignment="1">
      <alignment horizontal="center" vertical="center"/>
    </xf>
    <xf numFmtId="0" fontId="65" fillId="27" borderId="14" xfId="43" applyFont="1" applyFill="1" applyBorder="1" applyAlignment="1">
      <alignment vertical="center"/>
    </xf>
    <xf numFmtId="10" fontId="65" fillId="27" borderId="15" xfId="97" applyNumberFormat="1" applyFont="1" applyFill="1" applyBorder="1" applyAlignment="1">
      <alignment horizontal="center" vertical="center"/>
    </xf>
    <xf numFmtId="3" fontId="65" fillId="0" borderId="15" xfId="43" applyNumberFormat="1" applyFont="1" applyFill="1" applyBorder="1" applyAlignment="1">
      <alignment vertical="center"/>
    </xf>
    <xf numFmtId="0" fontId="77" fillId="27" borderId="14" xfId="43" applyFont="1" applyFill="1" applyBorder="1" applyAlignment="1">
      <alignment vertical="center"/>
    </xf>
    <xf numFmtId="3" fontId="77" fillId="27" borderId="15" xfId="43" applyNumberFormat="1" applyFont="1" applyFill="1" applyBorder="1" applyAlignment="1">
      <alignment vertical="center"/>
    </xf>
    <xf numFmtId="10" fontId="77" fillId="27" borderId="15" xfId="97" applyNumberFormat="1" applyFont="1" applyFill="1" applyBorder="1" applyAlignment="1">
      <alignment horizontal="center" vertical="center"/>
    </xf>
    <xf numFmtId="3" fontId="77" fillId="28" borderId="15" xfId="43" applyNumberFormat="1" applyFont="1" applyFill="1" applyBorder="1" applyAlignment="1">
      <alignment vertical="center"/>
    </xf>
    <xf numFmtId="3" fontId="77" fillId="0" borderId="15" xfId="43" applyNumberFormat="1" applyFont="1" applyFill="1" applyBorder="1" applyAlignment="1">
      <alignment vertical="center"/>
    </xf>
    <xf numFmtId="3" fontId="65" fillId="28" borderId="15" xfId="43" applyNumberFormat="1" applyFont="1" applyFill="1" applyBorder="1" applyAlignment="1">
      <alignment vertical="center"/>
    </xf>
    <xf numFmtId="10" fontId="62" fillId="27" borderId="15" xfId="97" applyNumberFormat="1" applyFont="1" applyFill="1" applyBorder="1" applyAlignment="1">
      <alignment horizontal="center" vertical="center"/>
    </xf>
    <xf numFmtId="0" fontId="108" fillId="30" borderId="32" xfId="43" applyFont="1" applyFill="1" applyBorder="1" applyAlignment="1">
      <alignment vertical="center"/>
    </xf>
    <xf numFmtId="3" fontId="108" fillId="30" borderId="32" xfId="43" applyNumberFormat="1" applyFont="1" applyFill="1" applyBorder="1" applyAlignment="1">
      <alignment vertical="center"/>
    </xf>
    <xf numFmtId="10" fontId="108" fillId="30" borderId="32" xfId="97" applyNumberFormat="1" applyFont="1" applyFill="1" applyBorder="1" applyAlignment="1">
      <alignment horizontal="center" vertical="center"/>
    </xf>
    <xf numFmtId="0" fontId="72" fillId="30" borderId="15" xfId="43" applyFont="1" applyFill="1" applyBorder="1" applyAlignment="1">
      <alignment vertical="center"/>
    </xf>
    <xf numFmtId="10" fontId="72" fillId="30" borderId="15" xfId="43" applyNumberFormat="1" applyFont="1" applyFill="1" applyBorder="1" applyAlignment="1">
      <alignment horizontal="center" vertical="center"/>
    </xf>
    <xf numFmtId="0" fontId="60" fillId="27" borderId="14" xfId="43" applyFont="1" applyFill="1" applyBorder="1" applyAlignment="1">
      <alignment vertical="center"/>
    </xf>
    <xf numFmtId="10" fontId="106" fillId="30" borderId="20" xfId="372" applyNumberFormat="1" applyFont="1" applyFill="1" applyBorder="1" applyAlignment="1" applyProtection="1">
      <alignment horizontal="center" vertical="center"/>
    </xf>
    <xf numFmtId="177" fontId="60" fillId="27" borderId="15" xfId="43" applyNumberFormat="1" applyFont="1" applyFill="1" applyBorder="1" applyAlignment="1" applyProtection="1">
      <alignment vertical="center"/>
    </xf>
    <xf numFmtId="3" fontId="60" fillId="28" borderId="18" xfId="43" applyNumberFormat="1" applyFont="1" applyFill="1" applyBorder="1" applyAlignment="1" applyProtection="1">
      <alignment horizontal="right" vertical="center"/>
    </xf>
    <xf numFmtId="10" fontId="60" fillId="27" borderId="20" xfId="372" applyNumberFormat="1" applyFont="1" applyFill="1" applyBorder="1" applyAlignment="1" applyProtection="1">
      <alignment horizontal="center" vertical="center"/>
    </xf>
    <xf numFmtId="3" fontId="60" fillId="0" borderId="18" xfId="43" applyNumberFormat="1" applyFont="1" applyFill="1" applyBorder="1" applyAlignment="1" applyProtection="1">
      <alignment horizontal="right" vertical="center"/>
    </xf>
    <xf numFmtId="10" fontId="60" fillId="0" borderId="20" xfId="372" applyNumberFormat="1" applyFont="1" applyFill="1" applyBorder="1" applyAlignment="1" applyProtection="1">
      <alignment horizontal="center" vertical="center"/>
    </xf>
    <xf numFmtId="177" fontId="105" fillId="27" borderId="15" xfId="43" applyNumberFormat="1" applyFont="1" applyFill="1" applyBorder="1" applyAlignment="1" applyProtection="1">
      <alignment horizontal="left" indent="1"/>
    </xf>
    <xf numFmtId="3" fontId="77" fillId="28" borderId="18" xfId="43" applyNumberFormat="1" applyFont="1" applyFill="1" applyBorder="1" applyAlignment="1">
      <alignment horizontal="right"/>
    </xf>
    <xf numFmtId="3" fontId="77" fillId="0" borderId="18" xfId="43" applyNumberFormat="1" applyFont="1" applyFill="1" applyBorder="1" applyAlignment="1">
      <alignment horizontal="right"/>
    </xf>
    <xf numFmtId="3" fontId="77" fillId="28" borderId="18" xfId="43" applyNumberFormat="1" applyFont="1" applyFill="1" applyBorder="1" applyAlignment="1">
      <alignment horizontal="right" vertical="center"/>
    </xf>
    <xf numFmtId="10" fontId="77" fillId="27" borderId="20" xfId="372" applyNumberFormat="1" applyFont="1" applyFill="1" applyBorder="1" applyAlignment="1" applyProtection="1">
      <alignment horizontal="center" vertical="center"/>
    </xf>
    <xf numFmtId="3" fontId="77" fillId="0" borderId="18" xfId="43" applyNumberFormat="1" applyFont="1" applyFill="1" applyBorder="1" applyAlignment="1">
      <alignment horizontal="right" vertical="center"/>
    </xf>
    <xf numFmtId="10" fontId="77" fillId="0" borderId="20" xfId="372" applyNumberFormat="1" applyFont="1" applyFill="1" applyBorder="1" applyAlignment="1" applyProtection="1">
      <alignment horizontal="center" vertical="center"/>
    </xf>
    <xf numFmtId="177" fontId="105" fillId="27" borderId="15" xfId="43" applyNumberFormat="1" applyFont="1" applyFill="1" applyBorder="1" applyAlignment="1" applyProtection="1">
      <alignment horizontal="left" vertical="center" indent="1"/>
    </xf>
    <xf numFmtId="3" fontId="106" fillId="30" borderId="18" xfId="375" applyNumberFormat="1" applyFont="1" applyFill="1" applyBorder="1" applyAlignment="1" applyProtection="1">
      <alignment horizontal="right" vertical="center"/>
    </xf>
    <xf numFmtId="0" fontId="70" fillId="30" borderId="23" xfId="43" applyFont="1" applyFill="1" applyBorder="1" applyAlignment="1">
      <alignment horizontal="center" vertical="center" wrapText="1"/>
    </xf>
    <xf numFmtId="185" fontId="77" fillId="27" borderId="15" xfId="85" applyNumberFormat="1" applyFont="1" applyFill="1" applyBorder="1" applyAlignment="1">
      <alignment vertical="center"/>
    </xf>
    <xf numFmtId="192" fontId="77" fillId="27" borderId="15" xfId="85" applyNumberFormat="1" applyFont="1" applyFill="1" applyBorder="1" applyAlignment="1">
      <alignment vertical="center"/>
    </xf>
    <xf numFmtId="186" fontId="77" fillId="27" borderId="15" xfId="51" applyNumberFormat="1" applyFont="1" applyFill="1" applyBorder="1" applyAlignment="1">
      <alignment horizontal="center" vertical="center" wrapText="1"/>
    </xf>
    <xf numFmtId="0" fontId="77" fillId="27" borderId="15" xfId="90" applyFont="1" applyFill="1" applyBorder="1" applyAlignment="1">
      <alignment vertical="center"/>
    </xf>
    <xf numFmtId="186" fontId="72" fillId="30" borderId="15" xfId="51" applyNumberFormat="1" applyFont="1" applyFill="1" applyBorder="1" applyAlignment="1">
      <alignment horizontal="center" vertical="center" wrapText="1"/>
    </xf>
    <xf numFmtId="49" fontId="73" fillId="27" borderId="32" xfId="90" applyNumberFormat="1" applyFont="1" applyFill="1" applyBorder="1" applyAlignment="1">
      <alignment horizontal="center"/>
    </xf>
    <xf numFmtId="0" fontId="108" fillId="30" borderId="15" xfId="43" applyFont="1" applyFill="1" applyBorder="1" applyAlignment="1">
      <alignment horizontal="left" vertical="center" wrapText="1"/>
    </xf>
    <xf numFmtId="186" fontId="108" fillId="30" borderId="15" xfId="51" applyNumberFormat="1" applyFont="1" applyFill="1" applyBorder="1" applyAlignment="1">
      <alignment horizontal="center" vertical="center" wrapText="1"/>
    </xf>
    <xf numFmtId="0" fontId="72" fillId="30" borderId="15" xfId="90" applyFont="1" applyFill="1" applyBorder="1" applyAlignment="1">
      <alignment vertical="center"/>
    </xf>
    <xf numFmtId="0" fontId="82" fillId="0" borderId="0" xfId="43" applyFont="1"/>
    <xf numFmtId="0" fontId="65" fillId="0" borderId="0" xfId="43" applyFont="1" applyFill="1"/>
    <xf numFmtId="0" fontId="65" fillId="0" borderId="0" xfId="43" applyFont="1" applyFill="1" applyAlignment="1"/>
    <xf numFmtId="0" fontId="82" fillId="0" borderId="0" xfId="43" applyFont="1" applyFill="1" applyAlignment="1"/>
    <xf numFmtId="0" fontId="121" fillId="29" borderId="93" xfId="376" applyFont="1" applyFill="1" applyBorder="1" applyAlignment="1">
      <alignment horizontal="right" wrapText="1"/>
    </xf>
    <xf numFmtId="0" fontId="82" fillId="27" borderId="0" xfId="43" applyFont="1" applyFill="1" applyBorder="1"/>
    <xf numFmtId="0" fontId="96" fillId="30" borderId="14" xfId="43" applyFont="1" applyFill="1" applyBorder="1" applyAlignment="1">
      <alignment vertical="center"/>
    </xf>
    <xf numFmtId="0" fontId="96" fillId="30" borderId="15" xfId="43" applyFont="1" applyFill="1" applyBorder="1" applyAlignment="1">
      <alignment vertical="center"/>
    </xf>
    <xf numFmtId="3" fontId="72" fillId="30" borderId="16" xfId="43" applyNumberFormat="1" applyFont="1" applyFill="1" applyBorder="1" applyAlignment="1">
      <alignment vertical="center"/>
    </xf>
    <xf numFmtId="0" fontId="94" fillId="30" borderId="14" xfId="43" applyFont="1" applyFill="1" applyBorder="1" applyAlignment="1">
      <alignment vertical="center"/>
    </xf>
    <xf numFmtId="0" fontId="114" fillId="27" borderId="14" xfId="43" applyFont="1" applyFill="1" applyBorder="1"/>
    <xf numFmtId="0" fontId="77" fillId="27" borderId="32" xfId="43" applyNumberFormat="1" applyFont="1" applyFill="1" applyBorder="1" applyAlignment="1" applyProtection="1">
      <alignment vertical="center"/>
    </xf>
    <xf numFmtId="0" fontId="77" fillId="27" borderId="15" xfId="43" applyNumberFormat="1" applyFont="1" applyFill="1" applyBorder="1" applyAlignment="1" applyProtection="1">
      <alignment vertical="center"/>
    </xf>
    <xf numFmtId="0" fontId="86" fillId="27" borderId="15" xfId="43" applyNumberFormat="1" applyFont="1" applyFill="1" applyBorder="1" applyAlignment="1" applyProtection="1">
      <alignment vertical="center"/>
    </xf>
    <xf numFmtId="0" fontId="77" fillId="27" borderId="36" xfId="43" applyNumberFormat="1" applyFont="1" applyFill="1" applyBorder="1" applyAlignment="1" applyProtection="1">
      <alignment vertical="center"/>
    </xf>
    <xf numFmtId="0" fontId="86" fillId="0" borderId="15" xfId="43" applyNumberFormat="1" applyFont="1" applyFill="1" applyBorder="1" applyAlignment="1" applyProtection="1">
      <alignment vertical="center"/>
    </xf>
    <xf numFmtId="0" fontId="86" fillId="27" borderId="50" xfId="43" applyNumberFormat="1" applyFont="1" applyFill="1" applyBorder="1" applyAlignment="1" applyProtection="1">
      <alignment vertical="center"/>
    </xf>
    <xf numFmtId="0" fontId="86" fillId="27" borderId="15" xfId="43" applyNumberFormat="1" applyFont="1" applyFill="1" applyBorder="1" applyAlignment="1" applyProtection="1">
      <alignment horizontal="left" vertical="center"/>
    </xf>
    <xf numFmtId="0" fontId="86" fillId="28" borderId="15" xfId="43" applyNumberFormat="1" applyFont="1" applyFill="1" applyBorder="1" applyAlignment="1" applyProtection="1">
      <alignment vertical="center"/>
    </xf>
    <xf numFmtId="0" fontId="70" fillId="30" borderId="15" xfId="43" applyNumberFormat="1" applyFont="1" applyFill="1" applyBorder="1" applyAlignment="1" applyProtection="1">
      <alignment vertical="center"/>
    </xf>
    <xf numFmtId="1" fontId="58" fillId="0" borderId="0" xfId="43" applyNumberFormat="1" applyFont="1" applyFill="1" applyAlignment="1">
      <alignment vertical="center"/>
    </xf>
    <xf numFmtId="1" fontId="58" fillId="0" borderId="25" xfId="43" applyNumberFormat="1" applyFont="1" applyFill="1" applyBorder="1" applyAlignment="1">
      <alignment vertical="center"/>
    </xf>
    <xf numFmtId="1" fontId="58" fillId="0" borderId="25" xfId="91" applyNumberFormat="1" applyFont="1" applyFill="1" applyBorder="1" applyAlignment="1">
      <alignment vertical="center"/>
    </xf>
    <xf numFmtId="173" fontId="58" fillId="0" borderId="0" xfId="85" applyFont="1" applyFill="1" applyBorder="1" applyAlignment="1">
      <alignment vertical="center"/>
    </xf>
    <xf numFmtId="0" fontId="70" fillId="30" borderId="32" xfId="43" applyNumberFormat="1" applyFont="1" applyFill="1" applyBorder="1" applyAlignment="1" applyProtection="1">
      <alignment vertical="center"/>
    </xf>
    <xf numFmtId="0" fontId="88" fillId="28" borderId="15" xfId="43" applyNumberFormat="1" applyFont="1" applyFill="1" applyBorder="1" applyAlignment="1" applyProtection="1">
      <alignment vertical="center"/>
    </xf>
    <xf numFmtId="0" fontId="88" fillId="27" borderId="15" xfId="43" applyNumberFormat="1" applyFont="1" applyFill="1" applyBorder="1" applyAlignment="1" applyProtection="1">
      <alignment vertical="center"/>
    </xf>
    <xf numFmtId="0" fontId="86" fillId="27" borderId="36" xfId="43" applyNumberFormat="1" applyFont="1" applyFill="1" applyBorder="1" applyAlignment="1" applyProtection="1">
      <alignment vertical="center"/>
    </xf>
    <xf numFmtId="0" fontId="88" fillId="27" borderId="24" xfId="43" applyNumberFormat="1" applyFont="1" applyFill="1" applyBorder="1" applyAlignment="1" applyProtection="1">
      <alignment vertical="center"/>
    </xf>
    <xf numFmtId="0" fontId="60" fillId="27" borderId="15" xfId="43" applyNumberFormat="1" applyFont="1" applyFill="1" applyBorder="1" applyAlignment="1" applyProtection="1">
      <alignment vertical="center"/>
    </xf>
    <xf numFmtId="0" fontId="77" fillId="28" borderId="24" xfId="43" applyNumberFormat="1" applyFont="1" applyFill="1" applyBorder="1" applyAlignment="1" applyProtection="1">
      <alignment vertical="center"/>
    </xf>
    <xf numFmtId="10" fontId="70" fillId="30" borderId="16" xfId="97" applyNumberFormat="1" applyFont="1" applyFill="1" applyBorder="1" applyAlignment="1" applyProtection="1">
      <alignment horizontal="right" vertical="center"/>
    </xf>
    <xf numFmtId="167" fontId="60" fillId="28" borderId="15" xfId="43" applyNumberFormat="1" applyFont="1" applyFill="1" applyBorder="1" applyAlignment="1" applyProtection="1">
      <alignment horizontal="right" vertical="center"/>
    </xf>
    <xf numFmtId="167" fontId="87" fillId="27" borderId="15" xfId="43" applyNumberFormat="1" applyFont="1" applyFill="1" applyBorder="1" applyAlignment="1">
      <alignment vertical="center"/>
    </xf>
    <xf numFmtId="167" fontId="70" fillId="30" borderId="16" xfId="43" applyNumberFormat="1" applyFont="1" applyFill="1" applyBorder="1" applyAlignment="1" applyProtection="1">
      <alignment horizontal="right" vertical="center"/>
    </xf>
    <xf numFmtId="167" fontId="70" fillId="30" borderId="15" xfId="43" applyNumberFormat="1" applyFont="1" applyFill="1" applyBorder="1" applyAlignment="1" applyProtection="1">
      <alignment horizontal="right" vertical="center"/>
    </xf>
    <xf numFmtId="167" fontId="60" fillId="27" borderId="15" xfId="43" applyNumberFormat="1" applyFont="1" applyFill="1" applyBorder="1" applyAlignment="1" applyProtection="1">
      <alignment horizontal="right" vertical="center"/>
    </xf>
    <xf numFmtId="167" fontId="60" fillId="0" borderId="15" xfId="43" applyNumberFormat="1" applyFont="1" applyFill="1" applyBorder="1" applyAlignment="1" applyProtection="1">
      <alignment horizontal="right" vertical="center"/>
    </xf>
    <xf numFmtId="167" fontId="87" fillId="27" borderId="15" xfId="43" applyNumberFormat="1" applyFont="1" applyFill="1" applyBorder="1" applyAlignment="1" applyProtection="1">
      <alignment horizontal="right" vertical="center"/>
    </xf>
    <xf numFmtId="167" fontId="87" fillId="27" borderId="50" xfId="43" applyNumberFormat="1" applyFont="1" applyFill="1" applyBorder="1" applyAlignment="1">
      <alignment vertical="center"/>
    </xf>
    <xf numFmtId="167" fontId="87" fillId="27" borderId="36" xfId="43" applyNumberFormat="1" applyFont="1" applyFill="1" applyBorder="1" applyAlignment="1" applyProtection="1">
      <alignment horizontal="right" vertical="center"/>
    </xf>
    <xf numFmtId="167" fontId="77" fillId="27" borderId="15" xfId="43" applyNumberFormat="1" applyFont="1" applyFill="1" applyBorder="1" applyAlignment="1" applyProtection="1">
      <alignment horizontal="right" vertical="center"/>
    </xf>
    <xf numFmtId="167" fontId="77" fillId="27" borderId="15" xfId="43" applyNumberFormat="1" applyFont="1" applyFill="1" applyBorder="1" applyAlignment="1">
      <alignment vertical="center"/>
    </xf>
    <xf numFmtId="167" fontId="77" fillId="28" borderId="15" xfId="43" applyNumberFormat="1" applyFont="1" applyFill="1" applyBorder="1" applyAlignment="1" applyProtection="1">
      <alignment horizontal="right" vertical="center"/>
    </xf>
    <xf numFmtId="167" fontId="77" fillId="0" borderId="15" xfId="43" applyNumberFormat="1" applyFont="1" applyFill="1" applyBorder="1" applyAlignment="1" applyProtection="1">
      <alignment horizontal="right" vertical="center"/>
    </xf>
    <xf numFmtId="167" fontId="77" fillId="27" borderId="36" xfId="43" applyNumberFormat="1" applyFont="1" applyFill="1" applyBorder="1" applyAlignment="1">
      <alignment vertical="center"/>
    </xf>
    <xf numFmtId="167" fontId="77" fillId="27" borderId="32" xfId="43" applyNumberFormat="1" applyFont="1" applyFill="1" applyBorder="1" applyAlignment="1">
      <alignment vertical="center"/>
    </xf>
    <xf numFmtId="3" fontId="77" fillId="28" borderId="24" xfId="43" applyNumberFormat="1" applyFont="1" applyFill="1" applyBorder="1" applyAlignment="1">
      <alignment vertical="center"/>
    </xf>
    <xf numFmtId="1" fontId="58" fillId="27" borderId="0" xfId="43" applyNumberFormat="1" applyFont="1" applyFill="1" applyBorder="1" applyAlignment="1">
      <alignment horizontal="center" vertical="center"/>
    </xf>
    <xf numFmtId="0" fontId="70" fillId="30" borderId="15" xfId="43" applyFont="1" applyFill="1" applyBorder="1" applyAlignment="1">
      <alignment horizontal="left" vertical="center"/>
    </xf>
    <xf numFmtId="0" fontId="64" fillId="27" borderId="15" xfId="43" applyFont="1" applyFill="1" applyBorder="1" applyAlignment="1">
      <alignment vertical="center"/>
    </xf>
    <xf numFmtId="0" fontId="79" fillId="30" borderId="15" xfId="43" applyFont="1" applyFill="1" applyBorder="1" applyAlignment="1">
      <alignment vertical="center"/>
    </xf>
    <xf numFmtId="0" fontId="58" fillId="0" borderId="15" xfId="43" applyFont="1" applyFill="1" applyBorder="1" applyAlignment="1">
      <alignment vertical="center"/>
    </xf>
    <xf numFmtId="0" fontId="123" fillId="30" borderId="24" xfId="43" applyFont="1" applyFill="1" applyBorder="1"/>
    <xf numFmtId="172" fontId="124" fillId="0" borderId="0" xfId="86" applyFont="1"/>
    <xf numFmtId="0" fontId="123" fillId="30" borderId="32" xfId="43" applyFont="1" applyFill="1" applyBorder="1"/>
    <xf numFmtId="0" fontId="79" fillId="30" borderId="14" xfId="43" applyFont="1" applyFill="1" applyBorder="1" applyAlignment="1">
      <alignment vertical="center"/>
    </xf>
    <xf numFmtId="0" fontId="64" fillId="0" borderId="14" xfId="43" applyFont="1" applyFill="1" applyBorder="1" applyAlignment="1">
      <alignment vertical="center"/>
    </xf>
    <xf numFmtId="0" fontId="70" fillId="30" borderId="15" xfId="43" applyFont="1" applyFill="1" applyBorder="1" applyAlignment="1">
      <alignment horizontal="center" vertical="center"/>
    </xf>
    <xf numFmtId="0" fontId="78" fillId="30" borderId="15" xfId="43" applyFont="1" applyFill="1" applyBorder="1" applyAlignment="1">
      <alignment horizontal="center" vertical="center"/>
    </xf>
    <xf numFmtId="0" fontId="76" fillId="30" borderId="94" xfId="43" applyFont="1" applyFill="1" applyBorder="1" applyAlignment="1">
      <alignment vertical="center"/>
    </xf>
    <xf numFmtId="172" fontId="72" fillId="30" borderId="78" xfId="86" applyFont="1" applyFill="1" applyBorder="1" applyAlignment="1" applyProtection="1">
      <alignment horizontal="center" vertical="center"/>
    </xf>
    <xf numFmtId="0" fontId="77" fillId="27" borderId="18" xfId="85" applyNumberFormat="1" applyFont="1" applyFill="1" applyBorder="1" applyAlignment="1">
      <alignment horizontal="left" vertical="center"/>
    </xf>
    <xf numFmtId="0" fontId="77" fillId="27" borderId="18" xfId="43" applyNumberFormat="1" applyFont="1" applyFill="1" applyBorder="1" applyAlignment="1">
      <alignment horizontal="left" vertical="center"/>
    </xf>
    <xf numFmtId="172" fontId="77" fillId="27" borderId="20" xfId="86" applyFont="1" applyFill="1" applyBorder="1" applyAlignment="1" applyProtection="1">
      <alignment horizontal="center" vertical="center"/>
    </xf>
    <xf numFmtId="0" fontId="70" fillId="30" borderId="55" xfId="43" applyFont="1" applyFill="1" applyBorder="1" applyAlignment="1">
      <alignment horizontal="center" vertical="center"/>
    </xf>
    <xf numFmtId="0" fontId="70" fillId="30" borderId="75" xfId="43" applyFont="1" applyFill="1" applyBorder="1" applyAlignment="1">
      <alignment horizontal="center" vertical="center"/>
    </xf>
    <xf numFmtId="0" fontId="70" fillId="30" borderId="75" xfId="43" applyFont="1" applyFill="1" applyBorder="1" applyAlignment="1">
      <alignment horizontal="center" vertical="center" wrapText="1"/>
    </xf>
    <xf numFmtId="0" fontId="77" fillId="27" borderId="33" xfId="43" applyFont="1" applyFill="1" applyBorder="1" applyAlignment="1">
      <alignment vertical="center"/>
    </xf>
    <xf numFmtId="167" fontId="77" fillId="27" borderId="33" xfId="86" applyNumberFormat="1" applyFont="1" applyFill="1" applyBorder="1" applyAlignment="1">
      <alignment vertical="center"/>
    </xf>
    <xf numFmtId="167" fontId="77" fillId="27" borderId="62" xfId="86" applyNumberFormat="1" applyFont="1" applyFill="1" applyBorder="1" applyAlignment="1">
      <alignment vertical="center"/>
    </xf>
    <xf numFmtId="167" fontId="60" fillId="27" borderId="32" xfId="86" applyNumberFormat="1" applyFont="1" applyFill="1" applyBorder="1" applyAlignment="1">
      <alignment horizontal="right" vertical="center"/>
    </xf>
    <xf numFmtId="0" fontId="77" fillId="27" borderId="19" xfId="43" applyFont="1" applyFill="1" applyBorder="1" applyAlignment="1">
      <alignment vertical="center"/>
    </xf>
    <xf numFmtId="167" fontId="77" fillId="27" borderId="19" xfId="86" applyNumberFormat="1" applyFont="1" applyFill="1" applyBorder="1" applyAlignment="1">
      <alignment vertical="center"/>
    </xf>
    <xf numFmtId="167" fontId="77" fillId="27" borderId="63" xfId="86" applyNumberFormat="1" applyFont="1" applyFill="1" applyBorder="1" applyAlignment="1">
      <alignment vertical="center"/>
    </xf>
    <xf numFmtId="167" fontId="60" fillId="27" borderId="15" xfId="86" applyNumberFormat="1" applyFont="1" applyFill="1" applyBorder="1" applyAlignment="1">
      <alignment horizontal="right" vertical="center"/>
    </xf>
    <xf numFmtId="0" fontId="60" fillId="27" borderId="40" xfId="43" applyFont="1" applyFill="1" applyBorder="1" applyAlignment="1">
      <alignment vertical="center"/>
    </xf>
    <xf numFmtId="167" fontId="60" fillId="27" borderId="40" xfId="86" applyNumberFormat="1" applyFont="1" applyFill="1" applyBorder="1" applyAlignment="1">
      <alignment vertical="center"/>
    </xf>
    <xf numFmtId="167" fontId="60" fillId="27" borderId="64" xfId="86" applyNumberFormat="1" applyFont="1" applyFill="1" applyBorder="1" applyAlignment="1">
      <alignment vertical="center"/>
    </xf>
    <xf numFmtId="167" fontId="60" fillId="27" borderId="63" xfId="86" applyNumberFormat="1" applyFont="1" applyFill="1" applyBorder="1" applyAlignment="1">
      <alignment vertical="center"/>
    </xf>
    <xf numFmtId="167" fontId="60" fillId="27" borderId="19" xfId="86" applyNumberFormat="1" applyFont="1" applyFill="1" applyBorder="1" applyAlignment="1">
      <alignment vertical="center"/>
    </xf>
    <xf numFmtId="167" fontId="60" fillId="27" borderId="15" xfId="86" applyNumberFormat="1" applyFont="1" applyFill="1" applyBorder="1" applyAlignment="1">
      <alignment vertical="center"/>
    </xf>
    <xf numFmtId="0" fontId="77" fillId="30" borderId="71" xfId="43" applyFont="1" applyFill="1" applyBorder="1" applyAlignment="1">
      <alignment vertical="center"/>
    </xf>
    <xf numFmtId="0" fontId="77" fillId="30" borderId="25" xfId="43" applyFont="1" applyFill="1" applyBorder="1" applyAlignment="1">
      <alignment vertical="center"/>
    </xf>
    <xf numFmtId="167" fontId="77" fillId="30" borderId="25" xfId="43" applyNumberFormat="1" applyFont="1" applyFill="1" applyBorder="1" applyAlignment="1">
      <alignment vertical="center"/>
    </xf>
    <xf numFmtId="167" fontId="60" fillId="30" borderId="25" xfId="43" applyNumberFormat="1" applyFont="1" applyFill="1" applyBorder="1" applyAlignment="1">
      <alignment horizontal="center" vertical="center"/>
    </xf>
    <xf numFmtId="167" fontId="60" fillId="30" borderId="39" xfId="43" applyNumberFormat="1" applyFont="1" applyFill="1" applyBorder="1" applyAlignment="1">
      <alignment horizontal="center" vertical="center"/>
    </xf>
    <xf numFmtId="167" fontId="60" fillId="30" borderId="50" xfId="43" applyNumberFormat="1" applyFont="1" applyFill="1" applyBorder="1" applyAlignment="1">
      <alignment horizontal="center" vertical="center"/>
    </xf>
    <xf numFmtId="0" fontId="77" fillId="27" borderId="52" xfId="43" applyFont="1" applyFill="1" applyBorder="1" applyAlignment="1">
      <alignment vertical="center"/>
    </xf>
    <xf numFmtId="167" fontId="77" fillId="27" borderId="52" xfId="86" applyNumberFormat="1" applyFont="1" applyFill="1" applyBorder="1" applyAlignment="1">
      <alignment vertical="center"/>
    </xf>
    <xf numFmtId="167" fontId="77" fillId="27" borderId="65" xfId="86" applyNumberFormat="1" applyFont="1" applyFill="1" applyBorder="1" applyAlignment="1">
      <alignment vertical="center"/>
    </xf>
    <xf numFmtId="0" fontId="60" fillId="27" borderId="19" xfId="43" applyFont="1" applyFill="1" applyBorder="1" applyAlignment="1">
      <alignment vertical="center"/>
    </xf>
    <xf numFmtId="167" fontId="77" fillId="27" borderId="52" xfId="369" applyNumberFormat="1" applyFont="1" applyFill="1" applyBorder="1" applyAlignment="1">
      <alignment vertical="center"/>
    </xf>
    <xf numFmtId="167" fontId="77" fillId="27" borderId="65" xfId="369" applyNumberFormat="1" applyFont="1" applyFill="1" applyBorder="1" applyAlignment="1">
      <alignment vertical="center"/>
    </xf>
    <xf numFmtId="167" fontId="60" fillId="27" borderId="15" xfId="369" applyNumberFormat="1" applyFont="1" applyFill="1" applyBorder="1" applyAlignment="1">
      <alignment vertical="center"/>
    </xf>
    <xf numFmtId="167" fontId="77" fillId="27" borderId="19" xfId="369" applyNumberFormat="1" applyFont="1" applyFill="1" applyBorder="1" applyAlignment="1">
      <alignment vertical="center"/>
    </xf>
    <xf numFmtId="167" fontId="77" fillId="27" borderId="63" xfId="369" applyNumberFormat="1" applyFont="1" applyFill="1" applyBorder="1" applyAlignment="1">
      <alignment vertical="center"/>
    </xf>
    <xf numFmtId="167" fontId="60" fillId="27" borderId="40" xfId="369" applyNumberFormat="1" applyFont="1" applyFill="1" applyBorder="1" applyAlignment="1">
      <alignment vertical="center"/>
    </xf>
    <xf numFmtId="167" fontId="77" fillId="27" borderId="0" xfId="86" applyNumberFormat="1" applyFont="1" applyFill="1" applyBorder="1" applyAlignment="1">
      <alignment vertical="center"/>
    </xf>
    <xf numFmtId="167" fontId="77" fillId="30" borderId="71" xfId="43" applyNumberFormat="1" applyFont="1" applyFill="1" applyBorder="1" applyAlignment="1">
      <alignment vertical="center"/>
    </xf>
    <xf numFmtId="167" fontId="60" fillId="27" borderId="64" xfId="86" applyNumberFormat="1" applyFont="1" applyFill="1" applyBorder="1" applyAlignment="1">
      <alignment horizontal="center" vertical="center"/>
    </xf>
    <xf numFmtId="17" fontId="58" fillId="27" borderId="18" xfId="43" applyNumberFormat="1" applyFont="1" applyFill="1" applyBorder="1" applyAlignment="1">
      <alignment horizontal="center" vertical="center"/>
    </xf>
    <xf numFmtId="186" fontId="66" fillId="27" borderId="19" xfId="43" applyNumberFormat="1" applyFont="1" applyFill="1" applyBorder="1" applyAlignment="1">
      <alignment horizontal="right" vertical="center"/>
    </xf>
    <xf numFmtId="186" fontId="58" fillId="27" borderId="19" xfId="43" applyNumberFormat="1" applyFont="1" applyFill="1" applyBorder="1" applyAlignment="1">
      <alignment horizontal="right" vertical="center"/>
    </xf>
    <xf numFmtId="178" fontId="58" fillId="27" borderId="20" xfId="97" applyNumberFormat="1" applyFont="1" applyFill="1" applyBorder="1" applyAlignment="1">
      <alignment horizontal="right" vertical="center"/>
    </xf>
    <xf numFmtId="186" fontId="58" fillId="27" borderId="20" xfId="43" applyNumberFormat="1" applyFont="1" applyFill="1" applyBorder="1" applyAlignment="1">
      <alignment horizontal="right" vertical="center"/>
    </xf>
    <xf numFmtId="186" fontId="58" fillId="27" borderId="37" xfId="43" applyNumberFormat="1" applyFont="1" applyFill="1" applyBorder="1" applyAlignment="1">
      <alignment horizontal="right" vertical="center"/>
    </xf>
    <xf numFmtId="186" fontId="58" fillId="27" borderId="0" xfId="43" applyNumberFormat="1" applyFont="1" applyFill="1" applyBorder="1" applyAlignment="1">
      <alignment horizontal="right" vertical="center"/>
    </xf>
    <xf numFmtId="186" fontId="66" fillId="27" borderId="0" xfId="43" applyNumberFormat="1" applyFont="1" applyFill="1" applyBorder="1" applyAlignment="1">
      <alignment horizontal="right" vertical="center"/>
    </xf>
    <xf numFmtId="186" fontId="66" fillId="27" borderId="37" xfId="43" applyNumberFormat="1" applyFont="1" applyFill="1" applyBorder="1" applyAlignment="1">
      <alignment horizontal="right" vertical="center"/>
    </xf>
    <xf numFmtId="0" fontId="70" fillId="30" borderId="23" xfId="379" quotePrefix="1" applyFont="1" applyFill="1" applyBorder="1" applyAlignment="1">
      <alignment horizontal="center" vertical="center" wrapText="1"/>
    </xf>
    <xf numFmtId="0" fontId="70" fillId="30" borderId="23" xfId="379" applyFont="1" applyFill="1" applyBorder="1" applyAlignment="1">
      <alignment horizontal="center" vertical="center" wrapText="1"/>
    </xf>
    <xf numFmtId="3" fontId="108" fillId="30" borderId="15" xfId="43" applyNumberFormat="1" applyFont="1" applyFill="1" applyBorder="1" applyAlignment="1">
      <alignment vertical="center"/>
    </xf>
    <xf numFmtId="3" fontId="83" fillId="28" borderId="18" xfId="43" applyNumberFormat="1" applyFont="1" applyFill="1" applyBorder="1" applyAlignment="1">
      <alignment horizontal="right" vertical="center"/>
    </xf>
    <xf numFmtId="10" fontId="83" fillId="27" borderId="20" xfId="372" applyNumberFormat="1" applyFont="1" applyFill="1" applyBorder="1" applyAlignment="1" applyProtection="1">
      <alignment horizontal="center" vertical="center"/>
    </xf>
    <xf numFmtId="10" fontId="83" fillId="0" borderId="20" xfId="372" applyNumberFormat="1" applyFont="1" applyFill="1" applyBorder="1" applyAlignment="1" applyProtection="1">
      <alignment horizontal="center" vertical="center"/>
    </xf>
    <xf numFmtId="177" fontId="83" fillId="27" borderId="15" xfId="43" applyNumberFormat="1" applyFont="1" applyFill="1" applyBorder="1" applyAlignment="1" applyProtection="1">
      <alignment horizontal="left" vertical="center" indent="1"/>
    </xf>
    <xf numFmtId="3" fontId="83" fillId="0" borderId="18" xfId="43" applyNumberFormat="1" applyFont="1" applyFill="1" applyBorder="1" applyAlignment="1">
      <alignment horizontal="right" vertical="center"/>
    </xf>
    <xf numFmtId="0" fontId="60" fillId="28" borderId="0" xfId="43" applyFont="1" applyFill="1" applyAlignment="1">
      <alignment vertical="center"/>
    </xf>
    <xf numFmtId="49" fontId="77" fillId="27" borderId="32" xfId="90" applyNumberFormat="1" applyFont="1" applyFill="1" applyBorder="1" applyAlignment="1">
      <alignment horizontal="center" vertical="center"/>
    </xf>
    <xf numFmtId="190" fontId="58" fillId="27" borderId="0" xfId="86" applyNumberFormat="1" applyFont="1" applyFill="1" applyAlignment="1">
      <alignment horizontal="right" vertical="center"/>
    </xf>
    <xf numFmtId="191" fontId="58" fillId="27" borderId="0" xfId="86" applyNumberFormat="1" applyFont="1" applyFill="1" applyAlignment="1">
      <alignment horizontal="right" vertical="center"/>
    </xf>
    <xf numFmtId="0" fontId="58" fillId="27" borderId="0" xfId="43" applyFont="1" applyFill="1" applyBorder="1" applyAlignment="1">
      <alignment horizontal="left" vertical="center"/>
    </xf>
    <xf numFmtId="3" fontId="58" fillId="27" borderId="15" xfId="43" applyNumberFormat="1" applyFont="1" applyFill="1" applyBorder="1" applyAlignment="1">
      <alignment horizontal="right" vertical="center"/>
    </xf>
    <xf numFmtId="171" fontId="58" fillId="27" borderId="0" xfId="86" applyNumberFormat="1" applyFont="1" applyFill="1" applyAlignment="1">
      <alignment horizontal="right" vertical="center"/>
    </xf>
    <xf numFmtId="0" fontId="120" fillId="27" borderId="18" xfId="43" applyFont="1" applyFill="1" applyBorder="1" applyAlignment="1">
      <alignment vertical="center"/>
    </xf>
    <xf numFmtId="0" fontId="120" fillId="27" borderId="16" xfId="43" applyFont="1" applyFill="1" applyBorder="1" applyAlignment="1">
      <alignment vertical="center"/>
    </xf>
    <xf numFmtId="171" fontId="65" fillId="27" borderId="19" xfId="86" applyNumberFormat="1" applyFont="1" applyFill="1" applyBorder="1" applyAlignment="1" applyProtection="1">
      <alignment vertical="center"/>
    </xf>
    <xf numFmtId="171" fontId="65" fillId="27" borderId="0" xfId="86" applyNumberFormat="1" applyFont="1" applyFill="1" applyBorder="1" applyAlignment="1" applyProtection="1">
      <alignment vertical="center"/>
    </xf>
    <xf numFmtId="171" fontId="65" fillId="27" borderId="15" xfId="86" applyNumberFormat="1" applyFont="1" applyFill="1" applyBorder="1" applyAlignment="1" applyProtection="1">
      <alignment vertical="center"/>
    </xf>
    <xf numFmtId="0" fontId="58" fillId="27" borderId="18" xfId="43" applyFont="1" applyFill="1" applyBorder="1" applyAlignment="1">
      <alignment horizontal="left" vertical="center"/>
    </xf>
    <xf numFmtId="0" fontId="58" fillId="27" borderId="16" xfId="43" applyFont="1" applyFill="1" applyBorder="1" applyAlignment="1">
      <alignment horizontal="left" vertical="center"/>
    </xf>
    <xf numFmtId="171" fontId="58" fillId="27" borderId="19" xfId="86" applyNumberFormat="1" applyFont="1" applyFill="1" applyBorder="1" applyAlignment="1">
      <alignment horizontal="center" vertical="center"/>
    </xf>
    <xf numFmtId="171" fontId="58" fillId="27" borderId="16" xfId="86" applyNumberFormat="1" applyFont="1" applyFill="1" applyBorder="1" applyAlignment="1">
      <alignment horizontal="center" vertical="center"/>
    </xf>
    <xf numFmtId="171" fontId="58" fillId="27" borderId="15" xfId="86" applyNumberFormat="1" applyFont="1" applyFill="1" applyBorder="1" applyAlignment="1">
      <alignment horizontal="center" vertical="center"/>
    </xf>
    <xf numFmtId="0" fontId="58" fillId="27" borderId="14" xfId="43" applyFont="1" applyFill="1" applyBorder="1" applyAlignment="1">
      <alignment horizontal="left" vertical="center"/>
    </xf>
    <xf numFmtId="49" fontId="58" fillId="27" borderId="20" xfId="43" applyNumberFormat="1" applyFont="1" applyFill="1" applyBorder="1" applyAlignment="1">
      <alignment horizontal="center" vertical="center"/>
    </xf>
    <xf numFmtId="171" fontId="58" fillId="27" borderId="19" xfId="86" applyNumberFormat="1" applyFont="1" applyFill="1" applyBorder="1" applyAlignment="1">
      <alignment horizontal="right" vertical="center"/>
    </xf>
    <xf numFmtId="171" fontId="58" fillId="0" borderId="0" xfId="86" applyNumberFormat="1" applyFont="1" applyFill="1" applyBorder="1" applyAlignment="1">
      <alignment horizontal="right" vertical="center"/>
    </xf>
    <xf numFmtId="171" fontId="58" fillId="27" borderId="15" xfId="86" applyNumberFormat="1" applyFont="1" applyFill="1" applyBorder="1" applyAlignment="1">
      <alignment horizontal="right" vertical="center"/>
    </xf>
    <xf numFmtId="171" fontId="58" fillId="27" borderId="16" xfId="86" applyNumberFormat="1" applyFont="1" applyFill="1" applyBorder="1" applyAlignment="1">
      <alignment horizontal="right" vertical="center"/>
    </xf>
    <xf numFmtId="195" fontId="58" fillId="27" borderId="19" xfId="85" applyNumberFormat="1" applyFont="1" applyFill="1" applyBorder="1" applyAlignment="1">
      <alignment horizontal="right" vertical="center"/>
    </xf>
    <xf numFmtId="171" fontId="65" fillId="27" borderId="14" xfId="86" applyNumberFormat="1" applyFont="1" applyFill="1" applyBorder="1" applyAlignment="1" applyProtection="1">
      <alignment horizontal="right" vertical="center"/>
    </xf>
    <xf numFmtId="171" fontId="65" fillId="27" borderId="19" xfId="86" applyNumberFormat="1" applyFont="1" applyFill="1" applyBorder="1" applyAlignment="1" applyProtection="1">
      <alignment horizontal="right" vertical="center"/>
    </xf>
    <xf numFmtId="171" fontId="65" fillId="27" borderId="16" xfId="86" applyNumberFormat="1" applyFont="1" applyFill="1" applyBorder="1" applyAlignment="1" applyProtection="1">
      <alignment horizontal="right" vertical="center"/>
    </xf>
    <xf numFmtId="171" fontId="65" fillId="27" borderId="15" xfId="86" applyNumberFormat="1" applyFont="1" applyFill="1" applyBorder="1" applyAlignment="1" applyProtection="1">
      <alignment horizontal="right" vertical="center"/>
    </xf>
    <xf numFmtId="0" fontId="120" fillId="27" borderId="18" xfId="43" applyFont="1" applyFill="1" applyBorder="1" applyAlignment="1">
      <alignment horizontal="left" vertical="center"/>
    </xf>
    <xf numFmtId="49" fontId="82" fillId="27" borderId="20" xfId="43" applyNumberFormat="1" applyFont="1" applyFill="1" applyBorder="1" applyAlignment="1">
      <alignment horizontal="center" vertical="center"/>
    </xf>
    <xf numFmtId="0" fontId="58" fillId="27" borderId="30" xfId="43" applyFont="1" applyFill="1" applyBorder="1" applyAlignment="1">
      <alignment horizontal="left" vertical="center"/>
    </xf>
    <xf numFmtId="0" fontId="58" fillId="27" borderId="35" xfId="43" applyFont="1" applyFill="1" applyBorder="1" applyAlignment="1">
      <alignment horizontal="left" vertical="center"/>
    </xf>
    <xf numFmtId="172" fontId="58" fillId="27" borderId="30" xfId="86" applyFont="1" applyFill="1" applyBorder="1" applyAlignment="1">
      <alignment horizontal="right" vertical="center"/>
    </xf>
    <xf numFmtId="172" fontId="58" fillId="27" borderId="61" xfId="86" applyFont="1" applyFill="1" applyBorder="1" applyAlignment="1">
      <alignment horizontal="right" vertical="center"/>
    </xf>
    <xf numFmtId="172" fontId="58" fillId="27" borderId="31" xfId="86" applyFont="1" applyFill="1" applyBorder="1" applyAlignment="1">
      <alignment horizontal="right" vertical="center"/>
    </xf>
    <xf numFmtId="172" fontId="58" fillId="27" borderId="24" xfId="86" applyFont="1" applyFill="1" applyBorder="1" applyAlignment="1">
      <alignment horizontal="right" vertical="center"/>
    </xf>
    <xf numFmtId="172" fontId="58" fillId="27" borderId="0" xfId="86" applyFont="1" applyFill="1" applyBorder="1" applyAlignment="1">
      <alignment horizontal="right" vertical="center"/>
    </xf>
    <xf numFmtId="0" fontId="65" fillId="27" borderId="0" xfId="43" applyFont="1" applyFill="1" applyAlignment="1">
      <alignment vertical="center"/>
    </xf>
    <xf numFmtId="15" fontId="114" fillId="27" borderId="0" xfId="86" applyNumberFormat="1" applyFont="1" applyFill="1" applyAlignment="1">
      <alignment horizontal="center" vertical="center"/>
    </xf>
    <xf numFmtId="171" fontId="58" fillId="27" borderId="33" xfId="86" applyNumberFormat="1" applyFont="1" applyFill="1" applyBorder="1" applyAlignment="1">
      <alignment horizontal="right" vertical="center"/>
    </xf>
    <xf numFmtId="171" fontId="58" fillId="27" borderId="20" xfId="86" applyNumberFormat="1" applyFont="1" applyFill="1" applyBorder="1" applyAlignment="1">
      <alignment horizontal="right" vertical="center"/>
    </xf>
    <xf numFmtId="0" fontId="99" fillId="27" borderId="18" xfId="43" applyFont="1" applyFill="1" applyBorder="1" applyAlignment="1">
      <alignment horizontal="left" vertical="center"/>
    </xf>
    <xf numFmtId="0" fontId="99" fillId="27" borderId="16" xfId="43" applyFont="1" applyFill="1" applyBorder="1" applyAlignment="1">
      <alignment horizontal="left" vertical="center"/>
    </xf>
    <xf numFmtId="171" fontId="77" fillId="27" borderId="19" xfId="86" applyNumberFormat="1" applyFont="1" applyFill="1" applyBorder="1" applyAlignment="1">
      <alignment horizontal="right" vertical="center"/>
    </xf>
    <xf numFmtId="171" fontId="77" fillId="27" borderId="16" xfId="86" applyNumberFormat="1" applyFont="1" applyFill="1" applyBorder="1" applyAlignment="1">
      <alignment horizontal="right" vertical="center"/>
    </xf>
    <xf numFmtId="171" fontId="77" fillId="27" borderId="20" xfId="86" applyNumberFormat="1" applyFont="1" applyFill="1" applyBorder="1" applyAlignment="1">
      <alignment horizontal="right" vertical="center"/>
    </xf>
    <xf numFmtId="171" fontId="58" fillId="27" borderId="63" xfId="86" applyNumberFormat="1" applyFont="1" applyFill="1" applyBorder="1" applyAlignment="1">
      <alignment horizontal="right" vertical="center"/>
    </xf>
    <xf numFmtId="171" fontId="58" fillId="27" borderId="31" xfId="86" applyNumberFormat="1" applyFont="1" applyFill="1" applyBorder="1" applyAlignment="1">
      <alignment horizontal="right" vertical="center"/>
    </xf>
    <xf numFmtId="14" fontId="77" fillId="27" borderId="15" xfId="43" applyNumberFormat="1" applyFont="1" applyFill="1" applyBorder="1" applyAlignment="1">
      <alignment horizontal="center" vertical="center"/>
    </xf>
    <xf numFmtId="179" fontId="77" fillId="27" borderId="18" xfId="86" applyNumberFormat="1" applyFont="1" applyFill="1" applyBorder="1" applyAlignment="1">
      <alignment horizontal="center" vertical="center"/>
    </xf>
    <xf numFmtId="179" fontId="77" fillId="27" borderId="15" xfId="86" applyNumberFormat="1" applyFont="1" applyFill="1" applyBorder="1" applyAlignment="1">
      <alignment horizontal="center" vertical="center"/>
    </xf>
    <xf numFmtId="14" fontId="77" fillId="27" borderId="14" xfId="43" applyNumberFormat="1" applyFont="1" applyFill="1" applyBorder="1" applyAlignment="1">
      <alignment horizontal="center" vertical="center"/>
    </xf>
    <xf numFmtId="179" fontId="77" fillId="27" borderId="14" xfId="86" applyNumberFormat="1" applyFont="1" applyFill="1" applyBorder="1" applyAlignment="1">
      <alignment horizontal="center" vertical="center"/>
    </xf>
    <xf numFmtId="179" fontId="77" fillId="27" borderId="0" xfId="86" applyNumberFormat="1" applyFont="1" applyFill="1" applyBorder="1" applyAlignment="1">
      <alignment horizontal="center" vertical="center"/>
    </xf>
    <xf numFmtId="179" fontId="77" fillId="27" borderId="16" xfId="86" applyNumberFormat="1" applyFont="1" applyFill="1" applyBorder="1" applyAlignment="1">
      <alignment horizontal="center" vertical="center"/>
    </xf>
    <xf numFmtId="14" fontId="77" fillId="27" borderId="24" xfId="43" applyNumberFormat="1" applyFont="1" applyFill="1" applyBorder="1" applyAlignment="1">
      <alignment horizontal="center" vertical="center"/>
    </xf>
    <xf numFmtId="179" fontId="77" fillId="27" borderId="24" xfId="86" applyNumberFormat="1" applyFont="1" applyFill="1" applyBorder="1" applyAlignment="1">
      <alignment horizontal="center" vertical="center"/>
    </xf>
    <xf numFmtId="0" fontId="58" fillId="27" borderId="0" xfId="43" applyFont="1" applyFill="1" applyAlignment="1" applyProtection="1">
      <alignment horizontal="left" vertical="center"/>
    </xf>
    <xf numFmtId="0" fontId="77" fillId="27" borderId="0" xfId="43" applyFont="1" applyFill="1" applyAlignment="1">
      <alignment vertical="center"/>
    </xf>
    <xf numFmtId="0" fontId="60" fillId="27" borderId="0" xfId="91" applyFont="1" applyFill="1" applyAlignment="1">
      <alignment vertical="center"/>
    </xf>
    <xf numFmtId="0" fontId="58" fillId="28" borderId="0" xfId="43" applyFont="1" applyFill="1" applyAlignment="1">
      <alignment vertical="center"/>
    </xf>
    <xf numFmtId="0" fontId="60" fillId="0" borderId="0" xfId="378" applyFont="1" applyFill="1" applyAlignment="1">
      <alignment vertical="center"/>
    </xf>
    <xf numFmtId="10" fontId="58" fillId="0" borderId="15" xfId="372" applyNumberFormat="1" applyFont="1" applyFill="1" applyBorder="1" applyAlignment="1">
      <alignment horizontal="center"/>
    </xf>
    <xf numFmtId="10" fontId="72" fillId="30" borderId="23" xfId="43" applyNumberFormat="1" applyFont="1" applyFill="1" applyBorder="1" applyAlignment="1">
      <alignment horizontal="center" vertical="center"/>
    </xf>
    <xf numFmtId="10" fontId="58" fillId="0" borderId="15" xfId="372" applyNumberFormat="1" applyFont="1" applyFill="1" applyBorder="1" applyAlignment="1">
      <alignment horizontal="center" vertical="center"/>
    </xf>
    <xf numFmtId="10" fontId="60" fillId="27" borderId="15" xfId="372" applyNumberFormat="1" applyFont="1" applyFill="1" applyBorder="1" applyAlignment="1">
      <alignment horizontal="center" vertical="center"/>
    </xf>
    <xf numFmtId="0" fontId="58" fillId="28" borderId="14" xfId="43" applyFont="1" applyFill="1" applyBorder="1" applyAlignment="1">
      <alignment vertical="center"/>
    </xf>
    <xf numFmtId="177" fontId="88" fillId="27" borderId="15" xfId="43" applyNumberFormat="1" applyFont="1" applyFill="1" applyBorder="1" applyAlignment="1" applyProtection="1">
      <alignment vertical="center"/>
    </xf>
    <xf numFmtId="0" fontId="58" fillId="0" borderId="0" xfId="378" applyFont="1" applyFill="1" applyAlignment="1">
      <alignment vertical="center"/>
    </xf>
    <xf numFmtId="0" fontId="58" fillId="27" borderId="0" xfId="378" applyFont="1" applyFill="1" applyAlignment="1">
      <alignment vertical="center"/>
    </xf>
    <xf numFmtId="0" fontId="58" fillId="27" borderId="0" xfId="378" applyFont="1" applyFill="1" applyBorder="1" applyAlignment="1">
      <alignment vertical="center"/>
    </xf>
    <xf numFmtId="186" fontId="58" fillId="0" borderId="0" xfId="378" applyNumberFormat="1" applyFont="1" applyFill="1" applyAlignment="1">
      <alignment vertical="center"/>
    </xf>
    <xf numFmtId="172" fontId="58" fillId="0" borderId="0" xfId="86" applyFont="1" applyFill="1" applyAlignment="1">
      <alignment vertical="center"/>
    </xf>
    <xf numFmtId="0" fontId="58" fillId="0" borderId="0" xfId="378" applyFont="1" applyFill="1" applyBorder="1" applyAlignment="1">
      <alignment vertical="center"/>
    </xf>
    <xf numFmtId="0" fontId="58" fillId="0" borderId="0" xfId="379" applyFont="1" applyFill="1" applyBorder="1" applyAlignment="1">
      <alignment vertical="center"/>
    </xf>
    <xf numFmtId="0" fontId="66" fillId="0" borderId="0" xfId="379" applyFont="1" applyFill="1" applyBorder="1" applyAlignment="1">
      <alignment horizontal="centerContinuous" vertical="center"/>
    </xf>
    <xf numFmtId="0" fontId="66" fillId="0" borderId="15" xfId="379" applyFont="1" applyFill="1" applyBorder="1" applyAlignment="1">
      <alignment vertical="center"/>
    </xf>
    <xf numFmtId="0" fontId="66" fillId="0" borderId="32" xfId="379" applyFont="1" applyFill="1" applyBorder="1" applyAlignment="1">
      <alignment vertical="center"/>
    </xf>
    <xf numFmtId="3" fontId="70" fillId="30" borderId="23" xfId="379" applyNumberFormat="1" applyFont="1" applyFill="1" applyBorder="1" applyAlignment="1" applyProtection="1">
      <alignment horizontal="left" vertical="center"/>
    </xf>
    <xf numFmtId="186" fontId="66" fillId="27" borderId="15" xfId="379" applyNumberFormat="1" applyFont="1" applyFill="1" applyBorder="1" applyAlignment="1" applyProtection="1">
      <alignment horizontal="left" vertical="center"/>
    </xf>
    <xf numFmtId="0" fontId="58" fillId="27" borderId="15" xfId="379" applyFont="1" applyFill="1" applyBorder="1" applyAlignment="1">
      <alignment vertical="center"/>
    </xf>
    <xf numFmtId="3" fontId="66" fillId="27" borderId="15" xfId="379" applyNumberFormat="1" applyFont="1" applyFill="1" applyBorder="1" applyAlignment="1" applyProtection="1">
      <alignment horizontal="left" vertical="center"/>
    </xf>
    <xf numFmtId="3" fontId="66" fillId="27" borderId="24" xfId="379" applyNumberFormat="1" applyFont="1" applyFill="1" applyBorder="1" applyAlignment="1" applyProtection="1">
      <alignment horizontal="left" vertical="center"/>
    </xf>
    <xf numFmtId="0" fontId="73" fillId="0" borderId="0" xfId="378" applyFont="1" applyFill="1" applyAlignment="1">
      <alignment vertical="center" wrapText="1"/>
    </xf>
    <xf numFmtId="197" fontId="58" fillId="0" borderId="0" xfId="43" applyNumberFormat="1" applyFont="1" applyFill="1" applyAlignment="1">
      <alignment vertical="center"/>
    </xf>
    <xf numFmtId="3" fontId="58" fillId="27" borderId="38" xfId="433" applyNumberFormat="1" applyFont="1" applyFill="1" applyBorder="1" applyAlignment="1">
      <alignment horizontal="center"/>
    </xf>
    <xf numFmtId="3" fontId="58" fillId="27" borderId="40" xfId="433" applyNumberFormat="1" applyFont="1" applyFill="1" applyBorder="1" applyAlignment="1">
      <alignment horizontal="center"/>
    </xf>
    <xf numFmtId="0" fontId="66" fillId="27" borderId="27" xfId="43" applyFont="1" applyFill="1" applyBorder="1" applyAlignment="1">
      <alignment horizontal="center"/>
    </xf>
    <xf numFmtId="0" fontId="66" fillId="27" borderId="33" xfId="43" applyFont="1" applyFill="1" applyBorder="1" applyAlignment="1">
      <alignment horizontal="center"/>
    </xf>
    <xf numFmtId="3" fontId="58" fillId="27" borderId="18" xfId="432" applyNumberFormat="1" applyFont="1" applyFill="1" applyBorder="1"/>
    <xf numFmtId="3" fontId="66" fillId="0" borderId="21" xfId="432" applyNumberFormat="1" applyFont="1" applyFill="1" applyBorder="1"/>
    <xf numFmtId="3" fontId="66" fillId="0" borderId="72" xfId="432" applyNumberFormat="1" applyFont="1" applyFill="1" applyBorder="1"/>
    <xf numFmtId="3" fontId="58" fillId="22" borderId="15" xfId="43" applyNumberFormat="1" applyFont="1" applyFill="1" applyBorder="1" applyAlignment="1">
      <alignment vertical="center"/>
    </xf>
    <xf numFmtId="3" fontId="58" fillId="22" borderId="15" xfId="43" applyNumberFormat="1" applyFont="1" applyFill="1" applyBorder="1"/>
    <xf numFmtId="3" fontId="77" fillId="22" borderId="15" xfId="43" applyNumberFormat="1" applyFont="1" applyFill="1" applyBorder="1"/>
    <xf numFmtId="3" fontId="70" fillId="30" borderId="15" xfId="43" applyNumberFormat="1" applyFont="1" applyFill="1" applyBorder="1" applyAlignment="1">
      <alignment vertical="center" wrapText="1"/>
    </xf>
    <xf numFmtId="3" fontId="58" fillId="22" borderId="24" xfId="43" applyNumberFormat="1" applyFont="1" applyFill="1" applyBorder="1"/>
    <xf numFmtId="3" fontId="60" fillId="27" borderId="15" xfId="379" applyNumberFormat="1" applyFont="1" applyFill="1" applyBorder="1" applyAlignment="1" applyProtection="1">
      <alignment horizontal="left" vertical="center"/>
    </xf>
    <xf numFmtId="3" fontId="65" fillId="27" borderId="32" xfId="379" applyNumberFormat="1" applyFont="1" applyFill="1" applyBorder="1" applyAlignment="1" applyProtection="1">
      <alignment horizontal="left" vertical="center"/>
    </xf>
    <xf numFmtId="167" fontId="70" fillId="30" borderId="32" xfId="43" applyNumberFormat="1" applyFont="1" applyFill="1" applyBorder="1" applyAlignment="1" applyProtection="1">
      <alignment horizontal="right" vertical="center"/>
    </xf>
    <xf numFmtId="3" fontId="70" fillId="30" borderId="66" xfId="43" applyNumberFormat="1" applyFont="1" applyFill="1" applyBorder="1" applyAlignment="1">
      <alignment horizontal="right" vertical="center"/>
    </xf>
    <xf numFmtId="3" fontId="60" fillId="27" borderId="15" xfId="43" applyNumberFormat="1" applyFont="1" applyFill="1" applyBorder="1" applyAlignment="1" applyProtection="1">
      <alignment horizontal="right" vertical="center"/>
    </xf>
    <xf numFmtId="0" fontId="125" fillId="0" borderId="0" xfId="79" applyFont="1" applyFill="1" applyAlignment="1" applyProtection="1">
      <alignment horizontal="center" vertical="center"/>
    </xf>
    <xf numFmtId="0" fontId="126" fillId="0" borderId="0" xfId="368" applyFont="1" applyAlignment="1">
      <alignment vertical="center"/>
    </xf>
    <xf numFmtId="0" fontId="77" fillId="0" borderId="0" xfId="43" applyFont="1" applyFill="1" applyAlignment="1">
      <alignment vertical="center"/>
    </xf>
    <xf numFmtId="0" fontId="77" fillId="0" borderId="0" xfId="378" applyFont="1" applyFill="1" applyAlignment="1">
      <alignment vertical="center"/>
    </xf>
    <xf numFmtId="0" fontId="125" fillId="0" borderId="0" xfId="79" applyFont="1" applyFill="1" applyAlignment="1" applyProtection="1">
      <alignment horizontal="center"/>
    </xf>
    <xf numFmtId="0" fontId="77" fillId="0" borderId="0" xfId="43" applyFont="1" applyFill="1" applyBorder="1"/>
    <xf numFmtId="0" fontId="60" fillId="28" borderId="0" xfId="368" applyFont="1" applyFill="1"/>
    <xf numFmtId="3" fontId="77" fillId="27" borderId="0" xfId="91" applyNumberFormat="1" applyFont="1" applyFill="1" applyAlignment="1">
      <alignment horizontal="center"/>
    </xf>
    <xf numFmtId="3" fontId="77" fillId="27" borderId="0" xfId="91" applyNumberFormat="1" applyFont="1" applyFill="1" applyAlignment="1">
      <alignment horizontal="center" vertical="center"/>
    </xf>
    <xf numFmtId="0" fontId="59" fillId="0" borderId="0" xfId="79" applyFont="1" applyFill="1" applyAlignment="1" applyProtection="1">
      <alignment horizontal="center"/>
    </xf>
    <xf numFmtId="0" fontId="66" fillId="27" borderId="0" xfId="43" applyFont="1" applyFill="1"/>
    <xf numFmtId="0" fontId="66" fillId="27" borderId="0" xfId="43" applyFont="1" applyFill="1" applyAlignment="1">
      <alignment horizontal="center"/>
    </xf>
    <xf numFmtId="0" fontId="65" fillId="27" borderId="0" xfId="43" applyFont="1" applyFill="1" applyAlignment="1"/>
    <xf numFmtId="0" fontId="58" fillId="27" borderId="0" xfId="43" applyFont="1" applyFill="1" applyAlignment="1">
      <alignment horizontal="center" vertical="center" wrapText="1"/>
    </xf>
    <xf numFmtId="0" fontId="58" fillId="27" borderId="0" xfId="43" applyFont="1" applyFill="1" applyAlignment="1">
      <alignment horizontal="center" vertical="center"/>
    </xf>
    <xf numFmtId="0" fontId="66" fillId="27" borderId="0" xfId="43" applyFont="1" applyFill="1" applyAlignment="1">
      <alignment vertical="center"/>
    </xf>
    <xf numFmtId="0" fontId="71" fillId="30" borderId="43" xfId="43" applyFont="1" applyFill="1" applyBorder="1" applyAlignment="1">
      <alignment horizontal="center" vertical="center"/>
    </xf>
    <xf numFmtId="0" fontId="71" fillId="30" borderId="99" xfId="43" applyFont="1" applyFill="1" applyBorder="1" applyAlignment="1">
      <alignment horizontal="center" vertical="center"/>
    </xf>
    <xf numFmtId="0" fontId="71" fillId="30" borderId="66" xfId="43" applyFont="1" applyFill="1" applyBorder="1" applyAlignment="1">
      <alignment horizontal="center" vertical="center"/>
    </xf>
    <xf numFmtId="0" fontId="66" fillId="27" borderId="100" xfId="43" applyFont="1" applyFill="1" applyBorder="1" applyAlignment="1">
      <alignment vertical="center"/>
    </xf>
    <xf numFmtId="178" fontId="66" fillId="27" borderId="100" xfId="372" applyNumberFormat="1" applyFont="1" applyFill="1" applyBorder="1" applyAlignment="1">
      <alignment horizontal="center" vertical="center"/>
    </xf>
    <xf numFmtId="0" fontId="66" fillId="27" borderId="101" xfId="43" applyFont="1" applyFill="1" applyBorder="1" applyAlignment="1">
      <alignment vertical="center"/>
    </xf>
    <xf numFmtId="178" fontId="66" fillId="27" borderId="101" xfId="372" applyNumberFormat="1" applyFont="1" applyFill="1" applyBorder="1" applyAlignment="1">
      <alignment horizontal="center" vertical="center"/>
    </xf>
    <xf numFmtId="0" fontId="66" fillId="0" borderId="101" xfId="43" applyFont="1" applyFill="1" applyBorder="1" applyAlignment="1">
      <alignment vertical="center"/>
    </xf>
    <xf numFmtId="49" fontId="66" fillId="27" borderId="101" xfId="372" applyNumberFormat="1" applyFont="1" applyFill="1" applyBorder="1" applyAlignment="1">
      <alignment horizontal="center" vertical="center"/>
    </xf>
    <xf numFmtId="172" fontId="58" fillId="27" borderId="0" xfId="369" applyFont="1" applyFill="1"/>
    <xf numFmtId="0" fontId="66" fillId="0" borderId="102" xfId="43" applyFont="1" applyFill="1" applyBorder="1" applyAlignment="1">
      <alignment vertical="center"/>
    </xf>
    <xf numFmtId="178" fontId="66" fillId="27" borderId="102" xfId="372" applyNumberFormat="1" applyFont="1" applyFill="1" applyBorder="1" applyAlignment="1">
      <alignment horizontal="center" vertical="center"/>
    </xf>
    <xf numFmtId="49" fontId="66" fillId="27" borderId="102" xfId="372" applyNumberFormat="1" applyFont="1" applyFill="1" applyBorder="1" applyAlignment="1">
      <alignment horizontal="center" vertical="center"/>
    </xf>
    <xf numFmtId="0" fontId="66" fillId="0" borderId="100" xfId="43" applyFont="1" applyFill="1" applyBorder="1" applyAlignment="1">
      <alignment vertical="center"/>
    </xf>
    <xf numFmtId="178" fontId="66" fillId="27" borderId="0" xfId="372" applyNumberFormat="1" applyFont="1" applyFill="1" applyAlignment="1">
      <alignment horizontal="center"/>
    </xf>
    <xf numFmtId="201" fontId="66" fillId="27" borderId="99" xfId="370" applyNumberFormat="1" applyFont="1" applyFill="1" applyBorder="1" applyAlignment="1">
      <alignment horizontal="center" vertical="center"/>
    </xf>
    <xf numFmtId="0" fontId="66" fillId="28" borderId="100" xfId="43" applyFont="1" applyFill="1" applyBorder="1" applyAlignment="1">
      <alignment horizontal="left" vertical="center"/>
    </xf>
    <xf numFmtId="0" fontId="66" fillId="28" borderId="102" xfId="43" applyFont="1" applyFill="1" applyBorder="1" applyAlignment="1">
      <alignment horizontal="left" vertical="center"/>
    </xf>
    <xf numFmtId="0" fontId="66" fillId="28" borderId="0" xfId="43" applyFont="1" applyFill="1" applyBorder="1" applyAlignment="1">
      <alignment horizontal="left"/>
    </xf>
    <xf numFmtId="178" fontId="66" fillId="27" borderId="0" xfId="372" applyNumberFormat="1" applyFont="1" applyFill="1" applyBorder="1" applyAlignment="1">
      <alignment horizontal="center"/>
    </xf>
    <xf numFmtId="0" fontId="66" fillId="28" borderId="0" xfId="43" applyFont="1" applyFill="1" applyAlignment="1">
      <alignment horizontal="left"/>
    </xf>
    <xf numFmtId="201" fontId="66" fillId="27" borderId="0" xfId="370" applyNumberFormat="1" applyFont="1" applyFill="1" applyBorder="1" applyAlignment="1">
      <alignment horizontal="center"/>
    </xf>
    <xf numFmtId="202" fontId="66" fillId="27" borderId="0" xfId="370" applyNumberFormat="1" applyFont="1" applyFill="1" applyAlignment="1">
      <alignment horizontal="center"/>
    </xf>
    <xf numFmtId="0" fontId="71" fillId="30" borderId="99" xfId="43" applyFont="1" applyFill="1" applyBorder="1" applyAlignment="1">
      <alignment horizontal="center" vertical="center" wrapText="1"/>
    </xf>
    <xf numFmtId="0" fontId="66" fillId="0" borderId="100" xfId="43" applyFont="1" applyFill="1" applyBorder="1" applyAlignment="1">
      <alignment horizontal="left" vertical="center"/>
    </xf>
    <xf numFmtId="0" fontId="66" fillId="0" borderId="102" xfId="43" applyFont="1" applyFill="1" applyBorder="1" applyAlignment="1">
      <alignment horizontal="left" vertical="center"/>
    </xf>
    <xf numFmtId="0" fontId="66" fillId="0" borderId="0" xfId="43" applyFont="1" applyFill="1" applyBorder="1" applyAlignment="1">
      <alignment horizontal="left"/>
    </xf>
    <xf numFmtId="0" fontId="66" fillId="0" borderId="0" xfId="43" applyFont="1" applyFill="1" applyAlignment="1">
      <alignment horizontal="left"/>
    </xf>
    <xf numFmtId="0" fontId="73" fillId="0" borderId="32" xfId="43" applyFont="1" applyFill="1" applyBorder="1"/>
    <xf numFmtId="0" fontId="62" fillId="28" borderId="0" xfId="43" applyFont="1" applyFill="1" applyAlignment="1">
      <alignment horizontal="center" vertical="center"/>
    </xf>
    <xf numFmtId="0" fontId="118" fillId="28" borderId="0" xfId="43" applyFont="1" applyFill="1" applyAlignment="1">
      <alignment horizontal="center" vertical="center"/>
    </xf>
    <xf numFmtId="165" fontId="58" fillId="0" borderId="0" xfId="0" applyNumberFormat="1" applyFont="1"/>
    <xf numFmtId="3" fontId="58" fillId="0" borderId="0" xfId="368" applyNumberFormat="1" applyFont="1"/>
    <xf numFmtId="3" fontId="58" fillId="0" borderId="0" xfId="43" applyNumberFormat="1" applyFont="1" applyFill="1"/>
    <xf numFmtId="173" fontId="89" fillId="27" borderId="0" xfId="85" applyFont="1" applyFill="1" applyAlignment="1">
      <alignment vertical="center"/>
    </xf>
    <xf numFmtId="0" fontId="58" fillId="0" borderId="87" xfId="43" applyFont="1" applyFill="1" applyBorder="1" applyAlignment="1">
      <alignment horizontal="left" vertical="center" indent="1"/>
    </xf>
    <xf numFmtId="0" fontId="58" fillId="0" borderId="0" xfId="43" applyFont="1" applyFill="1" applyBorder="1" applyAlignment="1">
      <alignment horizontal="left" vertical="center" indent="2"/>
    </xf>
    <xf numFmtId="0" fontId="83" fillId="0" borderId="0" xfId="43" applyFont="1" applyFill="1" applyBorder="1" applyAlignment="1">
      <alignment horizontal="left" vertical="center" indent="1"/>
    </xf>
    <xf numFmtId="0" fontId="58" fillId="27" borderId="0" xfId="43" applyFont="1" applyFill="1" applyAlignment="1">
      <alignment horizontal="left" wrapText="1"/>
    </xf>
    <xf numFmtId="204" fontId="62" fillId="27" borderId="15" xfId="97" applyNumberFormat="1" applyFont="1" applyFill="1" applyBorder="1" applyAlignment="1">
      <alignment horizontal="center"/>
    </xf>
    <xf numFmtId="205" fontId="58" fillId="0" borderId="0" xfId="85" applyNumberFormat="1" applyFont="1"/>
    <xf numFmtId="173" fontId="73" fillId="27" borderId="0" xfId="85" applyFont="1" applyFill="1" applyAlignment="1">
      <alignment vertical="center"/>
    </xf>
    <xf numFmtId="173" fontId="58" fillId="27" borderId="0" xfId="85" applyFont="1" applyFill="1" applyAlignment="1">
      <alignment horizontal="center" vertical="center"/>
    </xf>
    <xf numFmtId="173" fontId="77" fillId="27" borderId="0" xfId="85" applyFont="1" applyFill="1" applyBorder="1"/>
    <xf numFmtId="171" fontId="77" fillId="27" borderId="0" xfId="43" applyNumberFormat="1" applyFont="1" applyFill="1" applyBorder="1"/>
    <xf numFmtId="206" fontId="61" fillId="0" borderId="0" xfId="43" applyNumberFormat="1" applyFont="1" applyFill="1"/>
    <xf numFmtId="0" fontId="58" fillId="27" borderId="0" xfId="43" applyFont="1" applyFill="1" applyBorder="1" applyAlignment="1">
      <alignment vertical="center" wrapText="1"/>
    </xf>
    <xf numFmtId="10" fontId="77" fillId="28" borderId="15" xfId="97" applyNumberFormat="1" applyFont="1" applyFill="1" applyBorder="1" applyAlignment="1">
      <alignment horizontal="center" vertical="center"/>
    </xf>
    <xf numFmtId="0" fontId="66" fillId="0" borderId="43" xfId="43" applyFont="1" applyFill="1" applyBorder="1" applyAlignment="1">
      <alignment horizontal="left" vertical="center"/>
    </xf>
    <xf numFmtId="0" fontId="73" fillId="0" borderId="0" xfId="43" applyFont="1" applyFill="1" applyAlignment="1">
      <alignment horizontal="left" vertical="center" indent="2"/>
    </xf>
    <xf numFmtId="3" fontId="73" fillId="0" borderId="0" xfId="43" applyNumberFormat="1" applyFont="1" applyFill="1" applyAlignment="1">
      <alignment horizontal="left" vertical="center" indent="2"/>
    </xf>
    <xf numFmtId="173" fontId="60" fillId="27" borderId="0" xfId="85" applyFont="1" applyFill="1" applyAlignment="1">
      <alignment horizontal="center"/>
    </xf>
    <xf numFmtId="207" fontId="60" fillId="27" borderId="0" xfId="85" applyNumberFormat="1" applyFont="1" applyFill="1" applyAlignment="1">
      <alignment horizontal="center"/>
    </xf>
    <xf numFmtId="203" fontId="58" fillId="27" borderId="0" xfId="85" applyNumberFormat="1" applyFont="1" applyFill="1" applyAlignment="1">
      <alignment horizontal="center"/>
    </xf>
    <xf numFmtId="209" fontId="58" fillId="27" borderId="0" xfId="85" applyNumberFormat="1" applyFont="1" applyFill="1" applyAlignment="1">
      <alignment horizontal="center"/>
    </xf>
    <xf numFmtId="3" fontId="58" fillId="0" borderId="0" xfId="91" applyNumberFormat="1" applyFont="1" applyFill="1" applyAlignment="1">
      <alignment vertical="center" wrapText="1"/>
    </xf>
    <xf numFmtId="210" fontId="82" fillId="0" borderId="0" xfId="43" applyNumberFormat="1" applyFont="1" applyFill="1"/>
    <xf numFmtId="0" fontId="66" fillId="0" borderId="54" xfId="43" applyFont="1" applyFill="1" applyBorder="1" applyAlignment="1">
      <alignment vertical="center"/>
    </xf>
    <xf numFmtId="0" fontId="66" fillId="0" borderId="104" xfId="43" applyFont="1" applyFill="1" applyBorder="1" applyAlignment="1">
      <alignment vertical="center"/>
    </xf>
    <xf numFmtId="0" fontId="66" fillId="0" borderId="103" xfId="43" applyFont="1" applyFill="1" applyBorder="1" applyAlignment="1">
      <alignment vertical="center"/>
    </xf>
    <xf numFmtId="173" fontId="58" fillId="28" borderId="14" xfId="85" applyFont="1" applyFill="1" applyBorder="1" applyAlignment="1">
      <alignment wrapText="1"/>
    </xf>
    <xf numFmtId="173" fontId="66" fillId="0" borderId="0" xfId="85" applyNumberFormat="1" applyFont="1" applyFill="1" applyAlignment="1">
      <alignment horizontal="center" vertical="center"/>
    </xf>
    <xf numFmtId="0" fontId="74" fillId="0" borderId="0" xfId="43" applyFont="1" applyFill="1" applyAlignment="1">
      <alignment vertical="center"/>
    </xf>
    <xf numFmtId="10" fontId="130" fillId="27" borderId="20" xfId="372" applyNumberFormat="1" applyFont="1" applyFill="1" applyBorder="1" applyAlignment="1" applyProtection="1">
      <alignment horizontal="center"/>
    </xf>
    <xf numFmtId="10" fontId="131" fillId="27" borderId="20" xfId="372" applyNumberFormat="1" applyFont="1" applyFill="1" applyBorder="1" applyAlignment="1" applyProtection="1">
      <alignment horizontal="center"/>
    </xf>
    <xf numFmtId="211" fontId="66" fillId="27" borderId="32" xfId="85" applyNumberFormat="1" applyFont="1" applyFill="1" applyBorder="1" applyAlignment="1">
      <alignment horizontal="center" vertical="center"/>
    </xf>
    <xf numFmtId="211" fontId="94" fillId="30" borderId="15" xfId="85" applyNumberFormat="1" applyFont="1" applyFill="1" applyBorder="1" applyAlignment="1">
      <alignment vertical="center"/>
    </xf>
    <xf numFmtId="211" fontId="63" fillId="27" borderId="15" xfId="85" applyNumberFormat="1" applyFont="1" applyFill="1" applyBorder="1"/>
    <xf numFmtId="211" fontId="58" fillId="27" borderId="15" xfId="85" applyNumberFormat="1" applyFont="1" applyFill="1" applyBorder="1"/>
    <xf numFmtId="211" fontId="65" fillId="27" borderId="15" xfId="85" applyNumberFormat="1" applyFont="1" applyFill="1" applyBorder="1"/>
    <xf numFmtId="211" fontId="66" fillId="27" borderId="15" xfId="85" applyNumberFormat="1" applyFont="1" applyFill="1" applyBorder="1" applyAlignment="1"/>
    <xf numFmtId="211" fontId="60" fillId="27" borderId="15" xfId="85" applyNumberFormat="1" applyFont="1" applyFill="1" applyBorder="1" applyAlignment="1">
      <alignment vertical="center"/>
    </xf>
    <xf numFmtId="211" fontId="58" fillId="27" borderId="15" xfId="85" applyNumberFormat="1" applyFont="1" applyFill="1" applyBorder="1" applyAlignment="1">
      <alignment horizontal="right" vertical="center"/>
    </xf>
    <xf numFmtId="211" fontId="58" fillId="27" borderId="15" xfId="85" applyNumberFormat="1" applyFont="1" applyFill="1" applyBorder="1" applyAlignment="1">
      <alignment horizontal="right"/>
    </xf>
    <xf numFmtId="211" fontId="58" fillId="27" borderId="15" xfId="85" applyNumberFormat="1" applyFont="1" applyFill="1" applyBorder="1" applyAlignment="1">
      <alignment vertical="center"/>
    </xf>
    <xf numFmtId="211" fontId="60" fillId="27" borderId="15" xfId="85" applyNumberFormat="1" applyFont="1" applyFill="1" applyBorder="1" applyAlignment="1">
      <alignment wrapText="1"/>
    </xf>
    <xf numFmtId="211" fontId="60" fillId="27" borderId="15" xfId="85" applyNumberFormat="1" applyFont="1" applyFill="1" applyBorder="1" applyAlignment="1"/>
    <xf numFmtId="211" fontId="60" fillId="27" borderId="15" xfId="85" applyNumberFormat="1" applyFont="1" applyFill="1" applyBorder="1" applyAlignment="1">
      <alignment horizontal="right" vertical="center"/>
    </xf>
    <xf numFmtId="211" fontId="114" fillId="27" borderId="15" xfId="85" applyNumberFormat="1" applyFont="1" applyFill="1" applyBorder="1" applyAlignment="1"/>
    <xf numFmtId="211" fontId="73" fillId="27" borderId="15" xfId="85" applyNumberFormat="1" applyFont="1" applyFill="1" applyBorder="1" applyAlignment="1">
      <alignment horizontal="right"/>
    </xf>
    <xf numFmtId="211" fontId="65" fillId="28" borderId="15" xfId="85" applyNumberFormat="1" applyFont="1" applyFill="1" applyBorder="1" applyAlignment="1">
      <alignment vertical="center"/>
    </xf>
    <xf numFmtId="211" fontId="66" fillId="28" borderId="15" xfId="85" applyNumberFormat="1" applyFont="1" applyFill="1" applyBorder="1" applyAlignment="1"/>
    <xf numFmtId="211" fontId="94" fillId="30" borderId="15" xfId="85" applyNumberFormat="1" applyFont="1" applyFill="1" applyBorder="1" applyAlignment="1">
      <alignment horizontal="right" vertical="center"/>
    </xf>
    <xf numFmtId="211" fontId="74" fillId="0" borderId="24" xfId="85" applyNumberFormat="1" applyFont="1" applyFill="1" applyBorder="1"/>
    <xf numFmtId="0" fontId="91" fillId="0" borderId="0" xfId="43" applyFont="1" applyFill="1"/>
    <xf numFmtId="0" fontId="127" fillId="0" borderId="0" xfId="43" applyFont="1" applyFill="1" applyAlignment="1" applyProtection="1">
      <alignment horizontal="left"/>
    </xf>
    <xf numFmtId="167" fontId="58" fillId="28" borderId="0" xfId="43" applyNumberFormat="1" applyFont="1" applyFill="1"/>
    <xf numFmtId="167" fontId="60" fillId="27" borderId="64" xfId="369" applyNumberFormat="1" applyFont="1" applyFill="1" applyBorder="1" applyAlignment="1">
      <alignment vertical="center"/>
    </xf>
    <xf numFmtId="196" fontId="77" fillId="27" borderId="19" xfId="86" applyNumberFormat="1" applyFont="1" applyFill="1" applyBorder="1" applyAlignment="1">
      <alignment vertical="center"/>
    </xf>
    <xf numFmtId="196" fontId="60" fillId="27" borderId="19" xfId="86" applyNumberFormat="1" applyFont="1" applyFill="1" applyBorder="1" applyAlignment="1">
      <alignment vertical="center"/>
    </xf>
    <xf numFmtId="167" fontId="60" fillId="30" borderId="105" xfId="43" applyNumberFormat="1" applyFont="1" applyFill="1" applyBorder="1" applyAlignment="1">
      <alignment horizontal="center" vertical="center"/>
    </xf>
    <xf numFmtId="167" fontId="60" fillId="30" borderId="40" xfId="43" applyNumberFormat="1" applyFont="1" applyFill="1" applyBorder="1" applyAlignment="1">
      <alignment horizontal="center" vertical="center"/>
    </xf>
    <xf numFmtId="167" fontId="77" fillId="27" borderId="49" xfId="86" applyNumberFormat="1" applyFont="1" applyFill="1" applyBorder="1" applyAlignment="1">
      <alignment vertical="center"/>
    </xf>
    <xf numFmtId="167" fontId="60" fillId="27" borderId="0" xfId="86" applyNumberFormat="1" applyFont="1" applyFill="1" applyBorder="1" applyAlignment="1">
      <alignment vertical="center"/>
    </xf>
    <xf numFmtId="167" fontId="60" fillId="27" borderId="0" xfId="86" applyNumberFormat="1" applyFont="1" applyFill="1" applyBorder="1" applyAlignment="1">
      <alignment horizontal="right" vertical="center"/>
    </xf>
    <xf numFmtId="167" fontId="60" fillId="27" borderId="0" xfId="369" applyNumberFormat="1" applyFont="1" applyFill="1" applyBorder="1" applyAlignment="1">
      <alignment vertical="center"/>
    </xf>
    <xf numFmtId="167" fontId="77" fillId="27" borderId="47" xfId="86" applyNumberFormat="1" applyFont="1" applyFill="1" applyBorder="1" applyAlignment="1">
      <alignment vertical="center"/>
    </xf>
    <xf numFmtId="167" fontId="60" fillId="30" borderId="106" xfId="43" applyNumberFormat="1" applyFont="1" applyFill="1" applyBorder="1" applyAlignment="1">
      <alignment horizontal="center" vertical="center"/>
    </xf>
    <xf numFmtId="167" fontId="60" fillId="27" borderId="50" xfId="86" applyNumberFormat="1" applyFont="1" applyFill="1" applyBorder="1" applyAlignment="1">
      <alignment horizontal="center" vertical="center"/>
    </xf>
    <xf numFmtId="167" fontId="60" fillId="27" borderId="24" xfId="86" applyNumberFormat="1" applyFont="1" applyFill="1" applyBorder="1" applyAlignment="1">
      <alignment horizontal="center" vertical="center"/>
    </xf>
    <xf numFmtId="211" fontId="60" fillId="27" borderId="15" xfId="43" applyNumberFormat="1" applyFont="1" applyFill="1" applyBorder="1" applyAlignment="1" applyProtection="1">
      <alignment horizontal="right" vertical="center"/>
    </xf>
    <xf numFmtId="211" fontId="70" fillId="30" borderId="15" xfId="43" applyNumberFormat="1" applyFont="1" applyFill="1" applyBorder="1" applyAlignment="1" applyProtection="1">
      <alignment horizontal="right" vertical="center"/>
    </xf>
    <xf numFmtId="211" fontId="60" fillId="0" borderId="15" xfId="43" applyNumberFormat="1" applyFont="1" applyFill="1" applyBorder="1" applyAlignment="1" applyProtection="1">
      <alignment horizontal="right" vertical="center"/>
    </xf>
    <xf numFmtId="211" fontId="77" fillId="27" borderId="15" xfId="43" applyNumberFormat="1" applyFont="1" applyFill="1" applyBorder="1" applyAlignment="1">
      <alignment vertical="center"/>
    </xf>
    <xf numFmtId="211" fontId="77" fillId="27" borderId="15" xfId="43" applyNumberFormat="1" applyFont="1" applyFill="1" applyBorder="1" applyAlignment="1" applyProtection="1">
      <alignment horizontal="right" vertical="center"/>
    </xf>
    <xf numFmtId="211" fontId="77" fillId="28" borderId="15" xfId="43" applyNumberFormat="1" applyFont="1" applyFill="1" applyBorder="1" applyAlignment="1" applyProtection="1">
      <alignment horizontal="right" vertical="center"/>
    </xf>
    <xf numFmtId="211" fontId="77" fillId="0" borderId="15" xfId="43" applyNumberFormat="1" applyFont="1" applyFill="1" applyBorder="1" applyAlignment="1" applyProtection="1">
      <alignment horizontal="right" vertical="center"/>
    </xf>
    <xf numFmtId="173" fontId="58" fillId="0" borderId="0" xfId="85" applyFont="1" applyAlignment="1">
      <alignment vertical="center"/>
    </xf>
    <xf numFmtId="0" fontId="77" fillId="27" borderId="32" xfId="43" applyFont="1" applyFill="1" applyBorder="1" applyAlignment="1">
      <alignment horizontal="centerContinuous" vertical="center" wrapText="1"/>
    </xf>
    <xf numFmtId="0" fontId="77" fillId="27" borderId="24" xfId="43" applyFont="1" applyFill="1" applyBorder="1" applyAlignment="1">
      <alignment horizontal="center" vertical="center" wrapText="1"/>
    </xf>
    <xf numFmtId="3" fontId="58" fillId="27" borderId="37" xfId="432" applyNumberFormat="1" applyFont="1" applyFill="1" applyBorder="1"/>
    <xf numFmtId="3" fontId="73" fillId="0" borderId="0" xfId="0" applyNumberFormat="1" applyFont="1"/>
    <xf numFmtId="3" fontId="58" fillId="27" borderId="15" xfId="43" applyNumberFormat="1" applyFont="1" applyFill="1" applyBorder="1"/>
    <xf numFmtId="3" fontId="66" fillId="27" borderId="15" xfId="43" applyNumberFormat="1" applyFont="1" applyFill="1" applyBorder="1" applyAlignment="1">
      <alignment vertical="center"/>
    </xf>
    <xf numFmtId="3" fontId="132" fillId="27" borderId="15" xfId="43" applyNumberFormat="1" applyFont="1" applyFill="1" applyBorder="1"/>
    <xf numFmtId="0" fontId="58" fillId="27" borderId="0" xfId="91" applyFont="1" applyFill="1" applyAlignment="1">
      <alignment horizontal="left" vertical="center" wrapText="1"/>
    </xf>
    <xf numFmtId="0" fontId="30" fillId="30" borderId="14" xfId="43" applyNumberFormat="1" applyFont="1" applyFill="1" applyBorder="1" applyAlignment="1" applyProtection="1"/>
    <xf numFmtId="10" fontId="70" fillId="30" borderId="15" xfId="97" applyNumberFormat="1" applyFont="1" applyFill="1" applyBorder="1" applyAlignment="1" applyProtection="1">
      <alignment horizontal="right" vertical="center"/>
    </xf>
    <xf numFmtId="15" fontId="77" fillId="0" borderId="19" xfId="43" applyNumberFormat="1" applyFont="1" applyFill="1" applyBorder="1" applyAlignment="1">
      <alignment horizontal="center"/>
    </xf>
    <xf numFmtId="0" fontId="60" fillId="0" borderId="19" xfId="43" applyFont="1" applyFill="1" applyBorder="1"/>
    <xf numFmtId="1" fontId="60" fillId="0" borderId="63" xfId="43" applyNumberFormat="1" applyFont="1" applyFill="1" applyBorder="1" applyAlignment="1">
      <alignment horizontal="center"/>
    </xf>
    <xf numFmtId="3" fontId="93" fillId="0" borderId="52" xfId="43" applyNumberFormat="1" applyFont="1" applyFill="1" applyBorder="1" applyAlignment="1">
      <alignment vertical="center" wrapText="1"/>
    </xf>
    <xf numFmtId="0" fontId="102" fillId="0" borderId="19" xfId="43" applyFont="1" applyFill="1" applyBorder="1"/>
    <xf numFmtId="1" fontId="103" fillId="0" borderId="63" xfId="43" applyNumberFormat="1" applyFont="1" applyFill="1" applyBorder="1" applyAlignment="1">
      <alignment horizontal="center"/>
    </xf>
    <xf numFmtId="3" fontId="118" fillId="0" borderId="19" xfId="43" applyNumberFormat="1" applyFont="1" applyFill="1" applyBorder="1" applyAlignment="1">
      <alignment horizontal="right" indent="1"/>
    </xf>
    <xf numFmtId="3" fontId="77" fillId="0" borderId="19" xfId="43" applyNumberFormat="1" applyFont="1" applyFill="1" applyBorder="1" applyAlignment="1">
      <alignment horizontal="right" indent="1"/>
    </xf>
    <xf numFmtId="1" fontId="104" fillId="0" borderId="63" xfId="43" applyNumberFormat="1" applyFont="1" applyFill="1" applyBorder="1" applyAlignment="1">
      <alignment horizontal="center"/>
    </xf>
    <xf numFmtId="3" fontId="60" fillId="0" borderId="19" xfId="43" applyNumberFormat="1" applyFont="1" applyFill="1" applyBorder="1" applyAlignment="1">
      <alignment horizontal="right" indent="1"/>
    </xf>
    <xf numFmtId="3" fontId="77" fillId="0" borderId="19" xfId="43" quotePrefix="1" applyNumberFormat="1" applyFont="1" applyFill="1" applyBorder="1" applyAlignment="1">
      <alignment horizontal="right" indent="1"/>
    </xf>
    <xf numFmtId="3" fontId="60" fillId="0" borderId="19" xfId="43" quotePrefix="1" applyNumberFormat="1" applyFont="1" applyFill="1" applyBorder="1" applyAlignment="1">
      <alignment horizontal="right" indent="1"/>
    </xf>
    <xf numFmtId="0" fontId="77" fillId="0" borderId="19" xfId="43" applyFont="1" applyFill="1" applyBorder="1"/>
    <xf numFmtId="3" fontId="77" fillId="0" borderId="0" xfId="43" applyNumberFormat="1" applyFont="1" applyFill="1"/>
    <xf numFmtId="15" fontId="58" fillId="0" borderId="0" xfId="43" applyNumberFormat="1" applyFont="1" applyFill="1" applyAlignment="1"/>
    <xf numFmtId="173" fontId="58" fillId="0" borderId="0" xfId="370" applyFont="1" applyFill="1"/>
    <xf numFmtId="171" fontId="66" fillId="0" borderId="0" xfId="369" applyNumberFormat="1" applyFont="1" applyFill="1"/>
    <xf numFmtId="165" fontId="77" fillId="0" borderId="0" xfId="43" applyNumberFormat="1" applyFont="1" applyFill="1"/>
    <xf numFmtId="172" fontId="77" fillId="0" borderId="0" xfId="369" applyFont="1" applyFill="1"/>
    <xf numFmtId="3" fontId="72" fillId="30" borderId="105" xfId="43" applyNumberFormat="1" applyFont="1" applyFill="1" applyBorder="1" applyAlignment="1">
      <alignment horizontal="right" vertical="center" indent="1"/>
    </xf>
    <xf numFmtId="0" fontId="77" fillId="0" borderId="19" xfId="43" applyFont="1" applyFill="1" applyBorder="1" applyAlignment="1">
      <alignment horizontal="center"/>
    </xf>
    <xf numFmtId="0" fontId="77" fillId="0" borderId="37" xfId="43" applyFont="1" applyFill="1" applyBorder="1" applyAlignment="1">
      <alignment horizontal="center"/>
    </xf>
    <xf numFmtId="49" fontId="77" fillId="0" borderId="19" xfId="43" applyNumberFormat="1" applyFont="1" applyFill="1" applyBorder="1" applyAlignment="1">
      <alignment horizontal="center"/>
    </xf>
    <xf numFmtId="1" fontId="77" fillId="0" borderId="19" xfId="43" applyNumberFormat="1" applyFont="1" applyFill="1" applyBorder="1" applyAlignment="1">
      <alignment horizontal="center"/>
    </xf>
    <xf numFmtId="191" fontId="133" fillId="0" borderId="19" xfId="369" applyNumberFormat="1" applyFont="1" applyFill="1" applyBorder="1" applyAlignment="1" applyProtection="1">
      <alignment horizontal="center" vertical="center" wrapText="1"/>
    </xf>
    <xf numFmtId="15" fontId="60" fillId="0" borderId="19" xfId="43" applyNumberFormat="1" applyFont="1" applyFill="1" applyBorder="1" applyAlignment="1">
      <alignment horizontal="center" vertical="center" wrapText="1"/>
    </xf>
    <xf numFmtId="0" fontId="60" fillId="0" borderId="37" xfId="43" applyFont="1" applyFill="1" applyBorder="1" applyAlignment="1">
      <alignment vertical="center" wrapText="1"/>
    </xf>
    <xf numFmtId="49" fontId="60" fillId="0" borderId="19" xfId="43" applyNumberFormat="1" applyFont="1" applyFill="1" applyBorder="1" applyAlignment="1">
      <alignment horizontal="center" vertical="center" wrapText="1"/>
    </xf>
    <xf numFmtId="1" fontId="60" fillId="0" borderId="19" xfId="43" applyNumberFormat="1" applyFont="1" applyFill="1" applyBorder="1" applyAlignment="1" applyProtection="1">
      <alignment horizontal="center" vertical="center" wrapText="1"/>
    </xf>
    <xf numFmtId="3" fontId="60" fillId="0" borderId="19" xfId="369" applyNumberFormat="1" applyFont="1" applyFill="1" applyBorder="1" applyAlignment="1" applyProtection="1">
      <alignment horizontal="right" vertical="center" wrapText="1" indent="1"/>
    </xf>
    <xf numFmtId="15" fontId="77" fillId="0" borderId="19" xfId="43" applyNumberFormat="1" applyFont="1" applyFill="1" applyBorder="1" applyAlignment="1">
      <alignment horizontal="center" vertical="center" wrapText="1"/>
    </xf>
    <xf numFmtId="212" fontId="77" fillId="0" borderId="19" xfId="372" applyNumberFormat="1" applyFont="1" applyFill="1" applyBorder="1" applyAlignment="1">
      <alignment horizontal="center"/>
    </xf>
    <xf numFmtId="3" fontId="77" fillId="0" borderId="19" xfId="369" applyNumberFormat="1" applyFont="1" applyFill="1" applyBorder="1" applyAlignment="1">
      <alignment horizontal="right" wrapText="1" indent="1"/>
    </xf>
    <xf numFmtId="0" fontId="77" fillId="0" borderId="0" xfId="43" applyFont="1" applyFill="1" applyBorder="1" applyAlignment="1">
      <alignment horizontal="left"/>
    </xf>
    <xf numFmtId="10" fontId="77" fillId="0" borderId="19" xfId="372" applyNumberFormat="1" applyFont="1" applyFill="1" applyBorder="1" applyAlignment="1">
      <alignment horizontal="center"/>
    </xf>
    <xf numFmtId="0" fontId="60" fillId="0" borderId="19" xfId="43" applyFont="1" applyFill="1" applyBorder="1" applyAlignment="1">
      <alignment vertical="center" wrapText="1"/>
    </xf>
    <xf numFmtId="204" fontId="77" fillId="0" borderId="19" xfId="43" applyNumberFormat="1" applyFont="1" applyFill="1" applyBorder="1" applyAlignment="1">
      <alignment horizontal="center"/>
    </xf>
    <xf numFmtId="204" fontId="77" fillId="0" borderId="19" xfId="372" applyNumberFormat="1" applyFont="1" applyFill="1" applyBorder="1" applyAlignment="1">
      <alignment horizontal="center"/>
    </xf>
    <xf numFmtId="0" fontId="105" fillId="0" borderId="19" xfId="43" applyFont="1" applyFill="1" applyBorder="1"/>
    <xf numFmtId="3" fontId="77" fillId="0" borderId="19" xfId="369" applyNumberFormat="1" applyFont="1" applyFill="1" applyBorder="1" applyAlignment="1">
      <alignment horizontal="right" indent="1"/>
    </xf>
    <xf numFmtId="0" fontId="99" fillId="0" borderId="37" xfId="43" applyFont="1" applyFill="1" applyBorder="1" applyAlignment="1">
      <alignment vertical="center" wrapText="1"/>
    </xf>
    <xf numFmtId="49" fontId="105" fillId="0" borderId="19" xfId="43" applyNumberFormat="1" applyFont="1" applyFill="1" applyBorder="1" applyAlignment="1">
      <alignment horizontal="center" vertical="center" wrapText="1"/>
    </xf>
    <xf numFmtId="1" fontId="77" fillId="0" borderId="19" xfId="43" applyNumberFormat="1" applyFont="1" applyFill="1" applyBorder="1" applyAlignment="1" applyProtection="1">
      <alignment horizontal="center" vertical="center" wrapText="1"/>
    </xf>
    <xf numFmtId="3" fontId="105" fillId="0" borderId="19" xfId="369" applyNumberFormat="1" applyFont="1" applyFill="1" applyBorder="1" applyAlignment="1" applyProtection="1">
      <alignment horizontal="right" vertical="center" wrapText="1" indent="1"/>
    </xf>
    <xf numFmtId="0" fontId="99" fillId="0" borderId="19" xfId="43" applyFont="1" applyFill="1" applyBorder="1" applyAlignment="1">
      <alignment vertical="center" wrapText="1"/>
    </xf>
    <xf numFmtId="3" fontId="77" fillId="0" borderId="19" xfId="369" applyNumberFormat="1" applyFont="1" applyFill="1" applyBorder="1" applyAlignment="1" applyProtection="1">
      <alignment horizontal="right" vertical="center" wrapText="1" indent="1"/>
    </xf>
    <xf numFmtId="0" fontId="77" fillId="0" borderId="19" xfId="43" applyFont="1" applyFill="1" applyBorder="1" applyAlignment="1">
      <alignment vertical="center" wrapText="1"/>
    </xf>
    <xf numFmtId="49" fontId="77" fillId="0" borderId="19" xfId="43" applyNumberFormat="1" applyFont="1" applyFill="1" applyBorder="1" applyAlignment="1">
      <alignment horizontal="center" vertical="center" wrapText="1"/>
    </xf>
    <xf numFmtId="49" fontId="77" fillId="0" borderId="0" xfId="43" applyNumberFormat="1" applyFont="1" applyFill="1" applyAlignment="1">
      <alignment horizontal="center"/>
    </xf>
    <xf numFmtId="1" fontId="77" fillId="0" borderId="0" xfId="43" applyNumberFormat="1" applyFont="1" applyFill="1" applyAlignment="1">
      <alignment horizontal="center"/>
    </xf>
    <xf numFmtId="49" fontId="58" fillId="0" borderId="0" xfId="43" applyNumberFormat="1" applyFont="1" applyFill="1" applyAlignment="1">
      <alignment horizontal="center"/>
    </xf>
    <xf numFmtId="1" fontId="58" fillId="0" borderId="0" xfId="43" applyNumberFormat="1" applyFont="1" applyFill="1" applyAlignment="1">
      <alignment horizontal="center"/>
    </xf>
    <xf numFmtId="1" fontId="58" fillId="0" borderId="0" xfId="369" applyNumberFormat="1" applyFont="1" applyFill="1" applyAlignment="1">
      <alignment horizontal="center"/>
    </xf>
    <xf numFmtId="1" fontId="77" fillId="0" borderId="0" xfId="369" applyNumberFormat="1" applyFont="1" applyFill="1" applyAlignment="1">
      <alignment horizontal="center"/>
    </xf>
    <xf numFmtId="15" fontId="77" fillId="0" borderId="0" xfId="43" applyNumberFormat="1" applyFont="1" applyFill="1" applyAlignment="1"/>
    <xf numFmtId="3" fontId="72" fillId="30" borderId="105" xfId="43" applyNumberFormat="1" applyFont="1" applyFill="1" applyBorder="1" applyAlignment="1">
      <alignment horizontal="right" vertical="center" wrapText="1" indent="1"/>
    </xf>
    <xf numFmtId="0" fontId="58" fillId="0" borderId="19" xfId="43" applyFont="1" applyFill="1" applyBorder="1"/>
    <xf numFmtId="200" fontId="6" fillId="0" borderId="19" xfId="85" applyNumberFormat="1" applyFont="1" applyFill="1" applyBorder="1" applyAlignment="1">
      <alignment horizontal="center"/>
    </xf>
    <xf numFmtId="212" fontId="58" fillId="0" borderId="0" xfId="43" applyNumberFormat="1" applyFont="1" applyFill="1" applyBorder="1" applyAlignment="1">
      <alignment horizontal="center"/>
    </xf>
    <xf numFmtId="10" fontId="58" fillId="0" borderId="19" xfId="43" applyNumberFormat="1" applyFont="1" applyFill="1" applyBorder="1" applyAlignment="1">
      <alignment horizontal="center"/>
    </xf>
    <xf numFmtId="213" fontId="58" fillId="0" borderId="19" xfId="43" applyNumberFormat="1" applyFont="1" applyFill="1" applyBorder="1" applyAlignment="1">
      <alignment horizontal="center"/>
    </xf>
    <xf numFmtId="15" fontId="58" fillId="0" borderId="19" xfId="43" applyNumberFormat="1" applyFont="1" applyFill="1" applyBorder="1" applyAlignment="1">
      <alignment horizontal="center"/>
    </xf>
    <xf numFmtId="0" fontId="134" fillId="0" borderId="63" xfId="43" applyFont="1" applyFill="1" applyBorder="1" applyAlignment="1">
      <alignment horizontal="center"/>
    </xf>
    <xf numFmtId="174" fontId="135" fillId="0" borderId="19" xfId="43" applyNumberFormat="1" applyFont="1" applyFill="1" applyBorder="1"/>
    <xf numFmtId="0" fontId="135" fillId="0" borderId="19" xfId="43" applyFont="1" applyFill="1" applyBorder="1" applyAlignment="1">
      <alignment horizontal="center"/>
    </xf>
    <xf numFmtId="1" fontId="134" fillId="0" borderId="0" xfId="43" applyNumberFormat="1" applyFont="1" applyFill="1" applyBorder="1" applyAlignment="1">
      <alignment horizontal="center"/>
    </xf>
    <xf numFmtId="190" fontId="87" fillId="0" borderId="19" xfId="369" applyNumberFormat="1" applyFont="1" applyFill="1" applyBorder="1"/>
    <xf numFmtId="190" fontId="77" fillId="0" borderId="19" xfId="369" applyNumberFormat="1" applyFont="1" applyFill="1" applyBorder="1"/>
    <xf numFmtId="190" fontId="77" fillId="0" borderId="37" xfId="369" applyNumberFormat="1" applyFont="1" applyFill="1" applyBorder="1"/>
    <xf numFmtId="184" fontId="60" fillId="0" borderId="63" xfId="43" applyNumberFormat="1" applyFont="1" applyFill="1" applyBorder="1" applyAlignment="1">
      <alignment horizontal="center"/>
    </xf>
    <xf numFmtId="10" fontId="60" fillId="0" borderId="19" xfId="43" applyNumberFormat="1" applyFont="1" applyFill="1" applyBorder="1" applyAlignment="1">
      <alignment horizontal="center"/>
    </xf>
    <xf numFmtId="1" fontId="60" fillId="0" borderId="0" xfId="43" applyNumberFormat="1" applyFont="1" applyFill="1" applyBorder="1" applyAlignment="1">
      <alignment horizontal="center"/>
    </xf>
    <xf numFmtId="3" fontId="60" fillId="0" borderId="19" xfId="369" applyNumberFormat="1" applyFont="1" applyFill="1" applyBorder="1" applyAlignment="1">
      <alignment horizontal="right" indent="1"/>
    </xf>
    <xf numFmtId="184" fontId="77" fillId="0" borderId="63" xfId="43" applyNumberFormat="1" applyFont="1" applyFill="1" applyBorder="1" applyAlignment="1">
      <alignment horizontal="center"/>
    </xf>
    <xf numFmtId="0" fontId="77" fillId="0" borderId="19" xfId="89" applyFont="1" applyFill="1" applyBorder="1" applyAlignment="1">
      <alignment horizontal="left" wrapText="1"/>
    </xf>
    <xf numFmtId="10" fontId="77" fillId="0" borderId="19" xfId="43" applyNumberFormat="1" applyFont="1" applyFill="1" applyBorder="1" applyAlignment="1">
      <alignment horizontal="center"/>
    </xf>
    <xf numFmtId="1" fontId="77" fillId="0" borderId="0" xfId="43" applyNumberFormat="1" applyFont="1" applyFill="1" applyBorder="1" applyAlignment="1">
      <alignment horizontal="center"/>
    </xf>
    <xf numFmtId="3" fontId="77" fillId="0" borderId="37" xfId="43" quotePrefix="1" applyNumberFormat="1" applyFont="1" applyFill="1" applyBorder="1" applyAlignment="1">
      <alignment horizontal="right" indent="1"/>
    </xf>
    <xf numFmtId="3" fontId="77" fillId="0" borderId="37" xfId="369" applyNumberFormat="1" applyFont="1" applyFill="1" applyBorder="1" applyAlignment="1">
      <alignment horizontal="right" indent="1"/>
    </xf>
    <xf numFmtId="3" fontId="60" fillId="0" borderId="37" xfId="369" applyNumberFormat="1" applyFont="1" applyFill="1" applyBorder="1" applyAlignment="1">
      <alignment horizontal="right" indent="1"/>
    </xf>
    <xf numFmtId="0" fontId="77" fillId="0" borderId="63" xfId="43" applyFont="1" applyFill="1" applyBorder="1" applyAlignment="1">
      <alignment horizontal="center"/>
    </xf>
    <xf numFmtId="0" fontId="60" fillId="0" borderId="63" xfId="43" applyFont="1" applyFill="1" applyBorder="1" applyAlignment="1">
      <alignment horizontal="center"/>
    </xf>
    <xf numFmtId="3" fontId="60" fillId="0" borderId="19" xfId="369" applyNumberFormat="1" applyFont="1" applyFill="1" applyBorder="1" applyAlignment="1">
      <alignment horizontal="right" wrapText="1" indent="1"/>
    </xf>
    <xf numFmtId="0" fontId="60" fillId="0" borderId="19" xfId="43" applyFont="1" applyFill="1" applyBorder="1" applyAlignment="1">
      <alignment horizontal="center"/>
    </xf>
    <xf numFmtId="0" fontId="60" fillId="0" borderId="19" xfId="89" applyFont="1" applyFill="1" applyBorder="1" applyAlignment="1">
      <alignment horizontal="left" wrapText="1"/>
    </xf>
    <xf numFmtId="10" fontId="60" fillId="0" borderId="19" xfId="372" applyNumberFormat="1" applyFont="1" applyFill="1" applyBorder="1" applyAlignment="1">
      <alignment horizontal="center"/>
    </xf>
    <xf numFmtId="0" fontId="80" fillId="0" borderId="19" xfId="43" applyFont="1" applyFill="1" applyBorder="1" applyAlignment="1">
      <alignment horizontal="left" wrapText="1"/>
    </xf>
    <xf numFmtId="0" fontId="86" fillId="0" borderId="19" xfId="89" applyFont="1" applyFill="1" applyBorder="1" applyAlignment="1">
      <alignment horizontal="left" wrapText="1"/>
    </xf>
    <xf numFmtId="190" fontId="86" fillId="0" borderId="19" xfId="369" applyNumberFormat="1" applyFont="1" applyFill="1" applyBorder="1" applyAlignment="1">
      <alignment horizontal="right" wrapText="1"/>
    </xf>
    <xf numFmtId="190" fontId="72" fillId="30" borderId="105" xfId="369" applyNumberFormat="1" applyFont="1" applyFill="1" applyBorder="1" applyAlignment="1">
      <alignment horizontal="right"/>
    </xf>
    <xf numFmtId="0" fontId="6" fillId="0" borderId="0" xfId="43" applyFont="1" applyFill="1"/>
    <xf numFmtId="190" fontId="77" fillId="0" borderId="0" xfId="369" applyNumberFormat="1" applyFont="1" applyFill="1"/>
    <xf numFmtId="190" fontId="60" fillId="0" borderId="0" xfId="369" applyNumberFormat="1" applyFont="1" applyFill="1"/>
    <xf numFmtId="0" fontId="136" fillId="0" borderId="0" xfId="43" applyFont="1" applyFill="1"/>
    <xf numFmtId="174" fontId="136" fillId="0" borderId="0" xfId="370" applyNumberFormat="1" applyFont="1" applyFill="1"/>
    <xf numFmtId="0" fontId="6" fillId="0" borderId="0" xfId="43" applyFont="1" applyFill="1" applyAlignment="1"/>
    <xf numFmtId="169" fontId="58" fillId="0" borderId="0" xfId="368" applyNumberFormat="1" applyFont="1"/>
    <xf numFmtId="208" fontId="58" fillId="0" borderId="0" xfId="85" applyNumberFormat="1" applyFont="1"/>
    <xf numFmtId="209" fontId="58" fillId="0" borderId="0" xfId="85" applyNumberFormat="1" applyFont="1"/>
    <xf numFmtId="209" fontId="66" fillId="27" borderId="16" xfId="85" applyNumberFormat="1" applyFont="1" applyFill="1" applyBorder="1" applyAlignment="1">
      <alignment horizontal="center"/>
    </xf>
    <xf numFmtId="209" fontId="66" fillId="27" borderId="28" xfId="85" applyNumberFormat="1" applyFont="1" applyFill="1" applyBorder="1" applyAlignment="1">
      <alignment horizontal="center"/>
    </xf>
    <xf numFmtId="173" fontId="82" fillId="0" borderId="0" xfId="85" applyFont="1" applyFill="1"/>
    <xf numFmtId="0" fontId="58" fillId="31" borderId="45" xfId="43" applyFont="1" applyFill="1" applyBorder="1" applyAlignment="1">
      <alignment vertical="center"/>
    </xf>
    <xf numFmtId="3" fontId="58" fillId="31" borderId="46" xfId="43" applyNumberFormat="1" applyFont="1" applyFill="1" applyBorder="1" applyAlignment="1">
      <alignment horizontal="right" vertical="center"/>
    </xf>
    <xf numFmtId="0" fontId="58" fillId="31" borderId="25" xfId="43" applyFont="1" applyFill="1" applyBorder="1" applyAlignment="1">
      <alignment vertical="center"/>
    </xf>
    <xf numFmtId="3" fontId="58" fillId="31" borderId="25" xfId="43" applyNumberFormat="1" applyFont="1" applyFill="1" applyBorder="1" applyAlignment="1">
      <alignment vertical="center"/>
    </xf>
    <xf numFmtId="3" fontId="58" fillId="31" borderId="25" xfId="43" applyNumberFormat="1" applyFont="1" applyFill="1" applyBorder="1" applyAlignment="1">
      <alignment horizontal="right" vertical="center"/>
    </xf>
    <xf numFmtId="0" fontId="58" fillId="31" borderId="86" xfId="43" applyFont="1" applyFill="1" applyBorder="1" applyAlignment="1">
      <alignment vertical="center"/>
    </xf>
    <xf numFmtId="3" fontId="58" fillId="31" borderId="86" xfId="43" applyNumberFormat="1" applyFont="1" applyFill="1" applyBorder="1" applyAlignment="1">
      <alignment vertical="center"/>
    </xf>
    <xf numFmtId="3" fontId="58" fillId="31" borderId="86" xfId="43" applyNumberFormat="1" applyFont="1" applyFill="1" applyBorder="1" applyAlignment="1">
      <alignment horizontal="right" vertical="center"/>
    </xf>
    <xf numFmtId="3" fontId="58" fillId="31" borderId="25" xfId="91" applyNumberFormat="1" applyFont="1" applyFill="1" applyBorder="1" applyAlignment="1">
      <alignment vertical="center"/>
    </xf>
    <xf numFmtId="3" fontId="63" fillId="27" borderId="0" xfId="43" applyNumberFormat="1" applyFont="1" applyFill="1" applyAlignment="1">
      <alignment horizontal="center" vertical="center"/>
    </xf>
    <xf numFmtId="203" fontId="89" fillId="27" borderId="0" xfId="85" applyNumberFormat="1" applyFont="1" applyFill="1" applyAlignment="1">
      <alignment horizontal="center" vertical="center"/>
    </xf>
    <xf numFmtId="173" fontId="89" fillId="27" borderId="0" xfId="85" applyFont="1" applyFill="1" applyAlignment="1">
      <alignment horizontal="center" vertical="center"/>
    </xf>
    <xf numFmtId="186" fontId="58" fillId="28" borderId="37" xfId="43" applyNumberFormat="1" applyFont="1" applyFill="1" applyBorder="1" applyAlignment="1">
      <alignment horizontal="right" vertical="center"/>
    </xf>
    <xf numFmtId="173" fontId="66" fillId="27" borderId="0" xfId="85" applyFont="1" applyFill="1"/>
    <xf numFmtId="3" fontId="61" fillId="0" borderId="0" xfId="43" applyNumberFormat="1" applyFont="1" applyFill="1"/>
    <xf numFmtId="186" fontId="58" fillId="27" borderId="0" xfId="91" applyNumberFormat="1" applyFont="1" applyFill="1" applyAlignment="1">
      <alignment horizontal="center"/>
    </xf>
    <xf numFmtId="200" fontId="5" fillId="0" borderId="19" xfId="85" applyNumberFormat="1" applyFont="1" applyFill="1" applyBorder="1" applyAlignment="1">
      <alignment horizontal="center"/>
    </xf>
    <xf numFmtId="172" fontId="58" fillId="0" borderId="0" xfId="368" applyNumberFormat="1" applyFont="1"/>
    <xf numFmtId="0" fontId="62" fillId="28" borderId="0" xfId="43" applyFont="1" applyFill="1" applyAlignment="1">
      <alignment horizontal="center" vertical="center"/>
    </xf>
    <xf numFmtId="0" fontId="118" fillId="28" borderId="0" xfId="43" applyFont="1" applyFill="1" applyAlignment="1">
      <alignment horizontal="center" vertical="center"/>
    </xf>
    <xf numFmtId="3" fontId="66" fillId="0" borderId="0" xfId="43" applyNumberFormat="1" applyFont="1" applyFill="1" applyAlignment="1">
      <alignment horizontal="right" vertical="center"/>
    </xf>
    <xf numFmtId="3" fontId="58" fillId="0" borderId="86" xfId="43" applyNumberFormat="1" applyFont="1" applyFill="1" applyBorder="1" applyAlignment="1">
      <alignment horizontal="right" vertical="center"/>
    </xf>
    <xf numFmtId="3" fontId="58" fillId="0" borderId="87" xfId="43" applyNumberFormat="1" applyFont="1" applyFill="1" applyBorder="1" applyAlignment="1">
      <alignment vertical="center"/>
    </xf>
    <xf numFmtId="3" fontId="58" fillId="0" borderId="86" xfId="43" applyNumberFormat="1" applyFont="1" applyFill="1" applyBorder="1" applyAlignment="1">
      <alignment vertical="center"/>
    </xf>
    <xf numFmtId="3" fontId="58" fillId="0" borderId="88" xfId="43" applyNumberFormat="1" applyFont="1" applyFill="1" applyBorder="1" applyAlignment="1">
      <alignment vertical="center"/>
    </xf>
    <xf numFmtId="3" fontId="58" fillId="0" borderId="0" xfId="43" applyNumberFormat="1" applyFont="1" applyFill="1" applyBorder="1" applyAlignment="1">
      <alignment vertical="center"/>
    </xf>
    <xf numFmtId="3" fontId="58" fillId="0" borderId="86" xfId="43" applyNumberFormat="1" applyFont="1" applyFill="1" applyBorder="1" applyAlignment="1">
      <alignment vertical="center"/>
    </xf>
    <xf numFmtId="3" fontId="58" fillId="0" borderId="0" xfId="43" applyNumberFormat="1" applyFont="1" applyFill="1" applyAlignment="1">
      <alignment vertical="center"/>
    </xf>
    <xf numFmtId="1" fontId="58" fillId="0" borderId="0" xfId="43" applyNumberFormat="1" applyFont="1" applyFill="1" applyAlignment="1">
      <alignment vertical="center"/>
    </xf>
    <xf numFmtId="3" fontId="58" fillId="0" borderId="0" xfId="43" applyNumberFormat="1" applyFont="1" applyFill="1" applyAlignment="1">
      <alignment vertical="center"/>
    </xf>
    <xf numFmtId="1" fontId="58" fillId="0" borderId="0" xfId="43" applyNumberFormat="1" applyFont="1" applyFill="1" applyAlignment="1">
      <alignment vertical="center"/>
    </xf>
    <xf numFmtId="3" fontId="58" fillId="0" borderId="0" xfId="43" applyNumberFormat="1" applyFont="1" applyFill="1" applyAlignment="1">
      <alignment vertical="center"/>
    </xf>
    <xf numFmtId="1" fontId="58" fillId="0" borderId="0" xfId="43" applyNumberFormat="1" applyFont="1" applyFill="1" applyAlignment="1">
      <alignment vertical="center"/>
    </xf>
    <xf numFmtId="1" fontId="58" fillId="0" borderId="0" xfId="43" applyNumberFormat="1" applyFont="1" applyFill="1" applyAlignment="1">
      <alignment vertical="center"/>
    </xf>
    <xf numFmtId="3" fontId="58" fillId="0" borderId="0" xfId="43" applyNumberFormat="1" applyFont="1" applyFill="1" applyAlignment="1">
      <alignment vertical="center"/>
    </xf>
    <xf numFmtId="1" fontId="58" fillId="0" borderId="0" xfId="43" applyNumberFormat="1" applyFont="1" applyFill="1" applyAlignment="1">
      <alignment vertical="center"/>
    </xf>
    <xf numFmtId="3" fontId="58" fillId="0" borderId="0" xfId="43" applyNumberFormat="1" applyFont="1" applyFill="1" applyAlignment="1">
      <alignment vertical="center"/>
    </xf>
    <xf numFmtId="1" fontId="58" fillId="0" borderId="0" xfId="43" applyNumberFormat="1" applyFont="1" applyFill="1" applyAlignment="1">
      <alignment vertical="center"/>
    </xf>
    <xf numFmtId="3" fontId="58" fillId="0" borderId="25" xfId="91" applyNumberFormat="1" applyFont="1" applyFill="1" applyBorder="1" applyAlignment="1">
      <alignment vertical="center"/>
    </xf>
    <xf numFmtId="3" fontId="58" fillId="27" borderId="0" xfId="91" applyNumberFormat="1" applyFont="1" applyFill="1" applyAlignment="1">
      <alignment horizontal="center" vertical="center"/>
    </xf>
    <xf numFmtId="0" fontId="58" fillId="27" borderId="0" xfId="43" applyFont="1" applyFill="1" applyAlignment="1">
      <alignment vertical="center"/>
    </xf>
    <xf numFmtId="173" fontId="58" fillId="0" borderId="0" xfId="85" applyFont="1" applyFill="1" applyAlignment="1">
      <alignment horizontal="center" vertical="center"/>
    </xf>
    <xf numFmtId="0" fontId="58" fillId="0" borderId="25" xfId="43" applyFont="1" applyFill="1" applyBorder="1" applyAlignment="1">
      <alignment vertical="center"/>
    </xf>
    <xf numFmtId="0" fontId="58" fillId="0" borderId="25" xfId="91" applyFont="1" applyFill="1" applyBorder="1" applyAlignment="1">
      <alignment vertical="center"/>
    </xf>
    <xf numFmtId="3" fontId="58" fillId="0" borderId="25" xfId="91" applyNumberFormat="1" applyFont="1" applyFill="1" applyBorder="1" applyAlignment="1">
      <alignment vertical="center"/>
    </xf>
    <xf numFmtId="1" fontId="58" fillId="0" borderId="25" xfId="91" applyNumberFormat="1" applyFont="1" applyFill="1" applyBorder="1" applyAlignment="1">
      <alignment vertical="center"/>
    </xf>
    <xf numFmtId="3" fontId="58" fillId="0" borderId="87" xfId="43" applyNumberFormat="1" applyFont="1" applyFill="1" applyBorder="1" applyAlignment="1">
      <alignment vertical="center"/>
    </xf>
    <xf numFmtId="3" fontId="58" fillId="0" borderId="0" xfId="91" applyNumberFormat="1" applyFont="1" applyFill="1" applyBorder="1" applyAlignment="1">
      <alignment vertical="center"/>
    </xf>
    <xf numFmtId="3" fontId="58" fillId="0" borderId="0" xfId="91" applyNumberFormat="1" applyFont="1" applyFill="1" applyBorder="1" applyAlignment="1">
      <alignment vertical="center"/>
    </xf>
    <xf numFmtId="3" fontId="58" fillId="0" borderId="0" xfId="91" applyNumberFormat="1" applyFont="1" applyFill="1" applyBorder="1" applyAlignment="1">
      <alignment vertical="center"/>
    </xf>
    <xf numFmtId="3" fontId="58" fillId="0" borderId="25" xfId="91" applyNumberFormat="1" applyFont="1" applyFill="1" applyBorder="1" applyAlignment="1">
      <alignment vertical="center"/>
    </xf>
    <xf numFmtId="3" fontId="58" fillId="0" borderId="86" xfId="43" applyNumberFormat="1" applyFont="1" applyFill="1" applyBorder="1" applyAlignment="1">
      <alignment horizontal="right" vertical="center"/>
    </xf>
    <xf numFmtId="3" fontId="58" fillId="0" borderId="87" xfId="43" applyNumberFormat="1" applyFont="1" applyFill="1" applyBorder="1" applyAlignment="1">
      <alignment horizontal="right" vertical="center"/>
    </xf>
    <xf numFmtId="3" fontId="58" fillId="0" borderId="25" xfId="43" applyNumberFormat="1" applyFont="1" applyFill="1" applyBorder="1" applyAlignment="1">
      <alignment horizontal="right" vertical="center"/>
    </xf>
    <xf numFmtId="0" fontId="58" fillId="0" borderId="25" xfId="43" applyFont="1" applyFill="1" applyBorder="1" applyAlignment="1">
      <alignment vertical="center"/>
    </xf>
    <xf numFmtId="3" fontId="58" fillId="0" borderId="0" xfId="43" applyNumberFormat="1" applyFont="1" applyFill="1" applyBorder="1" applyAlignment="1">
      <alignment horizontal="right" vertical="center"/>
    </xf>
    <xf numFmtId="0" fontId="58" fillId="0" borderId="25" xfId="91" applyFont="1" applyFill="1" applyBorder="1" applyAlignment="1">
      <alignment vertical="center"/>
    </xf>
    <xf numFmtId="3" fontId="58" fillId="0" borderId="25" xfId="91" applyNumberFormat="1" applyFont="1" applyFill="1" applyBorder="1" applyAlignment="1">
      <alignment vertical="center"/>
    </xf>
    <xf numFmtId="173" fontId="58" fillId="0" borderId="0" xfId="85" applyFont="1" applyFill="1" applyAlignment="1">
      <alignment horizontal="center" vertical="center"/>
    </xf>
    <xf numFmtId="3" fontId="66" fillId="0" borderId="0" xfId="43" applyNumberFormat="1" applyFont="1" applyFill="1" applyAlignment="1">
      <alignment horizontal="right" vertical="center"/>
    </xf>
    <xf numFmtId="167" fontId="77" fillId="27" borderId="28" xfId="86" applyNumberFormat="1" applyFont="1" applyFill="1" applyBorder="1" applyAlignment="1">
      <alignment vertical="center"/>
    </xf>
    <xf numFmtId="167" fontId="77" fillId="27" borderId="20" xfId="86" applyNumberFormat="1" applyFont="1" applyFill="1" applyBorder="1" applyAlignment="1">
      <alignment vertical="center"/>
    </xf>
    <xf numFmtId="167" fontId="60" fillId="27" borderId="20" xfId="86" applyNumberFormat="1" applyFont="1" applyFill="1" applyBorder="1" applyAlignment="1">
      <alignment vertical="center"/>
    </xf>
    <xf numFmtId="167" fontId="60" fillId="30" borderId="41" xfId="43" applyNumberFormat="1" applyFont="1" applyFill="1" applyBorder="1" applyAlignment="1">
      <alignment horizontal="center" vertical="center"/>
    </xf>
    <xf numFmtId="167" fontId="60" fillId="27" borderId="20" xfId="86" applyNumberFormat="1" applyFont="1" applyFill="1" applyBorder="1" applyAlignment="1">
      <alignment horizontal="right" vertical="center"/>
    </xf>
    <xf numFmtId="167" fontId="60" fillId="27" borderId="20" xfId="369" applyNumberFormat="1" applyFont="1" applyFill="1" applyBorder="1" applyAlignment="1">
      <alignment vertical="center"/>
    </xf>
    <xf numFmtId="167" fontId="60" fillId="30" borderId="78" xfId="43" applyNumberFormat="1" applyFont="1" applyFill="1" applyBorder="1" applyAlignment="1">
      <alignment horizontal="center" vertical="center"/>
    </xf>
    <xf numFmtId="167" fontId="77" fillId="27" borderId="59" xfId="86" applyNumberFormat="1" applyFont="1" applyFill="1" applyBorder="1" applyAlignment="1">
      <alignment vertical="center"/>
    </xf>
    <xf numFmtId="167" fontId="60" fillId="27" borderId="41" xfId="86" applyNumberFormat="1" applyFont="1" applyFill="1" applyBorder="1" applyAlignment="1">
      <alignment horizontal="center" vertical="center"/>
    </xf>
    <xf numFmtId="167" fontId="60" fillId="27" borderId="31" xfId="86" applyNumberFormat="1" applyFont="1" applyFill="1" applyBorder="1" applyAlignment="1">
      <alignment horizontal="center" vertical="center"/>
    </xf>
    <xf numFmtId="171" fontId="73" fillId="27" borderId="0" xfId="43" applyNumberFormat="1" applyFont="1" applyFill="1" applyBorder="1" applyAlignment="1">
      <alignment horizontal="center"/>
    </xf>
    <xf numFmtId="173" fontId="90" fillId="0" borderId="0" xfId="85" applyFont="1"/>
    <xf numFmtId="177" fontId="137" fillId="27" borderId="14" xfId="43" applyNumberFormat="1" applyFont="1" applyFill="1" applyBorder="1" applyAlignment="1" applyProtection="1"/>
    <xf numFmtId="173" fontId="58" fillId="0" borderId="0" xfId="85" applyFont="1" applyAlignment="1">
      <alignment wrapText="1"/>
    </xf>
    <xf numFmtId="3" fontId="77" fillId="0" borderId="0" xfId="0" applyNumberFormat="1" applyFont="1"/>
    <xf numFmtId="10" fontId="66" fillId="0" borderId="15" xfId="372" applyNumberFormat="1" applyFont="1" applyFill="1" applyBorder="1" applyAlignment="1">
      <alignment horizontal="center"/>
    </xf>
    <xf numFmtId="10" fontId="60" fillId="0" borderId="15" xfId="372" applyNumberFormat="1" applyFont="1" applyFill="1" applyBorder="1" applyAlignment="1">
      <alignment horizontal="center" vertical="center"/>
    </xf>
    <xf numFmtId="0" fontId="58" fillId="0" borderId="24" xfId="43" applyFont="1" applyFill="1" applyBorder="1" applyAlignment="1">
      <alignment horizontal="right"/>
    </xf>
    <xf numFmtId="169" fontId="58" fillId="0" borderId="0" xfId="43" applyNumberFormat="1" applyFont="1" applyFill="1"/>
    <xf numFmtId="190" fontId="58" fillId="0" borderId="0" xfId="43" applyNumberFormat="1" applyFont="1" applyFill="1"/>
    <xf numFmtId="169" fontId="58" fillId="0" borderId="0" xfId="43" applyNumberFormat="1" applyFont="1"/>
    <xf numFmtId="0" fontId="66" fillId="0" borderId="19" xfId="43" applyFont="1" applyFill="1" applyBorder="1"/>
    <xf numFmtId="15" fontId="136" fillId="0" borderId="19" xfId="43" applyNumberFormat="1" applyFont="1" applyFill="1" applyBorder="1" applyAlignment="1">
      <alignment horizontal="center"/>
    </xf>
    <xf numFmtId="0" fontId="138" fillId="0" borderId="19" xfId="43" applyFont="1" applyFill="1" applyBorder="1"/>
    <xf numFmtId="0" fontId="139" fillId="0" borderId="19" xfId="43" applyFont="1" applyFill="1" applyBorder="1"/>
    <xf numFmtId="10" fontId="136" fillId="0" borderId="19" xfId="372" applyNumberFormat="1" applyFont="1" applyFill="1" applyBorder="1" applyAlignment="1">
      <alignment horizontal="center"/>
    </xf>
    <xf numFmtId="15" fontId="139" fillId="0" borderId="19" xfId="43" applyNumberFormat="1" applyFont="1" applyFill="1" applyBorder="1" applyAlignment="1">
      <alignment horizontal="center"/>
    </xf>
    <xf numFmtId="10" fontId="139" fillId="0" borderId="19" xfId="372" applyNumberFormat="1" applyFont="1" applyFill="1" applyBorder="1" applyAlignment="1">
      <alignment horizontal="center"/>
    </xf>
    <xf numFmtId="0" fontId="58" fillId="0" borderId="0" xfId="43" applyFont="1" applyFill="1" applyBorder="1" applyAlignment="1">
      <alignment horizontal="center"/>
    </xf>
    <xf numFmtId="0" fontId="58" fillId="0" borderId="0" xfId="43" applyFont="1" applyFill="1" applyAlignment="1">
      <alignment horizontal="center"/>
    </xf>
    <xf numFmtId="0" fontId="58" fillId="0" borderId="19" xfId="43" applyFont="1" applyFill="1" applyBorder="1" applyAlignment="1">
      <alignment horizontal="center"/>
    </xf>
    <xf numFmtId="10" fontId="58" fillId="0" borderId="19" xfId="97" applyNumberFormat="1" applyFont="1" applyFill="1" applyBorder="1" applyAlignment="1">
      <alignment horizontal="center"/>
    </xf>
    <xf numFmtId="10" fontId="136" fillId="0" borderId="0" xfId="97" applyNumberFormat="1" applyFont="1" applyFill="1" applyBorder="1" applyAlignment="1">
      <alignment horizontal="center"/>
    </xf>
    <xf numFmtId="10" fontId="136" fillId="0" borderId="19" xfId="97" applyNumberFormat="1" applyFont="1" applyFill="1" applyBorder="1" applyAlignment="1">
      <alignment horizontal="center"/>
    </xf>
    <xf numFmtId="0" fontId="136" fillId="0" borderId="19" xfId="43" applyFont="1" applyFill="1" applyBorder="1"/>
    <xf numFmtId="0" fontId="140" fillId="0" borderId="19" xfId="43" applyFont="1" applyFill="1" applyBorder="1"/>
    <xf numFmtId="178" fontId="139" fillId="0" borderId="19" xfId="372" applyNumberFormat="1" applyFont="1" applyFill="1" applyBorder="1" applyAlignment="1">
      <alignment horizontal="center"/>
    </xf>
    <xf numFmtId="0" fontId="136" fillId="0" borderId="19" xfId="43" applyFont="1" applyFill="1" applyBorder="1" applyAlignment="1">
      <alignment horizontal="center"/>
    </xf>
    <xf numFmtId="15" fontId="58" fillId="0" borderId="0" xfId="43" applyNumberFormat="1" applyFont="1" applyFill="1" applyAlignment="1">
      <alignment horizontal="center"/>
    </xf>
    <xf numFmtId="1" fontId="3" fillId="0" borderId="63" xfId="43" applyNumberFormat="1" applyFont="1" applyFill="1" applyBorder="1" applyAlignment="1">
      <alignment horizontal="center"/>
    </xf>
    <xf numFmtId="208" fontId="58" fillId="27" borderId="0" xfId="85" applyNumberFormat="1" applyFont="1" applyFill="1" applyAlignment="1">
      <alignment horizontal="right"/>
    </xf>
    <xf numFmtId="10" fontId="58" fillId="0" borderId="0" xfId="97" applyNumberFormat="1" applyFont="1"/>
    <xf numFmtId="205" fontId="58" fillId="0" borderId="0" xfId="85" applyNumberFormat="1" applyFont="1" applyAlignment="1">
      <alignment vertical="center"/>
    </xf>
    <xf numFmtId="205" fontId="73" fillId="0" borderId="0" xfId="85" applyNumberFormat="1" applyFont="1" applyAlignment="1">
      <alignment vertical="center"/>
    </xf>
    <xf numFmtId="215" fontId="58" fillId="0" borderId="0" xfId="85" applyNumberFormat="1" applyFont="1"/>
    <xf numFmtId="216" fontId="58" fillId="0" borderId="0" xfId="368" applyNumberFormat="1" applyFont="1"/>
    <xf numFmtId="173" fontId="0" fillId="0" borderId="0" xfId="85" applyFont="1"/>
    <xf numFmtId="169" fontId="61" fillId="0" borderId="0" xfId="43" applyNumberFormat="1" applyFont="1" applyFill="1"/>
    <xf numFmtId="0" fontId="142" fillId="27" borderId="0" xfId="470" applyFont="1" applyFill="1"/>
    <xf numFmtId="0" fontId="0" fillId="28" borderId="0" xfId="0" applyFill="1"/>
    <xf numFmtId="0" fontId="142" fillId="27" borderId="0" xfId="470" applyFont="1" applyFill="1" applyAlignment="1"/>
    <xf numFmtId="0" fontId="64" fillId="27" borderId="67" xfId="79" applyFont="1" applyFill="1" applyBorder="1" applyAlignment="1" applyProtection="1">
      <alignment horizontal="center" vertical="center"/>
    </xf>
    <xf numFmtId="0" fontId="64" fillId="27" borderId="70" xfId="79" applyFont="1" applyFill="1" applyBorder="1" applyAlignment="1" applyProtection="1">
      <alignment horizontal="center" vertical="center"/>
    </xf>
    <xf numFmtId="0" fontId="64" fillId="0" borderId="67" xfId="79" applyFont="1" applyFill="1" applyBorder="1" applyAlignment="1" applyProtection="1">
      <alignment horizontal="center" vertical="center"/>
    </xf>
    <xf numFmtId="0" fontId="64" fillId="0" borderId="70" xfId="79" applyFont="1" applyFill="1" applyBorder="1" applyAlignment="1" applyProtection="1">
      <alignment horizontal="center" vertical="center"/>
    </xf>
    <xf numFmtId="185" fontId="77" fillId="27" borderId="15" xfId="43" applyNumberFormat="1" applyFont="1" applyFill="1" applyBorder="1"/>
    <xf numFmtId="3" fontId="115" fillId="30" borderId="23" xfId="43" applyNumberFormat="1" applyFont="1" applyFill="1" applyBorder="1" applyAlignment="1">
      <alignment vertical="center"/>
    </xf>
    <xf numFmtId="0" fontId="106" fillId="30" borderId="22" xfId="43" applyFont="1" applyFill="1" applyBorder="1" applyAlignment="1">
      <alignment horizontal="center" vertical="center"/>
    </xf>
    <xf numFmtId="176" fontId="58" fillId="27" borderId="15" xfId="370" applyNumberFormat="1" applyFont="1" applyFill="1" applyBorder="1" applyAlignment="1">
      <alignment vertical="center"/>
    </xf>
    <xf numFmtId="173" fontId="58" fillId="27" borderId="0" xfId="85" applyFont="1" applyFill="1" applyAlignment="1">
      <alignment vertical="center" wrapText="1"/>
    </xf>
    <xf numFmtId="167" fontId="82" fillId="28" borderId="0" xfId="43" applyNumberFormat="1" applyFont="1" applyFill="1"/>
    <xf numFmtId="0" fontId="2" fillId="0" borderId="0" xfId="43" applyFont="1" applyFill="1" applyAlignment="1"/>
    <xf numFmtId="0" fontId="58" fillId="0" borderId="0" xfId="43" applyFont="1" applyFill="1" applyAlignment="1">
      <alignment horizontal="left" vertical="center" wrapText="1"/>
    </xf>
    <xf numFmtId="0" fontId="58" fillId="0" borderId="0" xfId="43" applyFont="1" applyFill="1" applyAlignment="1">
      <alignment horizontal="left"/>
    </xf>
    <xf numFmtId="4" fontId="78" fillId="30" borderId="24" xfId="43" applyNumberFormat="1" applyFont="1" applyFill="1" applyBorder="1" applyAlignment="1">
      <alignment horizontal="center" vertical="center" wrapText="1"/>
    </xf>
    <xf numFmtId="173" fontId="58" fillId="0" borderId="0" xfId="85" applyFont="1"/>
    <xf numFmtId="0" fontId="58" fillId="27" borderId="15" xfId="43" applyFont="1" applyFill="1" applyBorder="1"/>
    <xf numFmtId="0" fontId="58" fillId="27" borderId="24" xfId="43" applyFont="1" applyFill="1" applyBorder="1"/>
    <xf numFmtId="3" fontId="58" fillId="27" borderId="32" xfId="43" applyNumberFormat="1" applyFont="1" applyFill="1" applyBorder="1"/>
    <xf numFmtId="189" fontId="58" fillId="27" borderId="32" xfId="43" applyNumberFormat="1" applyFont="1" applyFill="1" applyBorder="1"/>
    <xf numFmtId="3" fontId="58" fillId="27" borderId="15" xfId="43" applyNumberFormat="1" applyFont="1" applyFill="1" applyBorder="1"/>
    <xf numFmtId="3" fontId="66" fillId="27" borderId="15" xfId="43" applyNumberFormat="1" applyFont="1" applyFill="1" applyBorder="1"/>
    <xf numFmtId="3" fontId="83" fillId="27" borderId="15" xfId="43" applyNumberFormat="1" applyFont="1" applyFill="1" applyBorder="1"/>
    <xf numFmtId="3" fontId="97" fillId="27" borderId="15" xfId="43" applyNumberFormat="1" applyFont="1" applyFill="1" applyBorder="1"/>
    <xf numFmtId="3" fontId="68" fillId="27" borderId="15" xfId="43" applyNumberFormat="1" applyFont="1" applyFill="1" applyBorder="1"/>
    <xf numFmtId="176" fontId="68" fillId="27" borderId="15" xfId="370" applyNumberFormat="1" applyFont="1" applyFill="1" applyBorder="1"/>
    <xf numFmtId="3" fontId="58" fillId="0" borderId="15" xfId="43" applyNumberFormat="1" applyFont="1" applyFill="1" applyBorder="1"/>
    <xf numFmtId="3" fontId="58" fillId="27" borderId="24" xfId="43" applyNumberFormat="1" applyFont="1" applyFill="1" applyBorder="1"/>
    <xf numFmtId="3" fontId="66" fillId="27" borderId="15" xfId="43" applyNumberFormat="1" applyFont="1" applyFill="1" applyBorder="1" applyAlignment="1">
      <alignment vertical="center"/>
    </xf>
    <xf numFmtId="3" fontId="60" fillId="27" borderId="15" xfId="43" applyNumberFormat="1" applyFont="1" applyFill="1" applyBorder="1" applyAlignment="1">
      <alignment vertical="center"/>
    </xf>
    <xf numFmtId="3" fontId="58" fillId="27" borderId="15" xfId="43" applyNumberFormat="1" applyFont="1" applyFill="1" applyBorder="1" applyAlignment="1">
      <alignment vertical="center"/>
    </xf>
    <xf numFmtId="176" fontId="60" fillId="27" borderId="15" xfId="370" applyNumberFormat="1" applyFont="1" applyFill="1" applyBorder="1" applyAlignment="1">
      <alignment vertical="center"/>
    </xf>
    <xf numFmtId="3" fontId="95" fillId="30" borderId="15" xfId="43" applyNumberFormat="1" applyFont="1" applyFill="1" applyBorder="1" applyAlignment="1">
      <alignment vertical="center"/>
    </xf>
    <xf numFmtId="3" fontId="72" fillId="30" borderId="15" xfId="43" applyNumberFormat="1" applyFont="1" applyFill="1" applyBorder="1" applyAlignment="1">
      <alignment vertical="center"/>
    </xf>
    <xf numFmtId="3" fontId="115" fillId="30" borderId="15" xfId="43" applyNumberFormat="1" applyFont="1" applyFill="1" applyBorder="1" applyAlignment="1">
      <alignment vertical="center"/>
    </xf>
    <xf numFmtId="176" fontId="72" fillId="30" borderId="15" xfId="370" applyNumberFormat="1" applyFont="1" applyFill="1" applyBorder="1" applyAlignment="1">
      <alignment vertical="center"/>
    </xf>
    <xf numFmtId="3" fontId="106" fillId="30" borderId="16" xfId="43" applyNumberFormat="1" applyFont="1" applyFill="1" applyBorder="1" applyAlignment="1">
      <alignment vertical="center"/>
    </xf>
    <xf numFmtId="3" fontId="72" fillId="30" borderId="16" xfId="43" applyNumberFormat="1" applyFont="1" applyFill="1" applyBorder="1" applyAlignment="1">
      <alignment vertical="center"/>
    </xf>
    <xf numFmtId="173" fontId="73" fillId="27" borderId="0" xfId="85" applyFont="1" applyFill="1" applyBorder="1"/>
    <xf numFmtId="167" fontId="73" fillId="27" borderId="0" xfId="85" applyNumberFormat="1" applyFont="1" applyFill="1" applyBorder="1"/>
    <xf numFmtId="208" fontId="73" fillId="0" borderId="0" xfId="85" applyNumberFormat="1" applyFont="1"/>
    <xf numFmtId="3" fontId="66" fillId="27" borderId="32" xfId="85" applyNumberFormat="1" applyFont="1" applyFill="1" applyBorder="1" applyAlignment="1">
      <alignment horizontal="center" vertical="center"/>
    </xf>
    <xf numFmtId="3" fontId="66" fillId="27" borderId="16" xfId="85" applyNumberFormat="1" applyFont="1" applyFill="1" applyBorder="1" applyAlignment="1">
      <alignment horizontal="center" vertical="center"/>
    </xf>
    <xf numFmtId="3" fontId="58" fillId="27" borderId="15" xfId="85" applyNumberFormat="1" applyFont="1" applyFill="1" applyBorder="1"/>
    <xf numFmtId="3" fontId="58" fillId="27" borderId="16" xfId="85" applyNumberFormat="1" applyFont="1" applyFill="1" applyBorder="1"/>
    <xf numFmtId="3" fontId="65" fillId="27" borderId="15" xfId="85" applyNumberFormat="1" applyFont="1" applyFill="1" applyBorder="1"/>
    <xf numFmtId="3" fontId="65" fillId="27" borderId="16" xfId="85" applyNumberFormat="1" applyFont="1" applyFill="1" applyBorder="1"/>
    <xf numFmtId="208" fontId="82" fillId="0" borderId="0" xfId="85" applyNumberFormat="1" applyFont="1"/>
    <xf numFmtId="3" fontId="66" fillId="27" borderId="15" xfId="85" applyNumberFormat="1" applyFont="1" applyFill="1" applyBorder="1" applyAlignment="1"/>
    <xf numFmtId="3" fontId="60" fillId="27" borderId="15" xfId="85" applyNumberFormat="1" applyFont="1" applyFill="1" applyBorder="1" applyAlignment="1">
      <alignment vertical="center"/>
    </xf>
    <xf numFmtId="208" fontId="77" fillId="0" borderId="0" xfId="85" applyNumberFormat="1" applyFont="1"/>
    <xf numFmtId="3" fontId="66" fillId="27" borderId="16" xfId="85" applyNumberFormat="1" applyFont="1" applyFill="1" applyBorder="1" applyAlignment="1"/>
    <xf numFmtId="3" fontId="58" fillId="27" borderId="15" xfId="85" applyNumberFormat="1" applyFont="1" applyFill="1" applyBorder="1" applyAlignment="1">
      <alignment horizontal="right" vertical="center"/>
    </xf>
    <xf numFmtId="0" fontId="58" fillId="0" borderId="16" xfId="368" applyFont="1" applyBorder="1"/>
    <xf numFmtId="3" fontId="58" fillId="27" borderId="15" xfId="85" applyNumberFormat="1" applyFont="1" applyFill="1" applyBorder="1" applyAlignment="1">
      <alignment horizontal="right"/>
    </xf>
    <xf numFmtId="3" fontId="58" fillId="27" borderId="16" xfId="85" applyNumberFormat="1" applyFont="1" applyFill="1" applyBorder="1" applyAlignment="1">
      <alignment horizontal="right"/>
    </xf>
    <xf numFmtId="3" fontId="58" fillId="27" borderId="15" xfId="85" applyNumberFormat="1" applyFont="1" applyFill="1" applyBorder="1" applyAlignment="1">
      <alignment vertical="center"/>
    </xf>
    <xf numFmtId="3" fontId="58" fillId="27" borderId="16" xfId="85" applyNumberFormat="1" applyFont="1" applyFill="1" applyBorder="1" applyAlignment="1">
      <alignment vertical="center"/>
    </xf>
    <xf numFmtId="3" fontId="60" fillId="27" borderId="15" xfId="85" applyNumberFormat="1" applyFont="1" applyFill="1" applyBorder="1" applyAlignment="1">
      <alignment vertical="center" wrapText="1"/>
    </xf>
    <xf numFmtId="3" fontId="60" fillId="27" borderId="16" xfId="85" applyNumberFormat="1" applyFont="1" applyFill="1" applyBorder="1" applyAlignment="1">
      <alignment vertical="center"/>
    </xf>
    <xf numFmtId="3" fontId="114" fillId="27" borderId="15" xfId="85" applyNumberFormat="1" applyFont="1" applyFill="1" applyBorder="1" applyAlignment="1"/>
    <xf numFmtId="3" fontId="114" fillId="27" borderId="16" xfId="85" applyNumberFormat="1" applyFont="1" applyFill="1" applyBorder="1" applyAlignment="1"/>
    <xf numFmtId="3" fontId="58" fillId="27" borderId="16" xfId="85" applyNumberFormat="1" applyFont="1" applyFill="1" applyBorder="1" applyAlignment="1">
      <alignment horizontal="right" vertical="center"/>
    </xf>
    <xf numFmtId="3" fontId="65" fillId="28" borderId="15" xfId="377" applyNumberFormat="1" applyFont="1" applyFill="1" applyBorder="1" applyAlignment="1">
      <alignment vertical="center"/>
    </xf>
    <xf numFmtId="3" fontId="66" fillId="28" borderId="15" xfId="85" applyNumberFormat="1" applyFont="1" applyFill="1" applyBorder="1" applyAlignment="1"/>
    <xf numFmtId="3" fontId="94" fillId="30" borderId="15" xfId="85" applyNumberFormat="1" applyFont="1" applyFill="1" applyBorder="1" applyAlignment="1">
      <alignment horizontal="right" vertical="center"/>
    </xf>
    <xf numFmtId="3" fontId="74" fillId="0" borderId="24" xfId="85" applyNumberFormat="1" applyFont="1" applyFill="1" applyBorder="1"/>
    <xf numFmtId="3" fontId="73" fillId="0" borderId="0" xfId="0" applyNumberFormat="1" applyFont="1" applyFill="1"/>
    <xf numFmtId="3" fontId="58" fillId="0" borderId="0" xfId="0" applyNumberFormat="1" applyFont="1" applyFill="1"/>
    <xf numFmtId="3" fontId="58" fillId="0" borderId="0" xfId="43" applyNumberFormat="1" applyFont="1"/>
    <xf numFmtId="211" fontId="58" fillId="0" borderId="0" xfId="368" applyNumberFormat="1" applyFont="1"/>
    <xf numFmtId="3" fontId="83" fillId="0" borderId="15" xfId="43" applyNumberFormat="1" applyFont="1" applyFill="1" applyBorder="1" applyAlignment="1">
      <alignment vertical="center"/>
    </xf>
    <xf numFmtId="173" fontId="82" fillId="0" borderId="0" xfId="85" applyFont="1"/>
    <xf numFmtId="172" fontId="58" fillId="0" borderId="0" xfId="43" applyNumberFormat="1" applyFont="1" applyFill="1" applyAlignment="1"/>
    <xf numFmtId="195" fontId="58" fillId="0" borderId="0" xfId="43" applyNumberFormat="1" applyFont="1" applyFill="1" applyAlignment="1"/>
    <xf numFmtId="173" fontId="77" fillId="0" borderId="0" xfId="85" applyFont="1" applyFill="1"/>
    <xf numFmtId="214" fontId="77" fillId="0" borderId="0" xfId="85" applyNumberFormat="1" applyFont="1"/>
    <xf numFmtId="0" fontId="58" fillId="0" borderId="25" xfId="374" applyFont="1" applyFill="1" applyBorder="1" applyAlignment="1">
      <alignment vertical="center"/>
    </xf>
    <xf numFmtId="0" fontId="58" fillId="0" borderId="88" xfId="43" applyFont="1" applyFill="1" applyBorder="1" applyAlignment="1">
      <alignment horizontal="left" vertical="center" indent="1"/>
    </xf>
    <xf numFmtId="217" fontId="58" fillId="0" borderId="0" xfId="85" applyNumberFormat="1" applyFont="1" applyFill="1" applyAlignment="1">
      <alignment vertical="center"/>
    </xf>
    <xf numFmtId="195" fontId="60" fillId="27" borderId="15" xfId="85" applyNumberFormat="1" applyFont="1" applyFill="1" applyBorder="1" applyAlignment="1">
      <alignment horizontal="center" vertical="center"/>
    </xf>
    <xf numFmtId="195" fontId="60" fillId="0" borderId="15" xfId="85" applyNumberFormat="1" applyFont="1" applyFill="1" applyBorder="1" applyAlignment="1">
      <alignment horizontal="center" vertical="center"/>
    </xf>
    <xf numFmtId="3" fontId="65" fillId="27" borderId="32" xfId="379" applyNumberFormat="1" applyFont="1" applyFill="1" applyBorder="1" applyAlignment="1">
      <alignment horizontal="center" vertical="center"/>
    </xf>
    <xf numFmtId="195" fontId="58" fillId="27" borderId="15" xfId="85" applyNumberFormat="1" applyFont="1" applyFill="1" applyBorder="1" applyAlignment="1">
      <alignment horizontal="center" vertical="center"/>
    </xf>
    <xf numFmtId="195" fontId="58" fillId="0" borderId="15" xfId="85" applyNumberFormat="1" applyFont="1" applyFill="1" applyBorder="1" applyAlignment="1">
      <alignment horizontal="center" vertical="center"/>
    </xf>
    <xf numFmtId="195" fontId="60" fillId="0" borderId="0" xfId="85" applyNumberFormat="1" applyFont="1" applyFill="1" applyBorder="1" applyAlignment="1">
      <alignment horizontal="center" vertical="center"/>
    </xf>
    <xf numFmtId="195" fontId="60" fillId="0" borderId="16" xfId="85" applyNumberFormat="1" applyFont="1" applyFill="1" applyBorder="1" applyAlignment="1">
      <alignment horizontal="center" vertical="center"/>
    </xf>
    <xf numFmtId="3" fontId="66" fillId="27" borderId="24" xfId="379" applyNumberFormat="1" applyFont="1" applyFill="1" applyBorder="1" applyAlignment="1">
      <alignment horizontal="center" vertical="center"/>
    </xf>
    <xf numFmtId="3" fontId="70" fillId="30" borderId="23" xfId="379" applyNumberFormat="1" applyFont="1" applyFill="1" applyBorder="1" applyAlignment="1">
      <alignment horizontal="center" vertical="center"/>
    </xf>
    <xf numFmtId="0" fontId="62" fillId="27" borderId="0" xfId="43" applyFont="1" applyFill="1" applyAlignment="1">
      <alignment horizontal="center" vertical="center"/>
    </xf>
    <xf numFmtId="0" fontId="60" fillId="27" borderId="0" xfId="43" applyFont="1" applyFill="1" applyAlignment="1">
      <alignment horizontal="center" vertical="center"/>
    </xf>
    <xf numFmtId="171" fontId="92" fillId="30" borderId="32" xfId="469" applyNumberFormat="1" applyFont="1" applyFill="1" applyBorder="1" applyAlignment="1">
      <alignment horizontal="center" vertical="center"/>
    </xf>
    <xf numFmtId="171" fontId="128" fillId="30" borderId="42" xfId="469" applyNumberFormat="1" applyFont="1" applyFill="1" applyBorder="1" applyAlignment="1">
      <alignment horizontal="center"/>
    </xf>
    <xf numFmtId="0" fontId="113" fillId="30" borderId="35" xfId="469" applyFont="1" applyFill="1" applyBorder="1" applyAlignment="1">
      <alignment horizontal="center"/>
    </xf>
    <xf numFmtId="0" fontId="92" fillId="30" borderId="24" xfId="469" applyNumberFormat="1" applyFont="1" applyFill="1" applyBorder="1" applyAlignment="1">
      <alignment horizontal="center" vertical="center"/>
    </xf>
    <xf numFmtId="0" fontId="113" fillId="30" borderId="35" xfId="469" applyNumberFormat="1" applyFont="1" applyFill="1" applyBorder="1" applyAlignment="1">
      <alignment horizontal="center"/>
    </xf>
    <xf numFmtId="0" fontId="128" fillId="30" borderId="24" xfId="469" applyNumberFormat="1" applyFont="1" applyFill="1" applyBorder="1" applyAlignment="1">
      <alignment horizontal="center"/>
    </xf>
    <xf numFmtId="0" fontId="77" fillId="27" borderId="32" xfId="469" applyNumberFormat="1" applyFont="1" applyFill="1" applyBorder="1" applyAlignment="1" applyProtection="1">
      <alignment vertical="center"/>
    </xf>
    <xf numFmtId="171" fontId="77" fillId="0" borderId="32" xfId="469" applyNumberFormat="1" applyFont="1" applyFill="1" applyBorder="1" applyAlignment="1">
      <alignment horizontal="center"/>
    </xf>
    <xf numFmtId="171" fontId="60" fillId="0" borderId="32" xfId="469" applyNumberFormat="1" applyFont="1" applyFill="1" applyBorder="1" applyAlignment="1">
      <alignment horizontal="center"/>
    </xf>
    <xf numFmtId="171" fontId="60" fillId="27" borderId="32" xfId="469" applyNumberFormat="1" applyFont="1" applyFill="1" applyBorder="1" applyAlignment="1">
      <alignment horizontal="center"/>
    </xf>
    <xf numFmtId="0" fontId="77" fillId="0" borderId="15" xfId="469" applyNumberFormat="1" applyFont="1" applyFill="1" applyBorder="1" applyAlignment="1" applyProtection="1">
      <alignment vertical="center"/>
    </xf>
    <xf numFmtId="171" fontId="77" fillId="0" borderId="15" xfId="469" applyNumberFormat="1" applyFont="1" applyFill="1" applyBorder="1" applyAlignment="1">
      <alignment horizontal="center" vertical="center"/>
    </xf>
    <xf numFmtId="171" fontId="60" fillId="0" borderId="15" xfId="469" applyNumberFormat="1" applyFont="1" applyFill="1" applyBorder="1" applyAlignment="1">
      <alignment horizontal="center" vertical="center"/>
    </xf>
    <xf numFmtId="0" fontId="86" fillId="0" borderId="15" xfId="469" applyNumberFormat="1" applyFont="1" applyFill="1" applyBorder="1" applyAlignment="1" applyProtection="1">
      <alignment vertical="center"/>
    </xf>
    <xf numFmtId="0" fontId="77" fillId="0" borderId="50" xfId="469" applyNumberFormat="1" applyFont="1" applyFill="1" applyBorder="1" applyAlignment="1" applyProtection="1">
      <alignment vertical="center"/>
    </xf>
    <xf numFmtId="171" fontId="77" fillId="0" borderId="50" xfId="469" applyNumberFormat="1" applyFont="1" applyFill="1" applyBorder="1" applyAlignment="1">
      <alignment horizontal="center" vertical="center"/>
    </xf>
    <xf numFmtId="171" fontId="60" fillId="0" borderId="50" xfId="469" applyNumberFormat="1" applyFont="1" applyFill="1" applyBorder="1" applyAlignment="1">
      <alignment horizontal="center" vertical="center"/>
    </xf>
    <xf numFmtId="0" fontId="77" fillId="0" borderId="36" xfId="469" applyNumberFormat="1" applyFont="1" applyFill="1" applyBorder="1" applyAlignment="1" applyProtection="1">
      <alignment vertical="center"/>
    </xf>
    <xf numFmtId="171" fontId="77" fillId="0" borderId="36" xfId="469" applyNumberFormat="1" applyFont="1" applyFill="1" applyBorder="1" applyAlignment="1">
      <alignment horizontal="center" vertical="center"/>
    </xf>
    <xf numFmtId="0" fontId="86" fillId="0" borderId="50" xfId="469" applyNumberFormat="1" applyFont="1" applyFill="1" applyBorder="1" applyAlignment="1" applyProtection="1">
      <alignment vertical="center"/>
    </xf>
    <xf numFmtId="0" fontId="86" fillId="0" borderId="15" xfId="469" applyNumberFormat="1" applyFont="1" applyFill="1" applyBorder="1" applyAlignment="1" applyProtection="1">
      <alignment horizontal="left" vertical="center"/>
    </xf>
    <xf numFmtId="0" fontId="60" fillId="27" borderId="24" xfId="469" applyNumberFormat="1" applyFont="1" applyFill="1" applyBorder="1" applyAlignment="1" applyProtection="1">
      <alignment vertical="center"/>
    </xf>
    <xf numFmtId="171" fontId="60" fillId="27" borderId="24" xfId="469" applyNumberFormat="1" applyFont="1" applyFill="1" applyBorder="1" applyAlignment="1">
      <alignment horizontal="center" vertical="center"/>
    </xf>
    <xf numFmtId="0" fontId="60" fillId="27" borderId="32" xfId="469" applyNumberFormat="1" applyFont="1" applyFill="1" applyBorder="1" applyAlignment="1" applyProtection="1">
      <alignment vertical="center"/>
    </xf>
    <xf numFmtId="171" fontId="60" fillId="27" borderId="15" xfId="469" applyNumberFormat="1" applyFont="1" applyFill="1" applyBorder="1" applyAlignment="1">
      <alignment horizontal="center"/>
    </xf>
    <xf numFmtId="0" fontId="70" fillId="30" borderId="15" xfId="469" applyNumberFormat="1" applyFont="1" applyFill="1" applyBorder="1" applyAlignment="1" applyProtection="1">
      <alignment vertical="center"/>
    </xf>
    <xf numFmtId="171" fontId="70" fillId="30" borderId="15" xfId="469" applyNumberFormat="1" applyFont="1" applyFill="1" applyBorder="1" applyAlignment="1">
      <alignment horizontal="center" vertical="center"/>
    </xf>
    <xf numFmtId="0" fontId="60" fillId="28" borderId="15" xfId="469" applyNumberFormat="1" applyFont="1" applyFill="1" applyBorder="1" applyAlignment="1" applyProtection="1">
      <alignment vertical="center"/>
    </xf>
    <xf numFmtId="171" fontId="60" fillId="27" borderId="15" xfId="469" applyNumberFormat="1" applyFont="1" applyFill="1" applyBorder="1" applyAlignment="1">
      <alignment horizontal="center" vertical="center"/>
    </xf>
    <xf numFmtId="0" fontId="60" fillId="27" borderId="24" xfId="469" applyNumberFormat="1" applyFont="1" applyFill="1" applyBorder="1" applyAlignment="1" applyProtection="1"/>
    <xf numFmtId="171" fontId="60" fillId="27" borderId="24" xfId="469" applyNumberFormat="1" applyFont="1" applyFill="1" applyBorder="1" applyAlignment="1">
      <alignment horizontal="center"/>
    </xf>
    <xf numFmtId="0" fontId="108" fillId="30" borderId="14" xfId="43" applyFont="1" applyFill="1" applyBorder="1" applyAlignment="1">
      <alignment vertical="center" wrapText="1"/>
    </xf>
    <xf numFmtId="0" fontId="72" fillId="30" borderId="14" xfId="43" applyFont="1" applyFill="1" applyBorder="1" applyAlignment="1">
      <alignment vertical="center" wrapText="1"/>
    </xf>
    <xf numFmtId="0" fontId="67" fillId="27" borderId="14" xfId="43" applyFont="1" applyFill="1" applyBorder="1"/>
    <xf numFmtId="3" fontId="58" fillId="0" borderId="15" xfId="43" applyNumberFormat="1" applyFont="1" applyFill="1" applyBorder="1" applyAlignment="1" applyProtection="1">
      <alignment vertical="center"/>
      <protection locked="0"/>
    </xf>
    <xf numFmtId="3" fontId="77" fillId="0" borderId="15" xfId="43" applyNumberFormat="1" applyFont="1" applyFill="1" applyBorder="1" applyProtection="1">
      <protection locked="0"/>
    </xf>
    <xf numFmtId="3" fontId="58" fillId="0" borderId="0" xfId="368" applyNumberFormat="1" applyFont="1" applyAlignment="1">
      <alignment vertical="center"/>
    </xf>
    <xf numFmtId="3" fontId="144" fillId="30" borderId="15" xfId="43" applyNumberFormat="1" applyFont="1" applyFill="1" applyBorder="1" applyAlignment="1">
      <alignment vertical="center"/>
    </xf>
    <xf numFmtId="208" fontId="73" fillId="0" borderId="0" xfId="85" applyNumberFormat="1" applyFont="1" applyAlignment="1">
      <alignment vertical="center"/>
    </xf>
    <xf numFmtId="169" fontId="58" fillId="0" borderId="0" xfId="0" applyNumberFormat="1" applyFont="1"/>
    <xf numFmtId="195" fontId="58" fillId="27" borderId="20" xfId="85" applyNumberFormat="1" applyFont="1" applyFill="1" applyBorder="1"/>
    <xf numFmtId="195" fontId="58" fillId="27" borderId="41" xfId="85" applyNumberFormat="1" applyFont="1" applyFill="1" applyBorder="1" applyAlignment="1">
      <alignment horizontal="center"/>
    </xf>
    <xf numFmtId="195" fontId="66" fillId="0" borderId="97" xfId="85" applyNumberFormat="1" applyFont="1" applyFill="1" applyBorder="1"/>
    <xf numFmtId="195" fontId="58" fillId="0" borderId="0" xfId="85" applyNumberFormat="1" applyFont="1"/>
    <xf numFmtId="173" fontId="136" fillId="0" borderId="0" xfId="85" applyFont="1" applyFill="1"/>
    <xf numFmtId="171" fontId="82" fillId="28" borderId="0" xfId="43" applyNumberFormat="1" applyFont="1" applyFill="1"/>
    <xf numFmtId="0" fontId="62" fillId="27" borderId="43" xfId="43" applyFont="1" applyFill="1" applyBorder="1" applyAlignment="1">
      <alignment vertical="center"/>
    </xf>
    <xf numFmtId="0" fontId="62" fillId="27" borderId="44" xfId="43" applyFont="1" applyFill="1" applyBorder="1" applyAlignment="1">
      <alignment vertical="center"/>
    </xf>
    <xf numFmtId="0" fontId="62" fillId="27" borderId="66" xfId="43" applyFont="1" applyFill="1" applyBorder="1" applyAlignment="1">
      <alignment vertical="center"/>
    </xf>
    <xf numFmtId="207" fontId="58" fillId="0" borderId="0" xfId="85" applyNumberFormat="1" applyFont="1" applyFill="1" applyAlignment="1">
      <alignment horizontal="center"/>
    </xf>
    <xf numFmtId="3" fontId="77" fillId="27" borderId="15" xfId="43" applyNumberFormat="1" applyFont="1" applyFill="1" applyBorder="1" applyAlignment="1" applyProtection="1">
      <alignment horizontal="right" vertical="center"/>
    </xf>
    <xf numFmtId="0" fontId="72" fillId="30" borderId="53" xfId="43" applyFont="1" applyFill="1" applyBorder="1" applyAlignment="1">
      <alignment horizontal="left" vertical="center"/>
    </xf>
    <xf numFmtId="0" fontId="72" fillId="30" borderId="54" xfId="43" applyFont="1" applyFill="1" applyBorder="1" applyAlignment="1">
      <alignment horizontal="left" vertical="center"/>
    </xf>
    <xf numFmtId="0" fontId="72" fillId="30" borderId="79" xfId="43" applyFont="1" applyFill="1" applyBorder="1" applyAlignment="1">
      <alignment horizontal="left" vertical="center"/>
    </xf>
    <xf numFmtId="0" fontId="72" fillId="30" borderId="80" xfId="43" applyFont="1" applyFill="1" applyBorder="1" applyAlignment="1">
      <alignment horizontal="left" vertical="center"/>
    </xf>
    <xf numFmtId="0" fontId="112" fillId="30" borderId="53" xfId="43" applyFont="1" applyFill="1" applyBorder="1" applyAlignment="1">
      <alignment horizontal="center" vertical="center" wrapText="1"/>
    </xf>
    <xf numFmtId="0" fontId="112" fillId="30" borderId="54" xfId="43" applyFont="1" applyFill="1" applyBorder="1" applyAlignment="1">
      <alignment horizontal="center" vertical="center" wrapText="1"/>
    </xf>
    <xf numFmtId="0" fontId="65" fillId="27" borderId="43" xfId="43" applyFont="1" applyFill="1" applyBorder="1" applyAlignment="1">
      <alignment horizontal="center" vertical="center" wrapText="1"/>
    </xf>
    <xf numFmtId="0" fontId="65" fillId="27" borderId="66" xfId="43" applyFont="1" applyFill="1" applyBorder="1" applyAlignment="1">
      <alignment horizontal="center" vertical="center" wrapText="1"/>
    </xf>
    <xf numFmtId="0" fontId="76" fillId="30" borderId="108" xfId="43" applyFont="1" applyFill="1" applyBorder="1" applyAlignment="1">
      <alignment horizontal="center" vertical="center" wrapText="1"/>
    </xf>
    <xf numFmtId="0" fontId="76" fillId="30" borderId="103" xfId="43" applyFont="1" applyFill="1" applyBorder="1" applyAlignment="1">
      <alignment horizontal="center" vertical="center" wrapText="1"/>
    </xf>
    <xf numFmtId="0" fontId="58" fillId="28" borderId="0" xfId="43" applyFont="1" applyFill="1" applyAlignment="1">
      <alignment horizontal="left" vertical="center" wrapText="1"/>
    </xf>
    <xf numFmtId="0" fontId="62" fillId="27" borderId="0" xfId="43" applyFont="1" applyFill="1" applyAlignment="1">
      <alignment horizontal="center" vertical="center"/>
    </xf>
    <xf numFmtId="0" fontId="65" fillId="27" borderId="0" xfId="43" applyFont="1" applyFill="1" applyAlignment="1">
      <alignment horizontal="center" vertical="center"/>
    </xf>
    <xf numFmtId="0" fontId="58" fillId="0" borderId="0" xfId="368" applyFont="1" applyFill="1" applyAlignment="1">
      <alignment horizontal="left" vertical="center" wrapText="1"/>
    </xf>
    <xf numFmtId="0" fontId="58" fillId="27" borderId="0" xfId="43" applyFont="1" applyFill="1" applyAlignment="1">
      <alignment horizontal="left" wrapText="1"/>
    </xf>
    <xf numFmtId="0" fontId="58" fillId="28" borderId="0" xfId="43" applyFont="1" applyFill="1" applyAlignment="1">
      <alignment horizontal="left" wrapText="1"/>
    </xf>
    <xf numFmtId="0" fontId="58" fillId="0" borderId="0" xfId="43" applyFont="1" applyFill="1" applyBorder="1" applyAlignment="1">
      <alignment horizontal="left" vertical="center" wrapText="1"/>
    </xf>
    <xf numFmtId="10" fontId="77" fillId="27" borderId="32" xfId="97" applyNumberFormat="1" applyFont="1" applyFill="1" applyBorder="1" applyAlignment="1">
      <alignment horizontal="center" vertical="center" wrapText="1"/>
    </xf>
    <xf numFmtId="10" fontId="77" fillId="27" borderId="24" xfId="97" applyNumberFormat="1" applyFont="1" applyFill="1" applyBorder="1" applyAlignment="1">
      <alignment horizontal="center" vertical="center" wrapText="1"/>
    </xf>
    <xf numFmtId="173" fontId="58" fillId="27" borderId="0" xfId="375" applyNumberFormat="1" applyFont="1" applyFill="1" applyAlignment="1">
      <alignment horizontal="left" wrapText="1"/>
    </xf>
    <xf numFmtId="0" fontId="92" fillId="30" borderId="22" xfId="43" applyFont="1" applyFill="1" applyBorder="1" applyAlignment="1">
      <alignment horizontal="center" vertical="center"/>
    </xf>
    <xf numFmtId="0" fontId="92" fillId="30" borderId="48" xfId="43" applyFont="1" applyFill="1" applyBorder="1" applyAlignment="1">
      <alignment horizontal="center" vertical="center"/>
    </xf>
    <xf numFmtId="0" fontId="92" fillId="30" borderId="74" xfId="43" applyFont="1" applyFill="1" applyBorder="1" applyAlignment="1">
      <alignment horizontal="center" vertical="center"/>
    </xf>
    <xf numFmtId="177" fontId="92" fillId="30" borderId="26" xfId="43" applyNumberFormat="1" applyFont="1" applyFill="1" applyBorder="1" applyAlignment="1" applyProtection="1">
      <alignment horizontal="center" vertical="center" wrapText="1"/>
    </xf>
    <xf numFmtId="177" fontId="92" fillId="30" borderId="42" xfId="43" applyNumberFormat="1" applyFont="1" applyFill="1" applyBorder="1" applyAlignment="1" applyProtection="1">
      <alignment horizontal="center" vertical="center" wrapText="1"/>
    </xf>
    <xf numFmtId="177" fontId="92" fillId="30" borderId="56" xfId="43" applyNumberFormat="1" applyFont="1" applyFill="1" applyBorder="1" applyAlignment="1" applyProtection="1">
      <alignment horizontal="center" vertical="center" wrapText="1"/>
    </xf>
    <xf numFmtId="177" fontId="92" fillId="30" borderId="77" xfId="43" applyNumberFormat="1" applyFont="1" applyFill="1" applyBorder="1" applyAlignment="1" applyProtection="1">
      <alignment horizontal="center" vertical="center" wrapText="1"/>
    </xf>
    <xf numFmtId="177" fontId="62" fillId="28" borderId="0" xfId="43" applyNumberFormat="1" applyFont="1" applyFill="1" applyBorder="1" applyAlignment="1" applyProtection="1">
      <alignment horizontal="center" vertical="center"/>
    </xf>
    <xf numFmtId="177" fontId="65" fillId="28" borderId="0" xfId="43" applyNumberFormat="1" applyFont="1" applyFill="1" applyBorder="1" applyAlignment="1" applyProtection="1">
      <alignment horizontal="center" vertical="center"/>
    </xf>
    <xf numFmtId="177" fontId="92" fillId="30" borderId="26" xfId="43" applyNumberFormat="1" applyFont="1" applyFill="1" applyBorder="1" applyAlignment="1" applyProtection="1">
      <alignment horizontal="center" vertical="center"/>
    </xf>
    <xf numFmtId="177" fontId="92" fillId="30" borderId="42" xfId="43" applyNumberFormat="1" applyFont="1" applyFill="1" applyBorder="1" applyAlignment="1" applyProtection="1">
      <alignment horizontal="center" vertical="center"/>
    </xf>
    <xf numFmtId="177" fontId="92" fillId="30" borderId="56" xfId="43" applyNumberFormat="1" applyFont="1" applyFill="1" applyBorder="1" applyAlignment="1" applyProtection="1">
      <alignment horizontal="center" vertical="center"/>
    </xf>
    <xf numFmtId="177" fontId="92" fillId="30" borderId="77" xfId="43" applyNumberFormat="1" applyFont="1" applyFill="1" applyBorder="1" applyAlignment="1" applyProtection="1">
      <alignment horizontal="center" vertical="center"/>
    </xf>
    <xf numFmtId="0" fontId="62" fillId="0" borderId="0" xfId="43" applyFont="1" applyFill="1" applyAlignment="1">
      <alignment horizontal="center" vertical="center"/>
    </xf>
    <xf numFmtId="0" fontId="60" fillId="27" borderId="0" xfId="43" applyFont="1" applyFill="1" applyAlignment="1">
      <alignment horizontal="center" vertical="center"/>
    </xf>
    <xf numFmtId="0" fontId="64" fillId="0" borderId="0" xfId="43" applyFont="1" applyFill="1" applyAlignment="1">
      <alignment horizontal="left" vertical="center" wrapText="1"/>
    </xf>
    <xf numFmtId="0" fontId="58" fillId="0" borderId="0" xfId="43" applyFont="1" applyFill="1" applyAlignment="1">
      <alignment horizontal="left" wrapText="1"/>
    </xf>
    <xf numFmtId="3" fontId="141" fillId="30" borderId="107" xfId="43" applyNumberFormat="1" applyFont="1" applyFill="1" applyBorder="1" applyAlignment="1">
      <alignment horizontal="center" vertical="center"/>
    </xf>
    <xf numFmtId="3" fontId="141" fillId="30" borderId="25" xfId="43" applyNumberFormat="1" applyFont="1" applyFill="1" applyBorder="1" applyAlignment="1">
      <alignment horizontal="center" vertical="center"/>
    </xf>
    <xf numFmtId="3" fontId="141" fillId="30" borderId="73" xfId="43" applyNumberFormat="1" applyFont="1" applyFill="1" applyBorder="1" applyAlignment="1">
      <alignment horizontal="center" vertical="center"/>
    </xf>
    <xf numFmtId="14" fontId="60" fillId="27" borderId="0" xfId="43" applyNumberFormat="1" applyFont="1" applyFill="1" applyAlignment="1">
      <alignment horizontal="center" vertical="center"/>
    </xf>
    <xf numFmtId="0" fontId="93" fillId="30" borderId="27" xfId="43" applyFont="1" applyFill="1" applyBorder="1" applyAlignment="1">
      <alignment horizontal="center" vertical="center" wrapText="1"/>
    </xf>
    <xf numFmtId="0" fontId="93" fillId="30" borderId="18" xfId="43" applyFont="1" applyFill="1" applyBorder="1" applyAlignment="1">
      <alignment horizontal="center" vertical="center" wrapText="1"/>
    </xf>
    <xf numFmtId="0" fontId="93" fillId="30" borderId="38" xfId="43" applyFont="1" applyFill="1" applyBorder="1" applyAlignment="1">
      <alignment horizontal="center" vertical="center" wrapText="1"/>
    </xf>
    <xf numFmtId="0" fontId="93" fillId="30" borderId="33" xfId="43" applyFont="1" applyFill="1" applyBorder="1" applyAlignment="1">
      <alignment horizontal="center" vertical="center"/>
    </xf>
    <xf numFmtId="0" fontId="93" fillId="30" borderId="19" xfId="43" applyFont="1" applyFill="1" applyBorder="1" applyAlignment="1">
      <alignment horizontal="center" vertical="center"/>
    </xf>
    <xf numFmtId="0" fontId="93" fillId="30" borderId="40" xfId="43" applyFont="1" applyFill="1" applyBorder="1" applyAlignment="1">
      <alignment horizontal="center" vertical="center"/>
    </xf>
    <xf numFmtId="0" fontId="93" fillId="30" borderId="62" xfId="43" applyFont="1" applyFill="1" applyBorder="1" applyAlignment="1">
      <alignment horizontal="center" vertical="center"/>
    </xf>
    <xf numFmtId="0" fontId="93" fillId="30" borderId="63" xfId="43" applyFont="1" applyFill="1" applyBorder="1" applyAlignment="1">
      <alignment horizontal="center" vertical="center"/>
    </xf>
    <xf numFmtId="0" fontId="93" fillId="30" borderId="64" xfId="43" applyFont="1" applyFill="1" applyBorder="1" applyAlignment="1">
      <alignment horizontal="center" vertical="center"/>
    </xf>
    <xf numFmtId="3" fontId="93" fillId="30" borderId="32" xfId="43" applyNumberFormat="1" applyFont="1" applyFill="1" applyBorder="1" applyAlignment="1">
      <alignment horizontal="center" vertical="center" wrapText="1"/>
    </xf>
    <xf numFmtId="3" fontId="93" fillId="30" borderId="15" xfId="43" applyNumberFormat="1" applyFont="1" applyFill="1" applyBorder="1" applyAlignment="1">
      <alignment horizontal="center" vertical="center" wrapText="1"/>
    </xf>
    <xf numFmtId="3" fontId="93" fillId="30" borderId="50" xfId="43" applyNumberFormat="1" applyFont="1" applyFill="1" applyBorder="1" applyAlignment="1">
      <alignment horizontal="center" vertical="center" wrapText="1"/>
    </xf>
    <xf numFmtId="0" fontId="72" fillId="30" borderId="107" xfId="43" applyFont="1" applyFill="1" applyBorder="1" applyAlignment="1">
      <alignment horizontal="center"/>
    </xf>
    <xf numFmtId="0" fontId="72" fillId="30" borderId="25" xfId="43" applyFont="1" applyFill="1" applyBorder="1" applyAlignment="1">
      <alignment horizontal="center"/>
    </xf>
    <xf numFmtId="190" fontId="62" fillId="27" borderId="0" xfId="86" applyNumberFormat="1" applyFont="1" applyFill="1" applyAlignment="1">
      <alignment horizontal="center" vertical="center"/>
    </xf>
    <xf numFmtId="0" fontId="93" fillId="30" borderId="26" xfId="43" applyFont="1" applyFill="1" applyBorder="1" applyAlignment="1">
      <alignment horizontal="center" vertical="center" wrapText="1"/>
    </xf>
    <xf numFmtId="0" fontId="93" fillId="30" borderId="14" xfId="43" applyFont="1" applyFill="1" applyBorder="1" applyAlignment="1">
      <alignment horizontal="center" vertical="center" wrapText="1"/>
    </xf>
    <xf numFmtId="0" fontId="93" fillId="30" borderId="56" xfId="43" applyFont="1" applyFill="1" applyBorder="1" applyAlignment="1">
      <alignment horizontal="center" vertical="center" wrapText="1"/>
    </xf>
    <xf numFmtId="0" fontId="93" fillId="30" borderId="33" xfId="43" applyFont="1" applyFill="1" applyBorder="1" applyAlignment="1">
      <alignment horizontal="center" vertical="center" wrapText="1"/>
    </xf>
    <xf numFmtId="0" fontId="93" fillId="30" borderId="19" xfId="43" applyFont="1" applyFill="1" applyBorder="1" applyAlignment="1">
      <alignment horizontal="center" vertical="center" wrapText="1"/>
    </xf>
    <xf numFmtId="0" fontId="93" fillId="30" borderId="40" xfId="43" applyFont="1" applyFill="1" applyBorder="1" applyAlignment="1">
      <alignment horizontal="center" vertical="center" wrapText="1"/>
    </xf>
    <xf numFmtId="0" fontId="72" fillId="30" borderId="107" xfId="43" applyFont="1" applyFill="1" applyBorder="1" applyAlignment="1">
      <alignment horizontal="center" vertical="center" wrapText="1"/>
    </xf>
    <xf numFmtId="0" fontId="72" fillId="30" borderId="25" xfId="43" applyFont="1" applyFill="1" applyBorder="1" applyAlignment="1">
      <alignment horizontal="center" vertical="center" wrapText="1"/>
    </xf>
    <xf numFmtId="0" fontId="72" fillId="30" borderId="73" xfId="43" applyFont="1" applyFill="1" applyBorder="1" applyAlignment="1">
      <alignment horizontal="center" vertical="center" wrapText="1"/>
    </xf>
    <xf numFmtId="172" fontId="62" fillId="27" borderId="0" xfId="86" applyFont="1" applyFill="1" applyAlignment="1">
      <alignment horizontal="center" vertical="center"/>
    </xf>
    <xf numFmtId="0" fontId="58" fillId="27" borderId="0" xfId="43" applyFont="1" applyFill="1" applyAlignment="1">
      <alignment horizontal="left" vertical="center"/>
    </xf>
    <xf numFmtId="0" fontId="72" fillId="30" borderId="22" xfId="43" applyFont="1" applyFill="1" applyBorder="1" applyAlignment="1">
      <alignment horizontal="center" vertical="center"/>
    </xf>
    <xf numFmtId="0" fontId="72" fillId="30" borderId="48" xfId="43" applyFont="1" applyFill="1" applyBorder="1" applyAlignment="1">
      <alignment horizontal="center" vertical="center"/>
    </xf>
    <xf numFmtId="171" fontId="62" fillId="27" borderId="0" xfId="86" applyNumberFormat="1" applyFont="1" applyFill="1" applyBorder="1" applyAlignment="1">
      <alignment horizontal="center" vertical="center"/>
    </xf>
    <xf numFmtId="15" fontId="60" fillId="27" borderId="0" xfId="86" applyNumberFormat="1" applyFont="1" applyFill="1" applyAlignment="1">
      <alignment horizontal="center" vertical="center"/>
    </xf>
    <xf numFmtId="0" fontId="93" fillId="30" borderId="27" xfId="43" applyFont="1" applyFill="1" applyBorder="1" applyAlignment="1">
      <alignment horizontal="center" vertical="center"/>
    </xf>
    <xf numFmtId="0" fontId="93" fillId="30" borderId="18" xfId="43" applyFont="1" applyFill="1" applyBorder="1" applyAlignment="1">
      <alignment horizontal="center" vertical="center"/>
    </xf>
    <xf numFmtId="0" fontId="93" fillId="30" borderId="30" xfId="43" applyFont="1" applyFill="1" applyBorder="1" applyAlignment="1">
      <alignment horizontal="center" vertical="center"/>
    </xf>
    <xf numFmtId="0" fontId="93" fillId="30" borderId="28" xfId="43" applyFont="1" applyFill="1" applyBorder="1" applyAlignment="1">
      <alignment horizontal="center" vertical="center" wrapText="1"/>
    </xf>
    <xf numFmtId="0" fontId="93" fillId="30" borderId="20" xfId="43" applyFont="1" applyFill="1" applyBorder="1" applyAlignment="1">
      <alignment horizontal="center" vertical="center" wrapText="1"/>
    </xf>
    <xf numFmtId="0" fontId="93" fillId="30" borderId="31" xfId="43" applyFont="1" applyFill="1" applyBorder="1" applyAlignment="1">
      <alignment horizontal="center" vertical="center" wrapText="1"/>
    </xf>
    <xf numFmtId="3" fontId="93" fillId="30" borderId="33" xfId="43" applyNumberFormat="1" applyFont="1" applyFill="1" applyBorder="1" applyAlignment="1">
      <alignment horizontal="center" vertical="center" wrapText="1"/>
    </xf>
    <xf numFmtId="3" fontId="93" fillId="30" borderId="19" xfId="43" applyNumberFormat="1" applyFont="1" applyFill="1" applyBorder="1" applyAlignment="1">
      <alignment horizontal="center" vertical="center" wrapText="1"/>
    </xf>
    <xf numFmtId="3" fontId="93" fillId="30" borderId="34" xfId="43" applyNumberFormat="1" applyFont="1" applyFill="1" applyBorder="1" applyAlignment="1">
      <alignment horizontal="center" vertical="center" wrapText="1"/>
    </xf>
    <xf numFmtId="3" fontId="78" fillId="30" borderId="42" xfId="43" applyNumberFormat="1" applyFont="1" applyFill="1" applyBorder="1" applyAlignment="1">
      <alignment horizontal="center" vertical="center" wrapText="1"/>
    </xf>
    <xf numFmtId="3" fontId="78" fillId="30" borderId="16" xfId="43" applyNumberFormat="1" applyFont="1" applyFill="1" applyBorder="1" applyAlignment="1">
      <alignment horizontal="center" vertical="center" wrapText="1"/>
    </xf>
    <xf numFmtId="3" fontId="78" fillId="30" borderId="35" xfId="43" applyNumberFormat="1" applyFont="1" applyFill="1" applyBorder="1" applyAlignment="1">
      <alignment horizontal="center" vertical="center" wrapText="1"/>
    </xf>
    <xf numFmtId="3" fontId="93" fillId="30" borderId="24" xfId="43" applyNumberFormat="1" applyFont="1" applyFill="1" applyBorder="1" applyAlignment="1">
      <alignment horizontal="center" vertical="center" wrapText="1"/>
    </xf>
    <xf numFmtId="171" fontId="62" fillId="27" borderId="0" xfId="86" applyNumberFormat="1" applyFont="1" applyFill="1" applyAlignment="1">
      <alignment horizontal="center" vertical="center"/>
    </xf>
    <xf numFmtId="0" fontId="78" fillId="30" borderId="27" xfId="43" applyFont="1" applyFill="1" applyBorder="1" applyAlignment="1">
      <alignment horizontal="center" vertical="center"/>
    </xf>
    <xf numFmtId="0" fontId="78" fillId="30" borderId="18" xfId="43" applyFont="1" applyFill="1" applyBorder="1" applyAlignment="1">
      <alignment horizontal="center" vertical="center"/>
    </xf>
    <xf numFmtId="0" fontId="78" fillId="30" borderId="30" xfId="43" applyFont="1" applyFill="1" applyBorder="1" applyAlignment="1">
      <alignment horizontal="center" vertical="center"/>
    </xf>
    <xf numFmtId="0" fontId="78" fillId="30" borderId="28" xfId="43" applyFont="1" applyFill="1" applyBorder="1" applyAlignment="1">
      <alignment horizontal="center" vertical="center" wrapText="1"/>
    </xf>
    <xf numFmtId="0" fontId="78" fillId="30" borderId="20" xfId="43" applyFont="1" applyFill="1" applyBorder="1" applyAlignment="1">
      <alignment horizontal="center" vertical="center" wrapText="1"/>
    </xf>
    <xf numFmtId="0" fontId="78" fillId="30" borderId="31" xfId="43" applyFont="1" applyFill="1" applyBorder="1" applyAlignment="1">
      <alignment horizontal="center" vertical="center" wrapText="1"/>
    </xf>
    <xf numFmtId="3" fontId="78" fillId="30" borderId="33" xfId="43" applyNumberFormat="1" applyFont="1" applyFill="1" applyBorder="1" applyAlignment="1">
      <alignment horizontal="center" vertical="center" wrapText="1"/>
    </xf>
    <xf numFmtId="3" fontId="78" fillId="30" borderId="19" xfId="43" applyNumberFormat="1" applyFont="1" applyFill="1" applyBorder="1" applyAlignment="1">
      <alignment horizontal="center" vertical="center" wrapText="1"/>
    </xf>
    <xf numFmtId="3" fontId="78" fillId="30" borderId="34" xfId="43" applyNumberFormat="1" applyFont="1" applyFill="1" applyBorder="1" applyAlignment="1">
      <alignment horizontal="center" vertical="center" wrapText="1"/>
    </xf>
    <xf numFmtId="3" fontId="78" fillId="30" borderId="62" xfId="43" applyNumberFormat="1" applyFont="1" applyFill="1" applyBorder="1" applyAlignment="1">
      <alignment horizontal="center" vertical="center" wrapText="1"/>
    </xf>
    <xf numFmtId="3" fontId="78" fillId="30" borderId="63" xfId="43" applyNumberFormat="1" applyFont="1" applyFill="1" applyBorder="1" applyAlignment="1">
      <alignment horizontal="center" vertical="center" wrapText="1"/>
    </xf>
    <xf numFmtId="3" fontId="78" fillId="30" borderId="61" xfId="43" applyNumberFormat="1" applyFont="1" applyFill="1" applyBorder="1" applyAlignment="1">
      <alignment horizontal="center" vertical="center" wrapText="1"/>
    </xf>
    <xf numFmtId="3" fontId="78" fillId="30" borderId="28" xfId="43" applyNumberFormat="1" applyFont="1" applyFill="1" applyBorder="1" applyAlignment="1">
      <alignment horizontal="center" vertical="center" wrapText="1"/>
    </xf>
    <xf numFmtId="3" fontId="78" fillId="30" borderId="20" xfId="43" applyNumberFormat="1" applyFont="1" applyFill="1" applyBorder="1" applyAlignment="1">
      <alignment horizontal="center" vertical="center" wrapText="1"/>
    </xf>
    <xf numFmtId="3" fontId="78" fillId="30" borderId="31" xfId="43" applyNumberFormat="1" applyFont="1" applyFill="1" applyBorder="1" applyAlignment="1">
      <alignment horizontal="center" vertical="center" wrapText="1"/>
    </xf>
    <xf numFmtId="3" fontId="78" fillId="30" borderId="32" xfId="43" applyNumberFormat="1" applyFont="1" applyFill="1" applyBorder="1" applyAlignment="1">
      <alignment horizontal="center" vertical="center" wrapText="1"/>
    </xf>
    <xf numFmtId="3" fontId="78" fillId="30" borderId="15" xfId="43" applyNumberFormat="1" applyFont="1" applyFill="1" applyBorder="1" applyAlignment="1">
      <alignment horizontal="center" vertical="center" wrapText="1"/>
    </xf>
    <xf numFmtId="3" fontId="78" fillId="30" borderId="24" xfId="43" applyNumberFormat="1" applyFont="1" applyFill="1" applyBorder="1" applyAlignment="1">
      <alignment horizontal="center" vertical="center" wrapText="1"/>
    </xf>
    <xf numFmtId="0" fontId="58" fillId="0" borderId="0" xfId="43" applyFont="1" applyFill="1" applyAlignment="1">
      <alignment horizontal="left" vertical="center" wrapText="1"/>
    </xf>
    <xf numFmtId="0" fontId="70" fillId="30" borderId="26" xfId="43" applyFont="1" applyFill="1" applyBorder="1" applyAlignment="1">
      <alignment horizontal="center" vertical="center" wrapText="1"/>
    </xf>
    <xf numFmtId="0" fontId="70" fillId="30" borderId="29" xfId="43" applyFont="1" applyFill="1" applyBorder="1" applyAlignment="1">
      <alignment horizontal="center" vertical="center" wrapText="1"/>
    </xf>
    <xf numFmtId="0" fontId="58" fillId="0" borderId="0" xfId="43" applyFont="1" applyFill="1" applyAlignment="1">
      <alignment horizontal="left"/>
    </xf>
    <xf numFmtId="3" fontId="114" fillId="0" borderId="0" xfId="0" applyNumberFormat="1" applyFont="1" applyFill="1" applyAlignment="1">
      <alignment horizontal="center" wrapText="1"/>
    </xf>
    <xf numFmtId="3" fontId="114" fillId="0" borderId="0" xfId="0" applyNumberFormat="1" applyFont="1" applyFill="1" applyBorder="1" applyAlignment="1">
      <alignment horizontal="center" wrapText="1"/>
    </xf>
    <xf numFmtId="1" fontId="78" fillId="30" borderId="22" xfId="43" applyNumberFormat="1" applyFont="1" applyFill="1" applyBorder="1" applyAlignment="1">
      <alignment horizontal="center" vertical="center" wrapText="1"/>
    </xf>
    <xf numFmtId="1" fontId="78" fillId="30" borderId="48" xfId="43" applyNumberFormat="1" applyFont="1" applyFill="1" applyBorder="1" applyAlignment="1">
      <alignment horizontal="center" vertical="center" wrapText="1"/>
    </xf>
    <xf numFmtId="1" fontId="78" fillId="30" borderId="74" xfId="43" applyNumberFormat="1" applyFont="1" applyFill="1" applyBorder="1" applyAlignment="1">
      <alignment horizontal="center" vertical="center" wrapText="1"/>
    </xf>
    <xf numFmtId="0" fontId="70" fillId="30" borderId="22" xfId="43" applyFont="1" applyFill="1" applyBorder="1" applyAlignment="1">
      <alignment horizontal="center" vertical="center" wrapText="1"/>
    </xf>
    <xf numFmtId="0" fontId="70" fillId="30" borderId="74" xfId="43" applyFont="1" applyFill="1" applyBorder="1" applyAlignment="1">
      <alignment horizontal="center" vertical="center" wrapText="1"/>
    </xf>
    <xf numFmtId="167" fontId="62" fillId="27" borderId="0" xfId="85" applyNumberFormat="1" applyFont="1" applyFill="1" applyBorder="1" applyAlignment="1">
      <alignment horizontal="center" vertical="center"/>
    </xf>
    <xf numFmtId="49" fontId="143" fillId="27" borderId="0" xfId="85" applyNumberFormat="1" applyFont="1" applyFill="1" applyAlignment="1">
      <alignment horizontal="center" vertical="center"/>
    </xf>
    <xf numFmtId="49" fontId="122" fillId="27" borderId="0" xfId="85" applyNumberFormat="1" applyFont="1" applyFill="1" applyAlignment="1">
      <alignment horizontal="center" vertical="center"/>
    </xf>
    <xf numFmtId="0" fontId="66" fillId="27" borderId="32" xfId="43" applyFont="1" applyFill="1" applyBorder="1" applyAlignment="1">
      <alignment horizontal="center" vertical="center"/>
    </xf>
    <xf numFmtId="0" fontId="66" fillId="27" borderId="24" xfId="43" applyFont="1" applyFill="1" applyBorder="1" applyAlignment="1">
      <alignment horizontal="center" vertical="center"/>
    </xf>
    <xf numFmtId="0" fontId="66" fillId="27" borderId="81" xfId="43" applyFont="1" applyFill="1" applyBorder="1" applyAlignment="1">
      <alignment horizontal="center"/>
    </xf>
    <xf numFmtId="0" fontId="66" fillId="27" borderId="82" xfId="43" applyFont="1" applyFill="1" applyBorder="1" applyAlignment="1">
      <alignment horizontal="center"/>
    </xf>
    <xf numFmtId="0" fontId="66" fillId="27" borderId="98" xfId="43" applyFont="1" applyFill="1" applyBorder="1" applyAlignment="1">
      <alignment horizontal="center"/>
    </xf>
    <xf numFmtId="0" fontId="58" fillId="27" borderId="0" xfId="43" applyFont="1" applyFill="1" applyBorder="1" applyAlignment="1">
      <alignment horizontal="left" vertical="center" wrapText="1"/>
    </xf>
    <xf numFmtId="0" fontId="62" fillId="27" borderId="0" xfId="43" applyNumberFormat="1" applyFont="1" applyFill="1" applyAlignment="1" applyProtection="1">
      <alignment horizontal="center" vertical="center"/>
    </xf>
    <xf numFmtId="0" fontId="128" fillId="30" borderId="26" xfId="469" quotePrefix="1" applyNumberFormat="1" applyFont="1" applyFill="1" applyBorder="1" applyAlignment="1" applyProtection="1">
      <alignment horizontal="center" vertical="center"/>
    </xf>
    <xf numFmtId="0" fontId="128" fillId="30" borderId="24" xfId="469" quotePrefix="1" applyNumberFormat="1" applyFont="1" applyFill="1" applyBorder="1" applyAlignment="1" applyProtection="1">
      <alignment horizontal="center" vertical="center"/>
    </xf>
    <xf numFmtId="0" fontId="65" fillId="27" borderId="0" xfId="43" applyNumberFormat="1" applyFont="1" applyFill="1" applyAlignment="1" applyProtection="1">
      <alignment horizontal="center" vertical="center"/>
    </xf>
    <xf numFmtId="0" fontId="62" fillId="0" borderId="0" xfId="43" applyNumberFormat="1" applyFont="1" applyFill="1" applyAlignment="1" applyProtection="1">
      <alignment horizontal="center" vertical="center"/>
    </xf>
    <xf numFmtId="0" fontId="113" fillId="30" borderId="22" xfId="469" applyNumberFormat="1" applyFont="1" applyFill="1" applyBorder="1" applyAlignment="1">
      <alignment horizontal="center"/>
    </xf>
    <xf numFmtId="0" fontId="113" fillId="30" borderId="48" xfId="469" applyNumberFormat="1" applyFont="1" applyFill="1" applyBorder="1" applyAlignment="1">
      <alignment horizontal="center"/>
    </xf>
    <xf numFmtId="0" fontId="113" fillId="30" borderId="74" xfId="469" applyNumberFormat="1" applyFont="1" applyFill="1" applyBorder="1" applyAlignment="1">
      <alignment horizontal="center"/>
    </xf>
    <xf numFmtId="3" fontId="66" fillId="27" borderId="43" xfId="43" applyNumberFormat="1" applyFont="1" applyFill="1" applyBorder="1" applyAlignment="1">
      <alignment horizontal="center" vertical="center"/>
    </xf>
    <xf numFmtId="3" fontId="66" fillId="27" borderId="44" xfId="43" applyNumberFormat="1" applyFont="1" applyFill="1" applyBorder="1" applyAlignment="1">
      <alignment horizontal="center" vertical="center"/>
    </xf>
    <xf numFmtId="3" fontId="66" fillId="27" borderId="66" xfId="43" applyNumberFormat="1" applyFont="1" applyFill="1" applyBorder="1" applyAlignment="1">
      <alignment horizontal="center" vertical="center"/>
    </xf>
    <xf numFmtId="3" fontId="58" fillId="0" borderId="0" xfId="91" applyNumberFormat="1" applyFont="1" applyFill="1" applyAlignment="1">
      <alignment horizontal="left" vertical="center" wrapText="1"/>
    </xf>
    <xf numFmtId="0" fontId="62" fillId="27" borderId="43" xfId="43" applyFont="1" applyFill="1" applyBorder="1" applyAlignment="1">
      <alignment horizontal="center" vertical="center"/>
    </xf>
    <xf numFmtId="0" fontId="62" fillId="27" borderId="44" xfId="43" applyFont="1" applyFill="1" applyBorder="1" applyAlignment="1">
      <alignment horizontal="center" vertical="center"/>
    </xf>
    <xf numFmtId="0" fontId="62" fillId="27" borderId="66" xfId="43" applyFont="1" applyFill="1" applyBorder="1" applyAlignment="1">
      <alignment horizontal="center" vertical="center"/>
    </xf>
    <xf numFmtId="0" fontId="84" fillId="28" borderId="0" xfId="43" applyNumberFormat="1" applyFont="1" applyFill="1" applyAlignment="1" applyProtection="1">
      <alignment horizontal="center" vertical="center"/>
    </xf>
    <xf numFmtId="0" fontId="78" fillId="30" borderId="83" xfId="43" quotePrefix="1" applyNumberFormat="1" applyFont="1" applyFill="1" applyBorder="1" applyAlignment="1" applyProtection="1">
      <alignment horizontal="center" vertical="center"/>
    </xf>
    <xf numFmtId="0" fontId="78" fillId="30" borderId="84" xfId="43" quotePrefix="1" applyNumberFormat="1" applyFont="1" applyFill="1" applyBorder="1" applyAlignment="1" applyProtection="1">
      <alignment horizontal="center" vertical="center"/>
    </xf>
    <xf numFmtId="0" fontId="78" fillId="30" borderId="32" xfId="43" quotePrefix="1" applyNumberFormat="1" applyFont="1" applyFill="1" applyBorder="1" applyAlignment="1" applyProtection="1">
      <alignment horizontal="center" vertical="center"/>
    </xf>
    <xf numFmtId="0" fontId="78" fillId="30" borderId="24" xfId="43" quotePrefix="1" applyNumberFormat="1" applyFont="1" applyFill="1" applyBorder="1" applyAlignment="1" applyProtection="1">
      <alignment horizontal="center" vertical="center"/>
    </xf>
    <xf numFmtId="0" fontId="62" fillId="27" borderId="0" xfId="43" applyFont="1" applyFill="1" applyAlignment="1">
      <alignment horizontal="center"/>
    </xf>
    <xf numFmtId="0" fontId="70" fillId="30" borderId="32" xfId="43" applyFont="1" applyFill="1" applyBorder="1" applyAlignment="1">
      <alignment horizontal="center" vertical="center" wrapText="1"/>
    </xf>
    <xf numFmtId="0" fontId="70" fillId="30" borderId="24" xfId="43" applyFont="1" applyFill="1" applyBorder="1" applyAlignment="1">
      <alignment horizontal="center" vertical="center" wrapText="1"/>
    </xf>
    <xf numFmtId="0" fontId="70" fillId="30" borderId="42" xfId="43" applyFont="1" applyFill="1" applyBorder="1" applyAlignment="1">
      <alignment horizontal="center" vertical="center" wrapText="1"/>
    </xf>
    <xf numFmtId="0" fontId="70" fillId="30" borderId="35" xfId="43" applyFont="1" applyFill="1" applyBorder="1" applyAlignment="1">
      <alignment horizontal="center" vertical="center" wrapText="1"/>
    </xf>
    <xf numFmtId="0" fontId="58" fillId="27" borderId="0" xfId="43" applyFont="1" applyFill="1" applyBorder="1" applyAlignment="1">
      <alignment horizontal="justify" vertical="center"/>
    </xf>
    <xf numFmtId="0" fontId="58" fillId="27" borderId="0" xfId="43" applyFont="1" applyFill="1" applyBorder="1" applyAlignment="1">
      <alignment horizontal="justify" vertical="center" wrapText="1"/>
    </xf>
    <xf numFmtId="0" fontId="66" fillId="27" borderId="0" xfId="43" applyFont="1" applyFill="1" applyAlignment="1" applyProtection="1">
      <alignment horizontal="center" vertical="center"/>
      <protection locked="0"/>
    </xf>
    <xf numFmtId="0" fontId="58" fillId="27" borderId="0" xfId="43" applyFont="1" applyFill="1" applyAlignment="1">
      <alignment horizontal="justify" vertical="center" wrapText="1"/>
    </xf>
    <xf numFmtId="15" fontId="60" fillId="0" borderId="0" xfId="86" applyNumberFormat="1" applyFont="1" applyFill="1" applyAlignment="1">
      <alignment horizontal="center" vertical="center"/>
    </xf>
    <xf numFmtId="0" fontId="70" fillId="30" borderId="27" xfId="43" applyFont="1" applyFill="1" applyBorder="1" applyAlignment="1">
      <alignment horizontal="center" vertical="center" wrapText="1"/>
    </xf>
    <xf numFmtId="0" fontId="70" fillId="30" borderId="18" xfId="43" applyFont="1" applyFill="1" applyBorder="1" applyAlignment="1">
      <alignment horizontal="center" vertical="center" wrapText="1"/>
    </xf>
    <xf numFmtId="0" fontId="70" fillId="30" borderId="38" xfId="43" applyFont="1" applyFill="1" applyBorder="1" applyAlignment="1">
      <alignment horizontal="center" vertical="center" wrapText="1"/>
    </xf>
    <xf numFmtId="3" fontId="70" fillId="30" borderId="28" xfId="43" applyNumberFormat="1" applyFont="1" applyFill="1" applyBorder="1" applyAlignment="1">
      <alignment horizontal="center" vertical="center" wrapText="1"/>
    </xf>
    <xf numFmtId="3" fontId="70" fillId="30" borderId="20" xfId="43" applyNumberFormat="1" applyFont="1" applyFill="1" applyBorder="1" applyAlignment="1">
      <alignment horizontal="center" vertical="center" wrapText="1"/>
    </xf>
    <xf numFmtId="3" fontId="70" fillId="30" borderId="41" xfId="43" applyNumberFormat="1" applyFont="1" applyFill="1" applyBorder="1" applyAlignment="1">
      <alignment horizontal="center" vertical="center" wrapText="1"/>
    </xf>
    <xf numFmtId="0" fontId="58" fillId="27" borderId="0" xfId="43" applyFont="1" applyFill="1" applyAlignment="1">
      <alignment horizontal="left" vertical="center" wrapText="1"/>
    </xf>
    <xf numFmtId="0" fontId="60" fillId="27" borderId="17" xfId="43" applyFont="1" applyFill="1" applyBorder="1" applyAlignment="1">
      <alignment horizontal="center" vertical="center"/>
    </xf>
    <xf numFmtId="0" fontId="60" fillId="27" borderId="85" xfId="43" applyFont="1" applyFill="1" applyBorder="1" applyAlignment="1">
      <alignment horizontal="center" vertical="center"/>
    </xf>
    <xf numFmtId="0" fontId="62" fillId="28" borderId="0" xfId="43" applyFont="1" applyFill="1" applyAlignment="1">
      <alignment horizontal="center" vertical="center"/>
    </xf>
    <xf numFmtId="0" fontId="118" fillId="28" borderId="0" xfId="43" applyFont="1" applyFill="1" applyAlignment="1">
      <alignment horizontal="center" vertical="center"/>
    </xf>
    <xf numFmtId="0" fontId="70" fillId="30" borderId="22" xfId="43" applyFont="1" applyFill="1" applyBorder="1" applyAlignment="1">
      <alignment horizontal="center" vertical="center"/>
    </xf>
    <xf numFmtId="0" fontId="70" fillId="30" borderId="95" xfId="43" applyFont="1" applyFill="1" applyBorder="1" applyAlignment="1">
      <alignment horizontal="center" vertical="center"/>
    </xf>
    <xf numFmtId="0" fontId="60" fillId="27" borderId="18" xfId="43" applyFont="1" applyFill="1" applyBorder="1" applyAlignment="1">
      <alignment horizontal="center" vertical="center"/>
    </xf>
    <xf numFmtId="0" fontId="60" fillId="27" borderId="38" xfId="43" applyFont="1" applyFill="1" applyBorder="1" applyAlignment="1">
      <alignment horizontal="center" vertical="center"/>
    </xf>
    <xf numFmtId="0" fontId="60" fillId="0" borderId="51" xfId="43" applyFont="1" applyFill="1" applyBorder="1" applyAlignment="1">
      <alignment horizontal="center" vertical="center"/>
    </xf>
    <xf numFmtId="0" fontId="60" fillId="0" borderId="18" xfId="43" applyFont="1" applyFill="1" applyBorder="1" applyAlignment="1">
      <alignment horizontal="center" vertical="center"/>
    </xf>
    <xf numFmtId="0" fontId="60" fillId="0" borderId="38" xfId="43" applyFont="1" applyFill="1" applyBorder="1" applyAlignment="1">
      <alignment horizontal="center" vertical="center"/>
    </xf>
    <xf numFmtId="0" fontId="60" fillId="27" borderId="56" xfId="43" applyFont="1" applyFill="1" applyBorder="1" applyAlignment="1">
      <alignment horizontal="center" vertical="center"/>
    </xf>
    <xf numFmtId="0" fontId="60" fillId="27" borderId="91" xfId="43" applyFont="1" applyFill="1" applyBorder="1" applyAlignment="1">
      <alignment horizontal="center" vertical="center"/>
    </xf>
    <xf numFmtId="0" fontId="60" fillId="27" borderId="71" xfId="43" applyFont="1" applyFill="1" applyBorder="1" applyAlignment="1">
      <alignment horizontal="center" vertical="center"/>
    </xf>
    <xf numFmtId="0" fontId="60" fillId="27" borderId="73" xfId="43" applyFont="1" applyFill="1" applyBorder="1" applyAlignment="1">
      <alignment horizontal="center" vertical="center"/>
    </xf>
    <xf numFmtId="0" fontId="62" fillId="27" borderId="0" xfId="378" applyFont="1" applyFill="1" applyBorder="1" applyAlignment="1">
      <alignment horizontal="center" vertical="center" wrapText="1"/>
    </xf>
    <xf numFmtId="0" fontId="60" fillId="27" borderId="0" xfId="378" applyFont="1" applyFill="1" applyBorder="1" applyAlignment="1">
      <alignment horizontal="center" vertical="center"/>
    </xf>
    <xf numFmtId="0" fontId="58" fillId="27" borderId="49" xfId="378" applyFont="1" applyFill="1" applyBorder="1" applyAlignment="1">
      <alignment horizontal="justify" vertical="center" wrapText="1"/>
    </xf>
    <xf numFmtId="0" fontId="58" fillId="27" borderId="0" xfId="378" applyFont="1" applyFill="1" applyBorder="1" applyAlignment="1">
      <alignment horizontal="justify" vertical="center" wrapText="1"/>
    </xf>
    <xf numFmtId="0" fontId="62" fillId="0" borderId="0" xfId="378" applyFont="1" applyFill="1" applyBorder="1" applyAlignment="1">
      <alignment horizontal="center" vertical="center" wrapText="1"/>
    </xf>
    <xf numFmtId="0" fontId="58" fillId="0" borderId="0" xfId="378" applyFont="1" applyFill="1" applyAlignment="1">
      <alignment horizontal="left" vertical="center" wrapText="1"/>
    </xf>
    <xf numFmtId="0" fontId="66" fillId="27" borderId="100" xfId="43" applyFont="1" applyFill="1" applyBorder="1" applyAlignment="1">
      <alignment horizontal="center" vertical="center" wrapText="1" shrinkToFit="1"/>
    </xf>
    <xf numFmtId="0" fontId="66" fillId="27" borderId="102" xfId="43" applyFont="1" applyFill="1" applyBorder="1" applyAlignment="1">
      <alignment horizontal="center" vertical="center" wrapText="1" shrinkToFit="1"/>
    </xf>
    <xf numFmtId="0" fontId="66" fillId="27" borderId="53" xfId="43" applyFont="1" applyFill="1" applyBorder="1" applyAlignment="1">
      <alignment horizontal="center" vertical="center" wrapText="1"/>
    </xf>
    <xf numFmtId="0" fontId="66" fillId="27" borderId="92" xfId="43" applyFont="1" applyFill="1" applyBorder="1" applyAlignment="1">
      <alignment horizontal="center" vertical="center" wrapText="1"/>
    </xf>
    <xf numFmtId="0" fontId="129" fillId="27" borderId="100" xfId="374" applyFont="1" applyFill="1" applyBorder="1" applyAlignment="1">
      <alignment horizontal="center" vertical="center" wrapText="1"/>
    </xf>
    <xf numFmtId="0" fontId="129" fillId="27" borderId="101" xfId="374" applyFont="1" applyFill="1" applyBorder="1" applyAlignment="1">
      <alignment horizontal="center" vertical="center" wrapText="1"/>
    </xf>
    <xf numFmtId="0" fontId="129" fillId="27" borderId="102" xfId="374" applyFont="1" applyFill="1" applyBorder="1" applyAlignment="1">
      <alignment horizontal="center" vertical="center" wrapText="1"/>
    </xf>
    <xf numFmtId="0" fontId="66" fillId="27" borderId="100" xfId="43" applyFont="1" applyFill="1" applyBorder="1" applyAlignment="1">
      <alignment horizontal="center" vertical="center" wrapText="1"/>
    </xf>
    <xf numFmtId="0" fontId="66" fillId="27" borderId="101" xfId="43" applyFont="1" applyFill="1" applyBorder="1" applyAlignment="1">
      <alignment horizontal="center" vertical="center" wrapText="1"/>
    </xf>
    <xf numFmtId="0" fontId="66" fillId="27" borderId="102" xfId="43" applyFont="1" applyFill="1" applyBorder="1" applyAlignment="1">
      <alignment horizontal="center" vertical="center" wrapText="1"/>
    </xf>
    <xf numFmtId="4" fontId="70" fillId="30" borderId="44" xfId="43" applyNumberFormat="1" applyFont="1" applyFill="1" applyBorder="1" applyAlignment="1">
      <alignment horizontal="right" vertical="center"/>
    </xf>
    <xf numFmtId="207" fontId="58" fillId="0" borderId="0" xfId="85" applyNumberFormat="1" applyFont="1" applyFill="1" applyAlignment="1">
      <alignment horizontal="center" vertical="center"/>
    </xf>
  </cellXfs>
  <cellStyles count="506">
    <cellStyle name="20% - Accent1" xfId="1"/>
    <cellStyle name="20% - Accent2" xfId="2"/>
    <cellStyle name="20% - Accent3" xfId="3"/>
    <cellStyle name="20% - Accent4" xfId="4"/>
    <cellStyle name="20% - Accent5" xfId="5"/>
    <cellStyle name="20% - Accent6" xfId="6"/>
    <cellStyle name="20% - Énfasis1" xfId="7" builtinId="30" customBuiltin="1"/>
    <cellStyle name="20% - Énfasis1 2" xfId="111"/>
    <cellStyle name="20% - Énfasis1 2 2" xfId="184"/>
    <cellStyle name="20% - Énfasis1 3" xfId="183"/>
    <cellStyle name="20% - Énfasis1 3 2" xfId="185"/>
    <cellStyle name="20% - Énfasis2" xfId="8" builtinId="34" customBuiltin="1"/>
    <cellStyle name="20% - Énfasis2 2" xfId="112"/>
    <cellStyle name="20% - Énfasis2 2 2" xfId="187"/>
    <cellStyle name="20% - Énfasis2 3" xfId="186"/>
    <cellStyle name="20% - Énfasis2 3 2" xfId="188"/>
    <cellStyle name="20% - Énfasis3" xfId="9" builtinId="38" customBuiltin="1"/>
    <cellStyle name="20% - Énfasis3 2" xfId="113"/>
    <cellStyle name="20% - Énfasis3 2 2" xfId="190"/>
    <cellStyle name="20% - Énfasis3 3" xfId="189"/>
    <cellStyle name="20% - Énfasis3 3 2" xfId="191"/>
    <cellStyle name="20% - Énfasis4" xfId="10" builtinId="42" customBuiltin="1"/>
    <cellStyle name="20% - Énfasis4 2" xfId="114"/>
    <cellStyle name="20% - Énfasis4 2 2" xfId="193"/>
    <cellStyle name="20% - Énfasis4 3" xfId="192"/>
    <cellStyle name="20% - Énfasis4 3 2" xfId="194"/>
    <cellStyle name="20% - Énfasis5" xfId="11" builtinId="46" customBuiltin="1"/>
    <cellStyle name="20% - Énfasis5 2" xfId="115"/>
    <cellStyle name="20% - Énfasis5 2 2" xfId="196"/>
    <cellStyle name="20% - Énfasis5 3" xfId="195"/>
    <cellStyle name="20% - Énfasis5 3 2" xfId="197"/>
    <cellStyle name="20% - Énfasis6" xfId="12" builtinId="50" customBuiltin="1"/>
    <cellStyle name="20% - Énfasis6 2" xfId="116"/>
    <cellStyle name="20% - Énfasis6 2 2" xfId="199"/>
    <cellStyle name="20% - Énfasis6 3" xfId="198"/>
    <cellStyle name="20% - Énfasis6 3 2" xfId="200"/>
    <cellStyle name="40% - Accent1" xfId="13"/>
    <cellStyle name="40% - Accent2" xfId="14"/>
    <cellStyle name="40% - Accent3" xfId="15"/>
    <cellStyle name="40% - Accent4" xfId="16"/>
    <cellStyle name="40% - Accent5" xfId="17"/>
    <cellStyle name="40% - Accent6" xfId="18"/>
    <cellStyle name="40% - Énfasis1" xfId="19" builtinId="31" customBuiltin="1"/>
    <cellStyle name="40% - Énfasis1 2" xfId="121"/>
    <cellStyle name="40% - Énfasis1 2 2" xfId="202"/>
    <cellStyle name="40% - Énfasis1 3" xfId="201"/>
    <cellStyle name="40% - Énfasis1 3 2" xfId="203"/>
    <cellStyle name="40% - Énfasis2" xfId="20" builtinId="35" customBuiltin="1"/>
    <cellStyle name="40% - Énfasis2 2" xfId="122"/>
    <cellStyle name="40% - Énfasis2 2 2" xfId="205"/>
    <cellStyle name="40% - Énfasis2 3" xfId="204"/>
    <cellStyle name="40% - Énfasis2 3 2" xfId="206"/>
    <cellStyle name="40% - Énfasis3" xfId="21" builtinId="39" customBuiltin="1"/>
    <cellStyle name="40% - Énfasis3 2" xfId="123"/>
    <cellStyle name="40% - Énfasis3 2 2" xfId="208"/>
    <cellStyle name="40% - Énfasis3 3" xfId="207"/>
    <cellStyle name="40% - Énfasis3 3 2" xfId="209"/>
    <cellStyle name="40% - Énfasis4" xfId="22" builtinId="43" customBuiltin="1"/>
    <cellStyle name="40% - Énfasis4 2" xfId="124"/>
    <cellStyle name="40% - Énfasis4 2 2" xfId="211"/>
    <cellStyle name="40% - Énfasis4 3" xfId="210"/>
    <cellStyle name="40% - Énfasis4 3 2" xfId="212"/>
    <cellStyle name="40% - Énfasis5" xfId="23" builtinId="47" customBuiltin="1"/>
    <cellStyle name="40% - Énfasis5 2" xfId="125"/>
    <cellStyle name="40% - Énfasis5 2 2" xfId="214"/>
    <cellStyle name="40% - Énfasis5 3" xfId="213"/>
    <cellStyle name="40% - Énfasis5 3 2" xfId="215"/>
    <cellStyle name="40% - Énfasis6" xfId="24" builtinId="51" customBuiltin="1"/>
    <cellStyle name="40% - Énfasis6 2" xfId="126"/>
    <cellStyle name="40% - Énfasis6 2 2" xfId="217"/>
    <cellStyle name="40% - Énfasis6 3" xfId="216"/>
    <cellStyle name="40% - Énfasis6 3 2" xfId="218"/>
    <cellStyle name="60% - Accent1" xfId="25"/>
    <cellStyle name="60% - Accent1 2" xfId="127"/>
    <cellStyle name="60% - Accent1 3" xfId="148"/>
    <cellStyle name="60% - Accent1 4" xfId="338"/>
    <cellStyle name="60% - Accent1 5" xfId="347"/>
    <cellStyle name="60% - Accent2" xfId="26"/>
    <cellStyle name="60% - Accent2 2" xfId="128"/>
    <cellStyle name="60% - Accent2 3" xfId="145"/>
    <cellStyle name="60% - Accent2 4" xfId="363"/>
    <cellStyle name="60% - Accent2 5" xfId="367"/>
    <cellStyle name="60% - Accent3" xfId="27"/>
    <cellStyle name="60% - Accent3 2" xfId="129"/>
    <cellStyle name="60% - Accent3 3" xfId="120"/>
    <cellStyle name="60% - Accent3 4" xfId="361"/>
    <cellStyle name="60% - Accent3 5" xfId="365"/>
    <cellStyle name="60% - Accent4" xfId="28"/>
    <cellStyle name="60% - Accent4 2" xfId="130"/>
    <cellStyle name="60% - Accent4 3" xfId="119"/>
    <cellStyle name="60% - Accent4 4" xfId="362"/>
    <cellStyle name="60% - Accent4 5" xfId="366"/>
    <cellStyle name="60% - Accent5" xfId="29"/>
    <cellStyle name="60% - Accent5 2" xfId="131"/>
    <cellStyle name="60% - Accent5 3" xfId="118"/>
    <cellStyle name="60% - Accent5 4" xfId="337"/>
    <cellStyle name="60% - Accent5 5" xfId="348"/>
    <cellStyle name="60% - Accent6" xfId="30"/>
    <cellStyle name="60% - Accent6 2" xfId="132"/>
    <cellStyle name="60% - Accent6 3" xfId="117"/>
    <cellStyle name="60% - Accent6 4" xfId="360"/>
    <cellStyle name="60% - Accent6 5" xfId="364"/>
    <cellStyle name="60% - Énfasis1" xfId="31" builtinId="32" customBuiltin="1"/>
    <cellStyle name="60% - Énfasis1 2" xfId="133"/>
    <cellStyle name="60% - Énfasis1 2 2" xfId="220"/>
    <cellStyle name="60% - Énfasis1 3" xfId="219"/>
    <cellStyle name="60% - Énfasis1 3 2" xfId="221"/>
    <cellStyle name="60% - Énfasis2" xfId="32" builtinId="36" customBuiltin="1"/>
    <cellStyle name="60% - Énfasis2 2" xfId="134"/>
    <cellStyle name="60% - Énfasis2 2 2" xfId="223"/>
    <cellStyle name="60% - Énfasis2 3" xfId="222"/>
    <cellStyle name="60% - Énfasis2 3 2" xfId="224"/>
    <cellStyle name="60% - Énfasis3" xfId="33" builtinId="40" customBuiltin="1"/>
    <cellStyle name="60% - Énfasis3 2" xfId="135"/>
    <cellStyle name="60% - Énfasis3 2 2" xfId="226"/>
    <cellStyle name="60% - Énfasis3 3" xfId="225"/>
    <cellStyle name="60% - Énfasis3 3 2" xfId="227"/>
    <cellStyle name="60% - Énfasis4" xfId="34" builtinId="44" customBuiltin="1"/>
    <cellStyle name="60% - Énfasis4 2" xfId="136"/>
    <cellStyle name="60% - Énfasis4 2 2" xfId="229"/>
    <cellStyle name="60% - Énfasis4 3" xfId="228"/>
    <cellStyle name="60% - Énfasis4 3 2" xfId="230"/>
    <cellStyle name="60% - Énfasis5" xfId="35" builtinId="48" customBuiltin="1"/>
    <cellStyle name="60% - Énfasis5 2" xfId="137"/>
    <cellStyle name="60% - Énfasis5 2 2" xfId="232"/>
    <cellStyle name="60% - Énfasis5 3" xfId="231"/>
    <cellStyle name="60% - Énfasis5 3 2" xfId="233"/>
    <cellStyle name="60% - Énfasis6" xfId="36" builtinId="52" customBuiltin="1"/>
    <cellStyle name="60% - Énfasis6 2" xfId="138"/>
    <cellStyle name="60% - Énfasis6 2 2" xfId="235"/>
    <cellStyle name="60% - Énfasis6 3" xfId="234"/>
    <cellStyle name="60% - Énfasis6 3 2" xfId="236"/>
    <cellStyle name="Accent1" xfId="37"/>
    <cellStyle name="Accent1 2" xfId="139"/>
    <cellStyle name="Accent1 3" xfId="110"/>
    <cellStyle name="Accent1 4" xfId="359"/>
    <cellStyle name="Accent1 5" xfId="171"/>
    <cellStyle name="Accent2" xfId="38"/>
    <cellStyle name="Accent2 2" xfId="140"/>
    <cellStyle name="Accent2 3" xfId="109"/>
    <cellStyle name="Accent2 4" xfId="358"/>
    <cellStyle name="Accent2 5" xfId="167"/>
    <cellStyle name="Accent3" xfId="39"/>
    <cellStyle name="Accent3 2" xfId="141"/>
    <cellStyle name="Accent3 3" xfId="317"/>
    <cellStyle name="Accent3 4" xfId="335"/>
    <cellStyle name="Accent3 5" xfId="350"/>
    <cellStyle name="Accent4" xfId="40"/>
    <cellStyle name="Accent4 2" xfId="142"/>
    <cellStyle name="Accent4 3" xfId="318"/>
    <cellStyle name="Accent4 4" xfId="334"/>
    <cellStyle name="Accent4 5" xfId="323"/>
    <cellStyle name="Accent5" xfId="41"/>
    <cellStyle name="Accent5 2" xfId="143"/>
    <cellStyle name="Accent5 3" xfId="319"/>
    <cellStyle name="Accent5 4" xfId="357"/>
    <cellStyle name="Accent5 5" xfId="164"/>
    <cellStyle name="Accent6" xfId="42"/>
    <cellStyle name="Accent6 2" xfId="144"/>
    <cellStyle name="Accent6 3" xfId="320"/>
    <cellStyle name="Accent6 4" xfId="356"/>
    <cellStyle name="Accent6 5" xfId="340"/>
    <cellStyle name="ANCLAS,REZONES Y SUS PARTES,DE FUNDICION,DE HIERRO O DE ACERO" xfId="43"/>
    <cellStyle name="ANCLAS,REZONES Y SUS PARTES,DE FUNDICION,DE HIERRO O DE ACERO 2" xfId="374"/>
    <cellStyle name="ANCLAS,REZONES Y SUS PARTES,DE FUNDICION,DE HIERRO O DE ACERO 2 2" xfId="469"/>
    <cellStyle name="Bad" xfId="44"/>
    <cellStyle name="Bad 2" xfId="146"/>
    <cellStyle name="Bad 3" xfId="321"/>
    <cellStyle name="Bad 4" xfId="333"/>
    <cellStyle name="Bad 5" xfId="351"/>
    <cellStyle name="Buena" xfId="45" builtinId="26" customBuiltin="1"/>
    <cellStyle name="Buena 2" xfId="147"/>
    <cellStyle name="Buena 2 2" xfId="238"/>
    <cellStyle name="Buena 3" xfId="237"/>
    <cellStyle name="Buena 3 2" xfId="239"/>
    <cellStyle name="Calculation" xfId="46"/>
    <cellStyle name="Cálculo" xfId="47" builtinId="22" customBuiltin="1"/>
    <cellStyle name="Cálculo 2" xfId="149"/>
    <cellStyle name="Cálculo 2 2" xfId="241"/>
    <cellStyle name="Cálculo 3" xfId="240"/>
    <cellStyle name="Cálculo 3 2" xfId="242"/>
    <cellStyle name="Celda de comprobación" xfId="48" builtinId="23" customBuiltin="1"/>
    <cellStyle name="Celda de comprobación 2" xfId="150"/>
    <cellStyle name="Celda de comprobación 2 2" xfId="244"/>
    <cellStyle name="Celda de comprobación 3" xfId="243"/>
    <cellStyle name="Celda de comprobación 3 2" xfId="245"/>
    <cellStyle name="Celda vinculada" xfId="49" builtinId="24" customBuiltin="1"/>
    <cellStyle name="Celda vinculada 2" xfId="151"/>
    <cellStyle name="Celda vinculada 2 2" xfId="247"/>
    <cellStyle name="Celda vinculada 3" xfId="246"/>
    <cellStyle name="Celda vinculada 3 2" xfId="248"/>
    <cellStyle name="Check Cell" xfId="50"/>
    <cellStyle name="Check Cell 2" xfId="152"/>
    <cellStyle name="Check Cell 3" xfId="322"/>
    <cellStyle name="Check Cell 4" xfId="355"/>
    <cellStyle name="Check Cell 5" xfId="341"/>
    <cellStyle name="Comma [0]_hojas adicionales" xfId="249"/>
    <cellStyle name="Comma [0]_insumos_DEUDA PUBLICA 30-09-2005" xfId="51"/>
    <cellStyle name="Comma_aaa Stock Deuda Provincias I 2006" xfId="250"/>
    <cellStyle name="Comma0" xfId="52"/>
    <cellStyle name="Currency [0]_aaa Stock Deuda Provincias I 2006" xfId="251"/>
    <cellStyle name="Currency_aaa Stock Deuda Provincias I 2006" xfId="252"/>
    <cellStyle name="Currency0" xfId="53"/>
    <cellStyle name="En miles" xfId="54"/>
    <cellStyle name="En millones" xfId="55"/>
    <cellStyle name="Encabezado 4" xfId="56" builtinId="19" customBuiltin="1"/>
    <cellStyle name="Encabezado 4 2" xfId="153"/>
    <cellStyle name="Encabezado 4 2 2" xfId="254"/>
    <cellStyle name="Encabezado 4 3" xfId="253"/>
    <cellStyle name="Encabezado 4 3 2" xfId="255"/>
    <cellStyle name="Énfasis1" xfId="57" builtinId="29" customBuiltin="1"/>
    <cellStyle name="Énfasis1 2" xfId="154"/>
    <cellStyle name="Énfasis1 2 2" xfId="257"/>
    <cellStyle name="Énfasis1 3" xfId="256"/>
    <cellStyle name="Énfasis1 3 2" xfId="258"/>
    <cellStyle name="Énfasis2" xfId="58" builtinId="33" customBuiltin="1"/>
    <cellStyle name="Énfasis2 2" xfId="155"/>
    <cellStyle name="Énfasis2 2 2" xfId="260"/>
    <cellStyle name="Énfasis2 3" xfId="259"/>
    <cellStyle name="Énfasis2 3 2" xfId="261"/>
    <cellStyle name="Énfasis3" xfId="59" builtinId="37" customBuiltin="1"/>
    <cellStyle name="Énfasis3 2" xfId="156"/>
    <cellStyle name="Énfasis3 2 2" xfId="263"/>
    <cellStyle name="Énfasis3 3" xfId="262"/>
    <cellStyle name="Énfasis3 3 2" xfId="264"/>
    <cellStyle name="Énfasis4" xfId="60" builtinId="41" customBuiltin="1"/>
    <cellStyle name="Énfasis4 2" xfId="157"/>
    <cellStyle name="Énfasis4 2 2" xfId="266"/>
    <cellStyle name="Énfasis4 3" xfId="265"/>
    <cellStyle name="Énfasis4 3 2" xfId="267"/>
    <cellStyle name="Énfasis5" xfId="61" builtinId="45" customBuiltin="1"/>
    <cellStyle name="Énfasis5 2" xfId="158"/>
    <cellStyle name="Énfasis5 2 2" xfId="269"/>
    <cellStyle name="Énfasis5 3" xfId="268"/>
    <cellStyle name="Énfasis5 3 2" xfId="270"/>
    <cellStyle name="Énfasis6" xfId="62" builtinId="49" customBuiltin="1"/>
    <cellStyle name="Énfasis6 2" xfId="159"/>
    <cellStyle name="Énfasis6 2 2" xfId="272"/>
    <cellStyle name="Énfasis6 3" xfId="271"/>
    <cellStyle name="Énfasis6 3 2" xfId="273"/>
    <cellStyle name="Entrada" xfId="63" builtinId="20" customBuiltin="1"/>
    <cellStyle name="Entrada 2" xfId="160"/>
    <cellStyle name="Entrada 2 2" xfId="275"/>
    <cellStyle name="Entrada 3" xfId="274"/>
    <cellStyle name="Entrada 3 2" xfId="276"/>
    <cellStyle name="Euro" xfId="64"/>
    <cellStyle name="Euro 2" xfId="380"/>
    <cellStyle name="Euro 2 2" xfId="381"/>
    <cellStyle name="Euro 2 2 2" xfId="382"/>
    <cellStyle name="Euro 3" xfId="383"/>
    <cellStyle name="Explanatory Text" xfId="65"/>
    <cellStyle name="Explanatory Text 2" xfId="161"/>
    <cellStyle name="Explanatory Text 3" xfId="326"/>
    <cellStyle name="Explanatory Text 4" xfId="327"/>
    <cellStyle name="Explanatory Text 5" xfId="325"/>
    <cellStyle name="F2" xfId="66"/>
    <cellStyle name="F3" xfId="67"/>
    <cellStyle name="F4" xfId="68"/>
    <cellStyle name="F5" xfId="69"/>
    <cellStyle name="F6" xfId="70"/>
    <cellStyle name="F7" xfId="71"/>
    <cellStyle name="F8" xfId="72"/>
    <cellStyle name="facha" xfId="73"/>
    <cellStyle name="Followed Hyperlink_aaa Stock Deuda Provincias I 2006" xfId="277"/>
    <cellStyle name="Good" xfId="74"/>
    <cellStyle name="Good 2" xfId="163"/>
    <cellStyle name="Good 3" xfId="328"/>
    <cellStyle name="Good 4" xfId="354"/>
    <cellStyle name="Good 5" xfId="342"/>
    <cellStyle name="Heading 1" xfId="75"/>
    <cellStyle name="Heading 2" xfId="76"/>
    <cellStyle name="Heading 3" xfId="77"/>
    <cellStyle name="Heading 4" xfId="78"/>
    <cellStyle name="Hipervínculo" xfId="79" builtinId="8"/>
    <cellStyle name="Hyperlink_aaa Stock Deuda Provincias I 2006" xfId="80"/>
    <cellStyle name="Incorrecto" xfId="81" builtinId="27" customBuiltin="1"/>
    <cellStyle name="Incorrecto 2" xfId="165"/>
    <cellStyle name="Incorrecto 2 2" xfId="279"/>
    <cellStyle name="Incorrecto 3" xfId="278"/>
    <cellStyle name="Incorrecto 3 2" xfId="280"/>
    <cellStyle name="Input" xfId="82"/>
    <cellStyle name="Input 2" xfId="166"/>
    <cellStyle name="Input 3" xfId="330"/>
    <cellStyle name="Input 4" xfId="353"/>
    <cellStyle name="Input 5" xfId="343"/>
    <cellStyle name="jo[" xfId="83"/>
    <cellStyle name="Linked Cell" xfId="84"/>
    <cellStyle name="Linked Cell 2" xfId="168"/>
    <cellStyle name="Linked Cell 3" xfId="331"/>
    <cellStyle name="Linked Cell 4" xfId="352"/>
    <cellStyle name="Linked Cell 5" xfId="344"/>
    <cellStyle name="Millares" xfId="85" builtinId="3"/>
    <cellStyle name="Millares [0]" xfId="86" builtinId="6"/>
    <cellStyle name="Millares [0] 2" xfId="369"/>
    <cellStyle name="Millares [0] 2 2" xfId="384"/>
    <cellStyle name="Millares [0] 2 2 2" xfId="385"/>
    <cellStyle name="Millares [0] 2 2 2 2" xfId="386"/>
    <cellStyle name="Millares [0] 2 2 3" xfId="387"/>
    <cellStyle name="Millares [0] 2 2 4" xfId="454"/>
    <cellStyle name="Millares [0] 2 3" xfId="388"/>
    <cellStyle name="Millares [0] 3" xfId="389"/>
    <cellStyle name="Millares [0] 3 2" xfId="442"/>
    <cellStyle name="Millares [0] 4" xfId="436"/>
    <cellStyle name="Millares [0] 4 2" xfId="481"/>
    <cellStyle name="Millares [0] 5" xfId="445"/>
    <cellStyle name="Millares [0] 5 2" xfId="488"/>
    <cellStyle name="Millares [0] 8" xfId="432"/>
    <cellStyle name="Millares [2]" xfId="87"/>
    <cellStyle name="Millares [2] 2" xfId="169"/>
    <cellStyle name="Millares [2] 3" xfId="332"/>
    <cellStyle name="Millares [2] 4" xfId="324"/>
    <cellStyle name="Millares [2] 5" xfId="329"/>
    <cellStyle name="Millares 10" xfId="435"/>
    <cellStyle name="Millares 10 2" xfId="480"/>
    <cellStyle name="Millares 11" xfId="444"/>
    <cellStyle name="Millares 11 2" xfId="487"/>
    <cellStyle name="Millares 12" xfId="451"/>
    <cellStyle name="Millares 12 2" xfId="494"/>
    <cellStyle name="Millares 13" xfId="458"/>
    <cellStyle name="Millares 13 2" xfId="496"/>
    <cellStyle name="Millares 14" xfId="456"/>
    <cellStyle name="Millares 15" xfId="377"/>
    <cellStyle name="Millares 16" xfId="450"/>
    <cellStyle name="Millares 16 2" xfId="493"/>
    <cellStyle name="Millares 17" xfId="433"/>
    <cellStyle name="Millares 18" xfId="446"/>
    <cellStyle name="Millares 18 2" xfId="489"/>
    <cellStyle name="Millares 2" xfId="370"/>
    <cellStyle name="Millares 2 2" xfId="390"/>
    <cellStyle name="Millares 2 2 2" xfId="391"/>
    <cellStyle name="Millares 2 2 2 2" xfId="392"/>
    <cellStyle name="Millares 2 2 2 2 2" xfId="393"/>
    <cellStyle name="Millares 2 2 3" xfId="394"/>
    <cellStyle name="Millares 2 2 4" xfId="457"/>
    <cellStyle name="Millares 2 3" xfId="395"/>
    <cellStyle name="Millares 2 4" xfId="396"/>
    <cellStyle name="Millares 2 5" xfId="397"/>
    <cellStyle name="Millares 2 6" xfId="398"/>
    <cellStyle name="Millares 3" xfId="373"/>
    <cellStyle name="Millares 3 2" xfId="437"/>
    <cellStyle name="Millares 3 2 2" xfId="482"/>
    <cellStyle name="Millares 3 3" xfId="447"/>
    <cellStyle name="Millares 3 3 2" xfId="490"/>
    <cellStyle name="Millares 3 4" xfId="460"/>
    <cellStyle name="Millares 3 4 2" xfId="498"/>
    <cellStyle name="Millares 3 5" xfId="473"/>
    <cellStyle name="Millares 4" xfId="375"/>
    <cellStyle name="Millares 4 2" xfId="399"/>
    <cellStyle name="Millares 4 2 2" xfId="400"/>
    <cellStyle name="Millares 4 2 2 2" xfId="401"/>
    <cellStyle name="Millares 4 3" xfId="402"/>
    <cellStyle name="Millares 5" xfId="403"/>
    <cellStyle name="Millares 5 2" xfId="404"/>
    <cellStyle name="Millares 5 2 2" xfId="405"/>
    <cellStyle name="Millares 5 2 2 2" xfId="406"/>
    <cellStyle name="Millares 5 3" xfId="407"/>
    <cellStyle name="Millares 5 4" xfId="441"/>
    <cellStyle name="Millares 5 5" xfId="464"/>
    <cellStyle name="Millares 5 5 2" xfId="501"/>
    <cellStyle name="Millares 5 6" xfId="474"/>
    <cellStyle name="Millares 6" xfId="408"/>
    <cellStyle name="Millares 6 2" xfId="409"/>
    <cellStyle name="Millares 7" xfId="410"/>
    <cellStyle name="Millares 7 2" xfId="411"/>
    <cellStyle name="Millares 7 3" xfId="412"/>
    <cellStyle name="Millares 7 3 2" xfId="465"/>
    <cellStyle name="Millares 7 3 2 2" xfId="502"/>
    <cellStyle name="Millares 7 3 3" xfId="475"/>
    <cellStyle name="Millares 8" xfId="413"/>
    <cellStyle name="Millares 9" xfId="414"/>
    <cellStyle name="Neutral" xfId="88" builtinId="28" customBuiltin="1"/>
    <cellStyle name="Neutral 2" xfId="170"/>
    <cellStyle name="Neutral 2 2" xfId="282"/>
    <cellStyle name="Neutral 3" xfId="281"/>
    <cellStyle name="Neutral 3 2" xfId="283"/>
    <cellStyle name="Normal" xfId="0" builtinId="0"/>
    <cellStyle name="Normal 10" xfId="434"/>
    <cellStyle name="Normal 10 2" xfId="463"/>
    <cellStyle name="Normal 10 3" xfId="479"/>
    <cellStyle name="Normal 11" xfId="415"/>
    <cellStyle name="Normal 12" xfId="443"/>
    <cellStyle name="Normal 12 2" xfId="486"/>
    <cellStyle name="Normal 13" xfId="459"/>
    <cellStyle name="Normal 13 2" xfId="497"/>
    <cellStyle name="Normal 2" xfId="368"/>
    <cellStyle name="Normal 2 2" xfId="416"/>
    <cellStyle name="Normal 2 2 2" xfId="453"/>
    <cellStyle name="Normal 2 2 3" xfId="466"/>
    <cellStyle name="Normal 2 2 3 2" xfId="503"/>
    <cellStyle name="Normal 2 2 4" xfId="476"/>
    <cellStyle name="Normal 2 3" xfId="417"/>
    <cellStyle name="Normal 2 3 2" xfId="467"/>
    <cellStyle name="Normal 2 3 2 2" xfId="504"/>
    <cellStyle name="Normal 2 3 3" xfId="477"/>
    <cellStyle name="Normal 3" xfId="371"/>
    <cellStyle name="Normal 3 2" xfId="455"/>
    <cellStyle name="Normal 4" xfId="418"/>
    <cellStyle name="Normal 5" xfId="284"/>
    <cellStyle name="Normal 5 2" xfId="419"/>
    <cellStyle name="Normal 5 2 2" xfId="420"/>
    <cellStyle name="Normal 5 2 2 2" xfId="421"/>
    <cellStyle name="Normal 5 3" xfId="422"/>
    <cellStyle name="Normal 5 4" xfId="438"/>
    <cellStyle name="Normal 5 4 2" xfId="483"/>
    <cellStyle name="Normal 5 5" xfId="448"/>
    <cellStyle name="Normal 5 5 2" xfId="491"/>
    <cellStyle name="Normal 5 6" xfId="461"/>
    <cellStyle name="Normal 5 6 2" xfId="499"/>
    <cellStyle name="Normal 5 7" xfId="471"/>
    <cellStyle name="Normal 5_CUADRO 8 - Bonos y Prestamos Garantizados en Pesos 2do. Trim-15 (A 1.8) Mari en construcción" xfId="423"/>
    <cellStyle name="Normal 6" xfId="424"/>
    <cellStyle name="Normal 7" xfId="285"/>
    <cellStyle name="Normal 7 2" xfId="439"/>
    <cellStyle name="Normal 7 2 2" xfId="484"/>
    <cellStyle name="Normal 7 3" xfId="449"/>
    <cellStyle name="Normal 7 3 2" xfId="492"/>
    <cellStyle name="Normal 7 4" xfId="462"/>
    <cellStyle name="Normal 7 4 2" xfId="500"/>
    <cellStyle name="Normal 7 5" xfId="472"/>
    <cellStyle name="Normal 8" xfId="425"/>
    <cellStyle name="Normal 8 2" xfId="426"/>
    <cellStyle name="Normal 9" xfId="427"/>
    <cellStyle name="Normal 9 2" xfId="468"/>
    <cellStyle name="Normal 9 2 2" xfId="505"/>
    <cellStyle name="Normal 9 3" xfId="478"/>
    <cellStyle name="Normal_2012 envío (Enero a Diciembre)" xfId="470"/>
    <cellStyle name="Normal_deuda_publica_31-03-2010 re-tuneado" xfId="378"/>
    <cellStyle name="Normal_Hoja1" xfId="89"/>
    <cellStyle name="Normal_Proyecciones" xfId="90"/>
    <cellStyle name="Normal_Proyecciones capital e intereses II Trim 10 base definitiva" xfId="91"/>
    <cellStyle name="Normal_S H con link a base gm" xfId="379"/>
    <cellStyle name="Normal_Total" xfId="376"/>
    <cellStyle name="Notas" xfId="92" builtinId="10" customBuiltin="1"/>
    <cellStyle name="Notas 2" xfId="172"/>
    <cellStyle name="Notas 2 2" xfId="287"/>
    <cellStyle name="Notas 3" xfId="286"/>
    <cellStyle name="Notas 3 2" xfId="288"/>
    <cellStyle name="Note" xfId="93"/>
    <cellStyle name="Nulos" xfId="94"/>
    <cellStyle name="Nulos 2" xfId="289"/>
    <cellStyle name="Nulos 2 2" xfId="290"/>
    <cellStyle name="Nulos 3" xfId="291"/>
    <cellStyle name="Nulos 4" xfId="292"/>
    <cellStyle name="Oficio" xfId="95"/>
    <cellStyle name="Output" xfId="96"/>
    <cellStyle name="Output 2" xfId="173"/>
    <cellStyle name="Output 3" xfId="336"/>
    <cellStyle name="Output 4" xfId="349"/>
    <cellStyle name="Output 5" xfId="162"/>
    <cellStyle name="Porcentaje" xfId="97" builtinId="5"/>
    <cellStyle name="Porcentaje 2" xfId="372"/>
    <cellStyle name="Porcentaje 2 2" xfId="428"/>
    <cellStyle name="Porcentaje 2 2 2" xfId="429"/>
    <cellStyle name="Porcentaje 2 2 2 2" xfId="430"/>
    <cellStyle name="Porcentaje 2 3" xfId="431"/>
    <cellStyle name="Porcentaje 3" xfId="440"/>
    <cellStyle name="Porcentaje 3 2" xfId="485"/>
    <cellStyle name="Porcentaje 4" xfId="452"/>
    <cellStyle name="Porcentaje 4 2" xfId="495"/>
    <cellStyle name="Salida" xfId="98" builtinId="21" customBuiltin="1"/>
    <cellStyle name="Salida 2" xfId="174"/>
    <cellStyle name="Salida 2 2" xfId="294"/>
    <cellStyle name="Salida 3" xfId="293"/>
    <cellStyle name="Salida 3 2" xfId="295"/>
    <cellStyle name="Texto de advertencia" xfId="99" builtinId="11" customBuiltin="1"/>
    <cellStyle name="Texto de advertencia 2" xfId="175"/>
    <cellStyle name="Texto de advertencia 2 2" xfId="297"/>
    <cellStyle name="Texto de advertencia 3" xfId="296"/>
    <cellStyle name="Texto de advertencia 3 2" xfId="298"/>
    <cellStyle name="Texto explicativo" xfId="100" builtinId="53" customBuiltin="1"/>
    <cellStyle name="Texto explicativo 2" xfId="176"/>
    <cellStyle name="Texto explicativo 2 2" xfId="300"/>
    <cellStyle name="Texto explicativo 3" xfId="299"/>
    <cellStyle name="Texto explicativo 3 2" xfId="301"/>
    <cellStyle name="Title" xfId="101"/>
    <cellStyle name="Título" xfId="102" builtinId="15" customBuiltin="1"/>
    <cellStyle name="Título 1" xfId="103" builtinId="16" customBuiltin="1"/>
    <cellStyle name="Título 1 2" xfId="178"/>
    <cellStyle name="Título 1 2 2" xfId="304"/>
    <cellStyle name="Título 1 3" xfId="303"/>
    <cellStyle name="Título 1 3 2" xfId="305"/>
    <cellStyle name="Título 2" xfId="104" builtinId="17" customBuiltin="1"/>
    <cellStyle name="Título 2 2" xfId="179"/>
    <cellStyle name="Título 2 2 2" xfId="307"/>
    <cellStyle name="Título 2 3" xfId="306"/>
    <cellStyle name="Título 2 3 2" xfId="308"/>
    <cellStyle name="Título 3" xfId="105" builtinId="18" customBuiltin="1"/>
    <cellStyle name="Título 3 2" xfId="180"/>
    <cellStyle name="Título 3 2 2" xfId="310"/>
    <cellStyle name="Título 3 3" xfId="309"/>
    <cellStyle name="Título 3 3 2" xfId="311"/>
    <cellStyle name="Título 4" xfId="177"/>
    <cellStyle name="Título 4 2" xfId="312"/>
    <cellStyle name="Título 5" xfId="302"/>
    <cellStyle name="Título 5 2" xfId="313"/>
    <cellStyle name="Total" xfId="106" builtinId="25" customBuiltin="1"/>
    <cellStyle name="Total 2" xfId="181"/>
    <cellStyle name="Total 2 2" xfId="315"/>
    <cellStyle name="Total 3" xfId="314"/>
    <cellStyle name="Total 3 2" xfId="316"/>
    <cellStyle name="vaca" xfId="107"/>
    <cellStyle name="Warning Text" xfId="108"/>
    <cellStyle name="Warning Text 2" xfId="182"/>
    <cellStyle name="Warning Text 3" xfId="339"/>
    <cellStyle name="Warning Text 4" xfId="346"/>
    <cellStyle name="Warning Text 5" xfId="34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3399"/>
      <color rgb="FF123A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NCFP\Recursos\Proyrena\Anual\2002\Alt4_Proy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o838i\0scar\SPublico\0scarCierre\Proyec%20y%20Observados\Observado%202004\Observado%2004-III\Perfil\perfil%20siga%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ncp\0scar\SPublico\0scarCierre\Proyec%20y%20Observados\Observado%202005\Observado%2005-III\Perfil%20III%202005\INTERMEDIO%20PERFIL%20II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ncp\0scar\SPublico\0scarCierre\Proyec%20y%20Observados\Observado%202005\Observado%2005-IV\Perfiles\INTERMEDIO%20PERFIL%20IV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ncp\0scar\SPublico\0scarCierre\Proyec%20y%20Observados\Observado%202006\I%202006\PERFILES\INTERMEDIO%201%20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SPublico\0scarCierre\Proyec%20y%20Observados\Observado%202006\IV%202006\INTERMEDIO%20III%20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tk01\0scar\0scar\SPublico\0scarCierre\CarteraResiden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tk01\0scar\0scar\SPublico\0scarCierre\BajaSiGADEPro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14.33.8\secretar&#237;a%20finanzas\0INFORMA\Programas%20Financieros\Pmg%202009\Consolidado2009%20ver%2014-07-1%20Teso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4.33.8\secretar&#237;a%20finanzas\DOCUME~1\evagon\CONFIG~1\Temp\03-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4.33.8\secretar&#237;a%20finanzas\Secretar&#237;a%20Finanzas\AFJP\Vencimientos%20deuda%20dic%2008%20y%202009\CUPONES%202009%20al%2011%20deud%20pu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ncp\0scar\SPublico\0scarCierre\TitulosGN-Stock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tk01\0scar\0scar\SPublico\0scarCierre\CajadeValor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k01\0scar\0scar\SPublico\0scarCierre\Provincias\Proyecciones%20Pro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k01\0scar\SPublico\0scarCierre\Proyec%20y%20Observados\Observado%2004-I\Perfil\Perfil%20Final%20Siga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 2004 cap"/>
      <sheetName val="IV B2004 cap"/>
      <sheetName val="Iv 2004 Int"/>
      <sheetName val="int b 2004 "/>
      <sheetName val="cap 2005"/>
      <sheetName val="cap b 2005"/>
      <sheetName val="int 2005"/>
      <sheetName val="int b 2005"/>
      <sheetName val="cap resto"/>
      <sheetName val="cap resto b"/>
      <sheetName val="int resto"/>
      <sheetName val="Int resto b"/>
      <sheetName val="2005 K"/>
      <sheetName val="perfil siga final"/>
      <sheetName val="Read me"/>
    </sheetNames>
    <sheetDataSet>
      <sheetData sheetId="0" refreshError="1">
        <row r="3">
          <cell r="A3" t="str">
            <v>DNCI</v>
          </cell>
          <cell r="B3">
            <v>10</v>
          </cell>
          <cell r="C3">
            <v>11</v>
          </cell>
          <cell r="D3">
            <v>12</v>
          </cell>
          <cell r="E3">
            <v>2004</v>
          </cell>
        </row>
        <row r="4">
          <cell r="A4">
            <v>1</v>
          </cell>
          <cell r="B4">
            <v>2</v>
          </cell>
          <cell r="C4">
            <v>3</v>
          </cell>
          <cell r="D4">
            <v>4</v>
          </cell>
          <cell r="E4">
            <v>5</v>
          </cell>
        </row>
        <row r="5">
          <cell r="A5" t="str">
            <v>ABCRA</v>
          </cell>
          <cell r="B5">
            <v>194.23012411942301</v>
          </cell>
          <cell r="C5">
            <v>145.92418651459198</v>
          </cell>
          <cell r="D5">
            <v>423.94317712177087</v>
          </cell>
          <cell r="E5">
            <v>764.09748775578589</v>
          </cell>
        </row>
        <row r="6">
          <cell r="A6" t="str">
            <v>ALENIA/FFAA</v>
          </cell>
          <cell r="D6">
            <v>0.68801299999999999</v>
          </cell>
          <cell r="E6">
            <v>0.68801299999999999</v>
          </cell>
        </row>
        <row r="7">
          <cell r="A7" t="str">
            <v>BBVA/CONEA</v>
          </cell>
          <cell r="C7">
            <v>0.72797800999999984</v>
          </cell>
          <cell r="E7">
            <v>0.72797800999999984</v>
          </cell>
        </row>
        <row r="8">
          <cell r="A8" t="str">
            <v>BBVA/DEFENSA</v>
          </cell>
          <cell r="C8">
            <v>0.12517227</v>
          </cell>
          <cell r="E8">
            <v>0.12517227</v>
          </cell>
        </row>
        <row r="9">
          <cell r="A9" t="str">
            <v>BBVA/SALUD</v>
          </cell>
          <cell r="C9">
            <v>0.60305150000000007</v>
          </cell>
          <cell r="E9">
            <v>0.60305150000000007</v>
          </cell>
        </row>
        <row r="10">
          <cell r="A10" t="str">
            <v>BD05-I u$s</v>
          </cell>
          <cell r="C10">
            <v>0</v>
          </cell>
          <cell r="E10">
            <v>0</v>
          </cell>
        </row>
        <row r="11">
          <cell r="A11" t="str">
            <v>BD08-UCP</v>
          </cell>
          <cell r="B11">
            <v>31.723956502806498</v>
          </cell>
          <cell r="E11">
            <v>31.723956502806498</v>
          </cell>
        </row>
        <row r="12">
          <cell r="A12" t="str">
            <v>BD11-UCP</v>
          </cell>
          <cell r="B12">
            <v>27.0342782727169</v>
          </cell>
          <cell r="C12">
            <v>27.0342782727169</v>
          </cell>
          <cell r="D12">
            <v>27.0342782727169</v>
          </cell>
          <cell r="E12">
            <v>81.102834818150697</v>
          </cell>
        </row>
        <row r="13">
          <cell r="A13" t="str">
            <v>BD12-I u$s</v>
          </cell>
          <cell r="B13">
            <v>0.44369999999999998</v>
          </cell>
          <cell r="E13">
            <v>0.44369999999999998</v>
          </cell>
        </row>
        <row r="14">
          <cell r="A14" t="str">
            <v>BD13-$</v>
          </cell>
          <cell r="B14">
            <v>0</v>
          </cell>
          <cell r="C14">
            <v>0</v>
          </cell>
          <cell r="D14">
            <v>0</v>
          </cell>
          <cell r="E14">
            <v>0</v>
          </cell>
        </row>
        <row r="15">
          <cell r="A15" t="str">
            <v>BD13-u$s</v>
          </cell>
          <cell r="B15">
            <v>0</v>
          </cell>
          <cell r="E15">
            <v>0</v>
          </cell>
        </row>
        <row r="16">
          <cell r="A16" t="str">
            <v>BESP/TESORO</v>
          </cell>
          <cell r="B16">
            <v>20.569624999999998</v>
          </cell>
          <cell r="C16">
            <v>20.569624999999998</v>
          </cell>
          <cell r="D16">
            <v>63.291124999999994</v>
          </cell>
          <cell r="E16">
            <v>104.430375</v>
          </cell>
        </row>
        <row r="17">
          <cell r="A17" t="str">
            <v>BG04/06</v>
          </cell>
          <cell r="B17">
            <v>0</v>
          </cell>
          <cell r="E17">
            <v>0</v>
          </cell>
        </row>
        <row r="18">
          <cell r="A18" t="str">
            <v>BG07/05</v>
          </cell>
          <cell r="D18">
            <v>0</v>
          </cell>
          <cell r="E18">
            <v>0</v>
          </cell>
        </row>
        <row r="19">
          <cell r="A19" t="str">
            <v>BG09/09</v>
          </cell>
          <cell r="B19">
            <v>0</v>
          </cell>
          <cell r="E19">
            <v>0</v>
          </cell>
        </row>
        <row r="20">
          <cell r="A20" t="str">
            <v>BG12/15</v>
          </cell>
          <cell r="D20">
            <v>0</v>
          </cell>
          <cell r="E20">
            <v>0</v>
          </cell>
        </row>
        <row r="21">
          <cell r="A21" t="str">
            <v>BG17/08</v>
          </cell>
          <cell r="D21">
            <v>0</v>
          </cell>
          <cell r="E21">
            <v>0</v>
          </cell>
        </row>
        <row r="22">
          <cell r="A22" t="str">
            <v>BID 1034</v>
          </cell>
          <cell r="C22">
            <v>2.3184184700000001</v>
          </cell>
          <cell r="E22">
            <v>2.3184184700000001</v>
          </cell>
        </row>
        <row r="23">
          <cell r="A23" t="str">
            <v>BID 1134</v>
          </cell>
          <cell r="B23">
            <v>0</v>
          </cell>
          <cell r="E23">
            <v>0</v>
          </cell>
        </row>
        <row r="24">
          <cell r="A24" t="str">
            <v>BID 1164</v>
          </cell>
          <cell r="D24">
            <v>0</v>
          </cell>
          <cell r="E24">
            <v>0</v>
          </cell>
        </row>
        <row r="25">
          <cell r="A25" t="str">
            <v>BID 1201</v>
          </cell>
          <cell r="C25">
            <v>1.13310906</v>
          </cell>
          <cell r="E25">
            <v>1.13310906</v>
          </cell>
        </row>
        <row r="26">
          <cell r="A26" t="str">
            <v>BID 1279</v>
          </cell>
          <cell r="B26">
            <v>0</v>
          </cell>
          <cell r="E26">
            <v>0</v>
          </cell>
        </row>
        <row r="27">
          <cell r="A27" t="str">
            <v>BID 1307</v>
          </cell>
          <cell r="B27">
            <v>0</v>
          </cell>
          <cell r="E27">
            <v>0</v>
          </cell>
        </row>
        <row r="28">
          <cell r="A28" t="str">
            <v>BID 1324</v>
          </cell>
          <cell r="D28">
            <v>0</v>
          </cell>
          <cell r="E28">
            <v>0</v>
          </cell>
        </row>
        <row r="29">
          <cell r="A29" t="str">
            <v>BID 1325</v>
          </cell>
          <cell r="D29">
            <v>1.3338200000000001E-2</v>
          </cell>
          <cell r="E29">
            <v>1.3338200000000001E-2</v>
          </cell>
        </row>
        <row r="30">
          <cell r="A30" t="str">
            <v>BID 142</v>
          </cell>
          <cell r="C30">
            <v>2.44115579210114</v>
          </cell>
          <cell r="E30">
            <v>2.44115579210114</v>
          </cell>
        </row>
        <row r="31">
          <cell r="A31" t="str">
            <v>BID 545</v>
          </cell>
          <cell r="C31">
            <v>1.9020046277374001</v>
          </cell>
          <cell r="E31">
            <v>1.9020046277374001</v>
          </cell>
        </row>
        <row r="32">
          <cell r="A32" t="str">
            <v>BID 555</v>
          </cell>
          <cell r="C32">
            <v>9.8771687967911106</v>
          </cell>
          <cell r="E32">
            <v>9.8771687967911106</v>
          </cell>
        </row>
        <row r="33">
          <cell r="A33" t="str">
            <v>BID 583</v>
          </cell>
          <cell r="B33">
            <v>9.3536742070391909</v>
          </cell>
          <cell r="E33">
            <v>9.3536742070391909</v>
          </cell>
        </row>
        <row r="34">
          <cell r="A34" t="str">
            <v>BID 633</v>
          </cell>
          <cell r="C34">
            <v>11.696879787942299</v>
          </cell>
          <cell r="E34">
            <v>11.696879787942299</v>
          </cell>
        </row>
        <row r="35">
          <cell r="A35" t="str">
            <v>BID 643</v>
          </cell>
          <cell r="B35">
            <v>1.0482864071703399</v>
          </cell>
          <cell r="E35">
            <v>1.0482864071703399</v>
          </cell>
        </row>
        <row r="36">
          <cell r="A36" t="str">
            <v>BID 682</v>
          </cell>
          <cell r="B36">
            <v>10.2785297358744</v>
          </cell>
          <cell r="E36">
            <v>10.2785297358744</v>
          </cell>
        </row>
        <row r="37">
          <cell r="A37" t="str">
            <v>BID 684</v>
          </cell>
          <cell r="B37">
            <v>0.121163808308271</v>
          </cell>
          <cell r="E37">
            <v>0.121163808308271</v>
          </cell>
        </row>
        <row r="38">
          <cell r="A38" t="str">
            <v>BID 733</v>
          </cell>
          <cell r="D38">
            <v>12.366659073953199</v>
          </cell>
          <cell r="E38">
            <v>12.366659073953199</v>
          </cell>
        </row>
        <row r="39">
          <cell r="A39" t="str">
            <v>BID 734</v>
          </cell>
          <cell r="D39">
            <v>14.3779777320162</v>
          </cell>
          <cell r="E39">
            <v>14.3779777320162</v>
          </cell>
        </row>
        <row r="40">
          <cell r="A40" t="str">
            <v>BID 816</v>
          </cell>
          <cell r="D40">
            <v>4.3109434668648907</v>
          </cell>
          <cell r="E40">
            <v>4.3109434668648907</v>
          </cell>
        </row>
        <row r="41">
          <cell r="A41" t="str">
            <v>BID 830</v>
          </cell>
          <cell r="D41">
            <v>0</v>
          </cell>
          <cell r="E41">
            <v>0</v>
          </cell>
        </row>
        <row r="42">
          <cell r="A42" t="str">
            <v>BID 845</v>
          </cell>
          <cell r="B42">
            <v>13.2549598724204</v>
          </cell>
          <cell r="E42">
            <v>13.2549598724204</v>
          </cell>
        </row>
        <row r="43">
          <cell r="A43" t="str">
            <v>BID 857</v>
          </cell>
          <cell r="D43">
            <v>7.8438279988246489</v>
          </cell>
          <cell r="E43">
            <v>7.8438279988246489</v>
          </cell>
        </row>
        <row r="44">
          <cell r="A44" t="str">
            <v>BID 863</v>
          </cell>
          <cell r="B44">
            <v>2.1218089999999998E-2</v>
          </cell>
          <cell r="E44">
            <v>2.1218089999999998E-2</v>
          </cell>
        </row>
        <row r="45">
          <cell r="A45" t="str">
            <v>BID 865</v>
          </cell>
          <cell r="D45">
            <v>36.615205972581101</v>
          </cell>
          <cell r="E45">
            <v>36.615205972581101</v>
          </cell>
        </row>
        <row r="46">
          <cell r="A46" t="str">
            <v>BID 867</v>
          </cell>
          <cell r="B46">
            <v>0.47034197999999999</v>
          </cell>
          <cell r="E46">
            <v>0.47034197999999999</v>
          </cell>
        </row>
        <row r="47">
          <cell r="A47" t="str">
            <v>BID 871</v>
          </cell>
          <cell r="D47">
            <v>13.412447641105199</v>
          </cell>
          <cell r="E47">
            <v>13.412447641105199</v>
          </cell>
        </row>
        <row r="48">
          <cell r="A48" t="str">
            <v>BID 925</v>
          </cell>
          <cell r="D48">
            <v>0.47286607000000003</v>
          </cell>
          <cell r="E48">
            <v>0.47286607000000003</v>
          </cell>
        </row>
        <row r="49">
          <cell r="A49" t="str">
            <v>BID 932</v>
          </cell>
          <cell r="D49">
            <v>0.9375</v>
          </cell>
          <cell r="E49">
            <v>0.9375</v>
          </cell>
        </row>
        <row r="50">
          <cell r="A50" t="str">
            <v>BID 961</v>
          </cell>
          <cell r="D50">
            <v>15.962</v>
          </cell>
          <cell r="E50">
            <v>15.962</v>
          </cell>
        </row>
        <row r="51">
          <cell r="A51" t="str">
            <v>BID CBA</v>
          </cell>
          <cell r="C51">
            <v>0</v>
          </cell>
          <cell r="E51">
            <v>0</v>
          </cell>
        </row>
        <row r="52">
          <cell r="A52" t="str">
            <v>BIHD</v>
          </cell>
          <cell r="B52">
            <v>0.16209092568570801</v>
          </cell>
          <cell r="C52">
            <v>0.16209092568570801</v>
          </cell>
          <cell r="D52">
            <v>0.16209092568570801</v>
          </cell>
          <cell r="E52">
            <v>0.48627277705712402</v>
          </cell>
        </row>
        <row r="53">
          <cell r="A53" t="str">
            <v>BIRF 3280</v>
          </cell>
          <cell r="B53">
            <v>8.4093992100000001</v>
          </cell>
          <cell r="E53">
            <v>8.4093992100000001</v>
          </cell>
        </row>
        <row r="54">
          <cell r="A54" t="str">
            <v>BIRF 3281</v>
          </cell>
          <cell r="C54">
            <v>1.7077424699999999</v>
          </cell>
          <cell r="E54">
            <v>1.7077424699999999</v>
          </cell>
        </row>
        <row r="55">
          <cell r="A55" t="str">
            <v>BIRF 3460</v>
          </cell>
          <cell r="C55">
            <v>0.82952760000000003</v>
          </cell>
          <cell r="E55">
            <v>0.82952760000000003</v>
          </cell>
        </row>
        <row r="56">
          <cell r="A56" t="str">
            <v>BIRF 3520</v>
          </cell>
          <cell r="C56">
            <v>11.223562489999999</v>
          </cell>
          <cell r="E56">
            <v>11.223562489999999</v>
          </cell>
        </row>
        <row r="57">
          <cell r="A57" t="str">
            <v>BIRF 3521</v>
          </cell>
          <cell r="C57">
            <v>6.7789750199999999</v>
          </cell>
          <cell r="E57">
            <v>6.7789750199999999</v>
          </cell>
        </row>
        <row r="58">
          <cell r="A58" t="str">
            <v>BIRF 3558</v>
          </cell>
          <cell r="C58">
            <v>20</v>
          </cell>
          <cell r="E58">
            <v>20</v>
          </cell>
        </row>
        <row r="59">
          <cell r="A59" t="str">
            <v>BIRF 3611</v>
          </cell>
          <cell r="D59">
            <v>16.252800000000001</v>
          </cell>
          <cell r="E59">
            <v>16.252800000000001</v>
          </cell>
        </row>
        <row r="60">
          <cell r="A60" t="str">
            <v>BIRF 3643</v>
          </cell>
          <cell r="C60">
            <v>4.9428882199999995</v>
          </cell>
          <cell r="E60">
            <v>4.9428882199999995</v>
          </cell>
        </row>
        <row r="61">
          <cell r="A61" t="str">
            <v>BIRF 3794</v>
          </cell>
          <cell r="C61">
            <v>8.3864314599999989</v>
          </cell>
          <cell r="E61">
            <v>8.3864314599999989</v>
          </cell>
        </row>
        <row r="62">
          <cell r="A62" t="str">
            <v>BIRF 3860</v>
          </cell>
          <cell r="C62">
            <v>8.7778254899999997</v>
          </cell>
          <cell r="E62">
            <v>8.7778254899999997</v>
          </cell>
        </row>
        <row r="63">
          <cell r="A63" t="str">
            <v>BIRF 3877</v>
          </cell>
          <cell r="B63">
            <v>10.769936490000001</v>
          </cell>
          <cell r="E63">
            <v>10.769936490000001</v>
          </cell>
        </row>
        <row r="64">
          <cell r="A64" t="str">
            <v>BIRF 3921</v>
          </cell>
          <cell r="B64">
            <v>6.447587190000001</v>
          </cell>
          <cell r="E64">
            <v>6.447587190000001</v>
          </cell>
        </row>
        <row r="65">
          <cell r="A65" t="str">
            <v>BIRF 3927</v>
          </cell>
          <cell r="B65">
            <v>1.4013238100000001</v>
          </cell>
          <cell r="E65">
            <v>1.4013238100000001</v>
          </cell>
        </row>
        <row r="66">
          <cell r="A66" t="str">
            <v>BIRF 3960</v>
          </cell>
          <cell r="B66">
            <v>1.1284000000000001</v>
          </cell>
          <cell r="E66">
            <v>1.1284000000000001</v>
          </cell>
        </row>
        <row r="67">
          <cell r="A67" t="str">
            <v>BIRF 3971</v>
          </cell>
          <cell r="C67">
            <v>5.9071754400000005</v>
          </cell>
          <cell r="E67">
            <v>5.9071754400000005</v>
          </cell>
        </row>
        <row r="68">
          <cell r="A68" t="str">
            <v>BIRF 4085</v>
          </cell>
          <cell r="B68">
            <v>0.34183825000000001</v>
          </cell>
          <cell r="E68">
            <v>0.34183825000000001</v>
          </cell>
        </row>
        <row r="69">
          <cell r="A69" t="str">
            <v>BIRF 4131</v>
          </cell>
          <cell r="B69">
            <v>1</v>
          </cell>
          <cell r="E69">
            <v>1</v>
          </cell>
        </row>
        <row r="70">
          <cell r="A70" t="str">
            <v>BIRF 4163</v>
          </cell>
          <cell r="D70">
            <v>6.0148987400000005</v>
          </cell>
          <cell r="E70">
            <v>6.0148987400000005</v>
          </cell>
        </row>
        <row r="71">
          <cell r="A71" t="str">
            <v>BIRF 4168</v>
          </cell>
          <cell r="D71">
            <v>0.74906156999999995</v>
          </cell>
          <cell r="E71">
            <v>0.74906156999999995</v>
          </cell>
        </row>
        <row r="72">
          <cell r="A72" t="str">
            <v>BIRF 4218</v>
          </cell>
          <cell r="C72">
            <v>2.4998999999999998</v>
          </cell>
          <cell r="E72">
            <v>2.4998999999999998</v>
          </cell>
        </row>
        <row r="73">
          <cell r="A73" t="str">
            <v>BIRF 4219</v>
          </cell>
          <cell r="C73">
            <v>3.75</v>
          </cell>
          <cell r="E73">
            <v>3.75</v>
          </cell>
        </row>
        <row r="74">
          <cell r="A74" t="str">
            <v>BIRF 4220</v>
          </cell>
          <cell r="C74">
            <v>1.7499</v>
          </cell>
          <cell r="E74">
            <v>1.7499</v>
          </cell>
        </row>
        <row r="75">
          <cell r="A75" t="str">
            <v>BIRF 4221</v>
          </cell>
          <cell r="C75">
            <v>5</v>
          </cell>
          <cell r="E75">
            <v>5</v>
          </cell>
        </row>
        <row r="76">
          <cell r="A76" t="str">
            <v>BIRF 4281</v>
          </cell>
          <cell r="B76">
            <v>0.28915773</v>
          </cell>
          <cell r="E76">
            <v>0.28915773</v>
          </cell>
        </row>
        <row r="77">
          <cell r="A77" t="str">
            <v>BIRF 4295</v>
          </cell>
          <cell r="C77">
            <v>18.7539646</v>
          </cell>
          <cell r="E77">
            <v>18.7539646</v>
          </cell>
        </row>
        <row r="78">
          <cell r="A78" t="str">
            <v>BIRF 4313</v>
          </cell>
          <cell r="C78">
            <v>5.9256000000000002</v>
          </cell>
          <cell r="E78">
            <v>5.9256000000000002</v>
          </cell>
        </row>
        <row r="79">
          <cell r="A79" t="str">
            <v>BIRF 4314</v>
          </cell>
          <cell r="C79">
            <v>0.1230542</v>
          </cell>
          <cell r="E79">
            <v>0.1230542</v>
          </cell>
        </row>
        <row r="80">
          <cell r="A80" t="str">
            <v>BIRF 4398</v>
          </cell>
          <cell r="B80">
            <v>2.2892915299999999</v>
          </cell>
          <cell r="E80">
            <v>2.2892915299999999</v>
          </cell>
        </row>
        <row r="81">
          <cell r="A81" t="str">
            <v>BIRF 4405-1</v>
          </cell>
          <cell r="B81">
            <v>0</v>
          </cell>
          <cell r="E81">
            <v>0</v>
          </cell>
        </row>
        <row r="82">
          <cell r="A82" t="str">
            <v>BIRF 4459</v>
          </cell>
          <cell r="B82">
            <v>0.5</v>
          </cell>
          <cell r="E82">
            <v>0.5</v>
          </cell>
        </row>
        <row r="83">
          <cell r="A83" t="str">
            <v>BIRF 4472</v>
          </cell>
          <cell r="D83">
            <v>1.6000000000000001E-3</v>
          </cell>
          <cell r="E83">
            <v>1.6000000000000001E-3</v>
          </cell>
        </row>
        <row r="84">
          <cell r="A84" t="str">
            <v>BIRF 4578</v>
          </cell>
          <cell r="B84">
            <v>0</v>
          </cell>
          <cell r="E84">
            <v>0</v>
          </cell>
        </row>
        <row r="85">
          <cell r="A85" t="str">
            <v>BIRF 4580</v>
          </cell>
          <cell r="D85">
            <v>0</v>
          </cell>
          <cell r="E85">
            <v>0</v>
          </cell>
        </row>
        <row r="86">
          <cell r="A86" t="str">
            <v>BIRF 4585</v>
          </cell>
          <cell r="B86">
            <v>0</v>
          </cell>
          <cell r="E86">
            <v>0</v>
          </cell>
        </row>
        <row r="87">
          <cell r="A87" t="str">
            <v>BIRF 4586</v>
          </cell>
          <cell r="B87">
            <v>0</v>
          </cell>
          <cell r="E87">
            <v>0</v>
          </cell>
        </row>
        <row r="88">
          <cell r="A88" t="str">
            <v>BIRF 4640</v>
          </cell>
          <cell r="B88">
            <v>0</v>
          </cell>
          <cell r="E88">
            <v>0</v>
          </cell>
        </row>
        <row r="89">
          <cell r="A89" t="str">
            <v>BIRF 7157</v>
          </cell>
          <cell r="B89">
            <v>0</v>
          </cell>
          <cell r="E89">
            <v>0</v>
          </cell>
        </row>
        <row r="90">
          <cell r="A90" t="str">
            <v>BIRF 7199</v>
          </cell>
          <cell r="B90">
            <v>0</v>
          </cell>
          <cell r="E90">
            <v>0</v>
          </cell>
        </row>
        <row r="91">
          <cell r="A91" t="str">
            <v>BNA/ANDE</v>
          </cell>
          <cell r="B91">
            <v>60.464159000000002</v>
          </cell>
          <cell r="E91">
            <v>60.464159000000002</v>
          </cell>
        </row>
        <row r="92">
          <cell r="A92" t="str">
            <v>BNA/ATC</v>
          </cell>
          <cell r="C92">
            <v>0.27286049163661197</v>
          </cell>
          <cell r="E92">
            <v>0.27286049163661197</v>
          </cell>
        </row>
        <row r="93">
          <cell r="A93" t="str">
            <v>BNA/PAMI</v>
          </cell>
          <cell r="B93">
            <v>1.4694549619005661</v>
          </cell>
          <cell r="C93">
            <v>1.4694549619005661</v>
          </cell>
          <cell r="D93">
            <v>1.4694549619005661</v>
          </cell>
          <cell r="E93">
            <v>4.4083648857016984</v>
          </cell>
        </row>
        <row r="94">
          <cell r="A94" t="str">
            <v>BNA/PROVLP</v>
          </cell>
          <cell r="B94">
            <v>0</v>
          </cell>
          <cell r="E94">
            <v>0</v>
          </cell>
        </row>
        <row r="95">
          <cell r="A95" t="str">
            <v>BNA/PROVLR</v>
          </cell>
          <cell r="B95">
            <v>0.16384299999999999</v>
          </cell>
          <cell r="E95">
            <v>0.16384299999999999</v>
          </cell>
        </row>
        <row r="96">
          <cell r="A96" t="str">
            <v>BNA/REST</v>
          </cell>
          <cell r="D96">
            <v>41.201168793953002</v>
          </cell>
          <cell r="E96">
            <v>41.201168793953002</v>
          </cell>
        </row>
        <row r="97">
          <cell r="A97" t="str">
            <v>BNA/SALUD</v>
          </cell>
          <cell r="D97">
            <v>6.3536558181818226</v>
          </cell>
          <cell r="E97">
            <v>6.3536558181818226</v>
          </cell>
        </row>
        <row r="98">
          <cell r="A98" t="str">
            <v>BNA/TESORO/BCO</v>
          </cell>
          <cell r="B98">
            <v>0.57523065078832603</v>
          </cell>
          <cell r="C98">
            <v>8.9589279090909107E-2</v>
          </cell>
          <cell r="E98">
            <v>0.66481992987923511</v>
          </cell>
        </row>
        <row r="99">
          <cell r="A99" t="str">
            <v>BNLH/PROVMI</v>
          </cell>
          <cell r="C99">
            <v>0.32500000000000001</v>
          </cell>
          <cell r="E99">
            <v>0.32500000000000001</v>
          </cell>
        </row>
        <row r="100">
          <cell r="A100" t="str">
            <v>BOGAR</v>
          </cell>
          <cell r="B100">
            <v>0</v>
          </cell>
          <cell r="C100">
            <v>0</v>
          </cell>
          <cell r="D100">
            <v>0</v>
          </cell>
          <cell r="E100">
            <v>0</v>
          </cell>
        </row>
        <row r="101">
          <cell r="A101" t="str">
            <v>BONOS/PROVSJ</v>
          </cell>
          <cell r="D101">
            <v>56.781617635061266</v>
          </cell>
          <cell r="E101">
            <v>56.781617635061266</v>
          </cell>
        </row>
        <row r="102">
          <cell r="A102" t="str">
            <v>BP05/B400</v>
          </cell>
          <cell r="C102">
            <v>0</v>
          </cell>
          <cell r="D102">
            <v>0</v>
          </cell>
          <cell r="E102">
            <v>0</v>
          </cell>
        </row>
        <row r="103">
          <cell r="A103" t="str">
            <v>BP06/B450-Fid1</v>
          </cell>
          <cell r="C103">
            <v>0</v>
          </cell>
          <cell r="D103">
            <v>0</v>
          </cell>
          <cell r="E103">
            <v>0</v>
          </cell>
        </row>
        <row r="104">
          <cell r="A104" t="str">
            <v>BP06/B450-Fid3</v>
          </cell>
          <cell r="C104">
            <v>0</v>
          </cell>
          <cell r="E104">
            <v>0</v>
          </cell>
        </row>
        <row r="105">
          <cell r="A105" t="str">
            <v>BP06/B450-Fid4</v>
          </cell>
          <cell r="C105">
            <v>0</v>
          </cell>
          <cell r="D105">
            <v>0</v>
          </cell>
          <cell r="E105">
            <v>0</v>
          </cell>
        </row>
        <row r="106">
          <cell r="A106" t="str">
            <v>BP06/E580</v>
          </cell>
          <cell r="B106">
            <v>0</v>
          </cell>
          <cell r="C106">
            <v>0</v>
          </cell>
          <cell r="D106">
            <v>0.91522595534126294</v>
          </cell>
          <cell r="E106">
            <v>0.91522595534126294</v>
          </cell>
        </row>
        <row r="107">
          <cell r="A107" t="str">
            <v>BP07/B450</v>
          </cell>
          <cell r="B107">
            <v>0</v>
          </cell>
          <cell r="C107">
            <v>0</v>
          </cell>
          <cell r="E107">
            <v>0</v>
          </cell>
        </row>
        <row r="108">
          <cell r="A108" t="str">
            <v>BRA/TESORO</v>
          </cell>
          <cell r="C108">
            <v>0.15316454000000002</v>
          </cell>
          <cell r="E108">
            <v>0.15316454000000002</v>
          </cell>
        </row>
        <row r="109">
          <cell r="A109" t="str">
            <v>BRA/YACYRETA</v>
          </cell>
          <cell r="B109">
            <v>0.37690336000000002</v>
          </cell>
          <cell r="C109">
            <v>0.9121705699999999</v>
          </cell>
          <cell r="D109">
            <v>0.15270242000000001</v>
          </cell>
          <cell r="E109">
            <v>1.4417763499999998</v>
          </cell>
        </row>
        <row r="110">
          <cell r="A110" t="str">
            <v>BT03Flot</v>
          </cell>
          <cell r="B110">
            <v>0.05</v>
          </cell>
          <cell r="E110">
            <v>0.05</v>
          </cell>
        </row>
        <row r="111">
          <cell r="A111" t="str">
            <v>BT05</v>
          </cell>
          <cell r="C111">
            <v>0</v>
          </cell>
          <cell r="E111">
            <v>0</v>
          </cell>
        </row>
        <row r="112">
          <cell r="A112" t="str">
            <v>BT06</v>
          </cell>
          <cell r="C112">
            <v>0</v>
          </cell>
          <cell r="E112">
            <v>0</v>
          </cell>
        </row>
        <row r="113">
          <cell r="A113" t="str">
            <v>CHINA/EJERCITO</v>
          </cell>
          <cell r="D113">
            <v>0.33333334999999997</v>
          </cell>
          <cell r="E113">
            <v>0.33333334999999997</v>
          </cell>
        </row>
        <row r="114">
          <cell r="A114" t="str">
            <v>CITILA/RELEXT</v>
          </cell>
          <cell r="B114">
            <v>3.4522699999999999E-3</v>
          </cell>
          <cell r="C114">
            <v>3.1875700000000002E-3</v>
          </cell>
          <cell r="D114">
            <v>3.4899000000000002E-3</v>
          </cell>
          <cell r="E114">
            <v>1.012974E-2</v>
          </cell>
        </row>
        <row r="115">
          <cell r="A115" t="str">
            <v>CLPARIS</v>
          </cell>
          <cell r="C115">
            <v>130.06028409669068</v>
          </cell>
          <cell r="D115">
            <v>0</v>
          </cell>
          <cell r="E115">
            <v>130.06028409669068</v>
          </cell>
        </row>
        <row r="116">
          <cell r="A116" t="str">
            <v>DBF/CONEA</v>
          </cell>
          <cell r="D116">
            <v>4.5463710359408003</v>
          </cell>
          <cell r="E116">
            <v>4.5463710359408003</v>
          </cell>
        </row>
        <row r="117">
          <cell r="A117" t="str">
            <v>DISD</v>
          </cell>
          <cell r="C117">
            <v>0</v>
          </cell>
          <cell r="E117">
            <v>0</v>
          </cell>
        </row>
        <row r="118">
          <cell r="A118" t="str">
            <v>DISDDM</v>
          </cell>
          <cell r="C118">
            <v>0</v>
          </cell>
          <cell r="E118">
            <v>0</v>
          </cell>
        </row>
        <row r="119">
          <cell r="A119" t="str">
            <v>EEUU/TESORO</v>
          </cell>
          <cell r="D119">
            <v>0</v>
          </cell>
          <cell r="E119">
            <v>0</v>
          </cell>
        </row>
        <row r="120">
          <cell r="A120" t="str">
            <v>EIB/VIALIDAD</v>
          </cell>
          <cell r="D120">
            <v>1.18133942</v>
          </cell>
          <cell r="E120">
            <v>1.18133942</v>
          </cell>
        </row>
        <row r="121">
          <cell r="A121" t="str">
            <v>EL/DEM-55</v>
          </cell>
          <cell r="C121">
            <v>0</v>
          </cell>
          <cell r="E121">
            <v>0</v>
          </cell>
        </row>
        <row r="122">
          <cell r="A122" t="str">
            <v>EL/DEM-72</v>
          </cell>
          <cell r="B122">
            <v>0</v>
          </cell>
          <cell r="E122">
            <v>0</v>
          </cell>
        </row>
        <row r="123">
          <cell r="A123" t="str">
            <v>EL/DEM-86</v>
          </cell>
          <cell r="C123">
            <v>0</v>
          </cell>
          <cell r="E123">
            <v>0</v>
          </cell>
        </row>
        <row r="124">
          <cell r="A124" t="str">
            <v>EL/EUR-104</v>
          </cell>
          <cell r="D124">
            <v>497.45056585001896</v>
          </cell>
          <cell r="E124">
            <v>497.45056585001896</v>
          </cell>
        </row>
        <row r="125">
          <cell r="A125" t="str">
            <v>EL/EUR-106</v>
          </cell>
          <cell r="D125">
            <v>248.72528292500903</v>
          </cell>
          <cell r="E125">
            <v>248.72528292500903</v>
          </cell>
        </row>
        <row r="126">
          <cell r="A126" t="str">
            <v>EL/EUR-109</v>
          </cell>
          <cell r="B126">
            <v>621.81320731252299</v>
          </cell>
          <cell r="E126">
            <v>621.81320731252299</v>
          </cell>
        </row>
        <row r="127">
          <cell r="A127" t="str">
            <v>EL/ITL-77</v>
          </cell>
          <cell r="B127">
            <v>0</v>
          </cell>
          <cell r="E127">
            <v>0</v>
          </cell>
        </row>
        <row r="128">
          <cell r="A128" t="str">
            <v>EL/USD-79</v>
          </cell>
          <cell r="B128">
            <v>0</v>
          </cell>
          <cell r="E128">
            <v>0</v>
          </cell>
        </row>
        <row r="129">
          <cell r="A129" t="str">
            <v>EN/YACYRETA</v>
          </cell>
          <cell r="C129">
            <v>0.39573040999999998</v>
          </cell>
          <cell r="D129">
            <v>5.1610099999999999E-2</v>
          </cell>
          <cell r="E129">
            <v>0.44734050999999997</v>
          </cell>
        </row>
        <row r="130">
          <cell r="A130" t="str">
            <v>EXIMUS/YACYRETA</v>
          </cell>
          <cell r="C130">
            <v>11.608162530000001</v>
          </cell>
          <cell r="E130">
            <v>11.608162530000001</v>
          </cell>
        </row>
        <row r="131">
          <cell r="A131" t="str">
            <v>FERRO</v>
          </cell>
          <cell r="B131">
            <v>0</v>
          </cell>
          <cell r="E131">
            <v>0</v>
          </cell>
        </row>
        <row r="132">
          <cell r="A132" t="str">
            <v>FIDA 225</v>
          </cell>
          <cell r="D132">
            <v>0.45182378854625604</v>
          </cell>
          <cell r="E132">
            <v>0.45182378854625604</v>
          </cell>
        </row>
        <row r="133">
          <cell r="A133" t="str">
            <v>FIDA 417</v>
          </cell>
          <cell r="D133">
            <v>5.1386343612334802E-2</v>
          </cell>
          <cell r="E133">
            <v>5.1386343612334802E-2</v>
          </cell>
        </row>
        <row r="134">
          <cell r="A134" t="str">
            <v>FIDA 514</v>
          </cell>
          <cell r="D134">
            <v>2.8472834067547702E-5</v>
          </cell>
          <cell r="E134">
            <v>2.8472834067547702E-5</v>
          </cell>
        </row>
        <row r="135">
          <cell r="A135" t="str">
            <v>FKUW/PROVSF</v>
          </cell>
          <cell r="D135">
            <v>1.0770191316146498</v>
          </cell>
          <cell r="E135">
            <v>1.0770191316146498</v>
          </cell>
        </row>
        <row r="136">
          <cell r="A136" t="str">
            <v>FMI 2000</v>
          </cell>
          <cell r="C136">
            <v>0</v>
          </cell>
          <cell r="D136">
            <v>291.45190895741598</v>
          </cell>
          <cell r="E136">
            <v>291.45190895741598</v>
          </cell>
        </row>
        <row r="137">
          <cell r="A137" t="str">
            <v>FMI 2000/SRF</v>
          </cell>
          <cell r="B137">
            <v>140.32856093979402</v>
          </cell>
          <cell r="C137">
            <v>140.32856093979402</v>
          </cell>
          <cell r="D137">
            <v>140.32856093979402</v>
          </cell>
          <cell r="E137">
            <v>420.98568281938208</v>
          </cell>
        </row>
        <row r="138">
          <cell r="A138" t="str">
            <v>FMI 2003</v>
          </cell>
          <cell r="C138">
            <v>0</v>
          </cell>
          <cell r="E138">
            <v>0</v>
          </cell>
        </row>
        <row r="139">
          <cell r="A139" t="str">
            <v>FMI 2003 II</v>
          </cell>
          <cell r="C139">
            <v>0</v>
          </cell>
          <cell r="E139">
            <v>0</v>
          </cell>
        </row>
        <row r="140">
          <cell r="A140" t="str">
            <v>FMI 92</v>
          </cell>
          <cell r="B140">
            <v>94.046744493392097</v>
          </cell>
          <cell r="C140">
            <v>0</v>
          </cell>
          <cell r="D140">
            <v>31.3488737151248</v>
          </cell>
          <cell r="E140">
            <v>125.39561820851689</v>
          </cell>
        </row>
        <row r="141">
          <cell r="A141" t="str">
            <v>FON/TESORO</v>
          </cell>
          <cell r="B141">
            <v>0.80051753438443496</v>
          </cell>
          <cell r="C141">
            <v>0.89892259308956701</v>
          </cell>
          <cell r="D141">
            <v>1.832118557531029</v>
          </cell>
          <cell r="E141">
            <v>3.5315586850050309</v>
          </cell>
        </row>
        <row r="142">
          <cell r="A142" t="str">
            <v>FONP 06/94</v>
          </cell>
          <cell r="B142">
            <v>0</v>
          </cell>
          <cell r="E142">
            <v>0</v>
          </cell>
        </row>
        <row r="143">
          <cell r="A143" t="str">
            <v>FONP 10/96</v>
          </cell>
          <cell r="C143">
            <v>0</v>
          </cell>
          <cell r="E143">
            <v>0</v>
          </cell>
        </row>
        <row r="144">
          <cell r="A144" t="str">
            <v>FUB/RELEXT</v>
          </cell>
          <cell r="B144">
            <v>1.75742E-3</v>
          </cell>
          <cell r="C144">
            <v>1.03779E-3</v>
          </cell>
          <cell r="D144">
            <v>2.2610500000000001E-3</v>
          </cell>
          <cell r="E144">
            <v>5.0562599999999999E-3</v>
          </cell>
        </row>
        <row r="145">
          <cell r="A145" t="str">
            <v>HISP/VIALIDAD</v>
          </cell>
          <cell r="D145">
            <v>0.34592285</v>
          </cell>
          <cell r="E145">
            <v>0.34592285</v>
          </cell>
        </row>
        <row r="146">
          <cell r="A146" t="str">
            <v>ICE/BANADE</v>
          </cell>
          <cell r="D146">
            <v>0.92688078000000007</v>
          </cell>
          <cell r="E146">
            <v>0.92688078000000007</v>
          </cell>
        </row>
        <row r="147">
          <cell r="A147" t="str">
            <v>ICE/CORTE</v>
          </cell>
          <cell r="B147">
            <v>0</v>
          </cell>
          <cell r="E147">
            <v>0</v>
          </cell>
        </row>
        <row r="148">
          <cell r="A148" t="str">
            <v>ICE/MCBA</v>
          </cell>
          <cell r="D148">
            <v>0.35395259000000001</v>
          </cell>
          <cell r="E148">
            <v>0.35395259000000001</v>
          </cell>
        </row>
        <row r="149">
          <cell r="A149" t="str">
            <v>ICE/PREFEC</v>
          </cell>
          <cell r="D149">
            <v>0</v>
          </cell>
          <cell r="E149">
            <v>0</v>
          </cell>
        </row>
        <row r="150">
          <cell r="A150" t="str">
            <v>ICE/PROVCB</v>
          </cell>
          <cell r="B150">
            <v>0</v>
          </cell>
          <cell r="E150">
            <v>0</v>
          </cell>
        </row>
        <row r="151">
          <cell r="A151" t="str">
            <v>ICE/SALUD</v>
          </cell>
          <cell r="C151">
            <v>0</v>
          </cell>
          <cell r="E151">
            <v>0</v>
          </cell>
        </row>
        <row r="152">
          <cell r="A152" t="str">
            <v>ICO/CBA</v>
          </cell>
          <cell r="B152">
            <v>0</v>
          </cell>
          <cell r="E152">
            <v>0</v>
          </cell>
        </row>
        <row r="153">
          <cell r="A153" t="str">
            <v>ICO/SALUD</v>
          </cell>
          <cell r="B153">
            <v>0</v>
          </cell>
          <cell r="E153">
            <v>0</v>
          </cell>
        </row>
        <row r="154">
          <cell r="A154" t="str">
            <v>IRB/RELEXT</v>
          </cell>
          <cell r="D154">
            <v>3.4973635120009901E-3</v>
          </cell>
          <cell r="E154">
            <v>3.4973635120009901E-3</v>
          </cell>
        </row>
        <row r="155">
          <cell r="A155" t="str">
            <v>JBIC/HIDRONOR</v>
          </cell>
          <cell r="C155">
            <v>2.4187636363636398</v>
          </cell>
          <cell r="E155">
            <v>2.4187636363636398</v>
          </cell>
        </row>
        <row r="156">
          <cell r="A156" t="str">
            <v>JBIC/TESORO</v>
          </cell>
          <cell r="B156">
            <v>71.524636363636333</v>
          </cell>
          <cell r="E156">
            <v>71.524636363636333</v>
          </cell>
        </row>
        <row r="157">
          <cell r="A157" t="str">
            <v>JBIC/YACYRETA</v>
          </cell>
          <cell r="C157">
            <v>3.8513625818181803</v>
          </cell>
          <cell r="D157">
            <v>10.215881818181799</v>
          </cell>
          <cell r="E157">
            <v>14.067244399999979</v>
          </cell>
        </row>
        <row r="158">
          <cell r="A158" t="str">
            <v>KFW/INTI</v>
          </cell>
          <cell r="D158">
            <v>0.29430189031215037</v>
          </cell>
          <cell r="E158">
            <v>0.29430189031215037</v>
          </cell>
        </row>
        <row r="159">
          <cell r="A159" t="str">
            <v>KFW/YACYRETA</v>
          </cell>
          <cell r="C159">
            <v>0.35306358661858001</v>
          </cell>
          <cell r="E159">
            <v>0.35306358661858001</v>
          </cell>
        </row>
        <row r="160">
          <cell r="A160" t="str">
            <v>MEDIO/BANADE</v>
          </cell>
          <cell r="B160">
            <v>4.7890355925879904</v>
          </cell>
          <cell r="C160">
            <v>2.2414534137545101</v>
          </cell>
          <cell r="D160">
            <v>2.06766703146375</v>
          </cell>
          <cell r="E160">
            <v>9.0981560378062518</v>
          </cell>
        </row>
        <row r="161">
          <cell r="A161" t="str">
            <v>MEDIO/BCRA</v>
          </cell>
          <cell r="B161">
            <v>1.4385553799999999</v>
          </cell>
          <cell r="E161">
            <v>1.4385553799999999</v>
          </cell>
        </row>
        <row r="162">
          <cell r="A162" t="str">
            <v>MEDIO/HIDRONOR</v>
          </cell>
          <cell r="B162">
            <v>6.7370899141897797E-2</v>
          </cell>
          <cell r="E162">
            <v>6.7370899141897797E-2</v>
          </cell>
        </row>
        <row r="163">
          <cell r="A163" t="str">
            <v>MEDIO/JUSTICIA</v>
          </cell>
          <cell r="C163">
            <v>5.6662050000000005E-2</v>
          </cell>
          <cell r="E163">
            <v>5.6662050000000005E-2</v>
          </cell>
        </row>
        <row r="164">
          <cell r="A164" t="str">
            <v>MEDIO/NASA</v>
          </cell>
          <cell r="C164">
            <v>0.24820787215520498</v>
          </cell>
          <cell r="E164">
            <v>0.24820787215520498</v>
          </cell>
        </row>
        <row r="165">
          <cell r="A165" t="str">
            <v>MEDIO/PROVBA</v>
          </cell>
          <cell r="D165">
            <v>0.49045932097997802</v>
          </cell>
          <cell r="E165">
            <v>0.49045932097997802</v>
          </cell>
        </row>
        <row r="166">
          <cell r="A166" t="str">
            <v>MEDIO/SALUD</v>
          </cell>
          <cell r="C166">
            <v>0.59457552543215997</v>
          </cell>
          <cell r="E166">
            <v>0.59457552543215997</v>
          </cell>
        </row>
        <row r="167">
          <cell r="A167" t="str">
            <v>OCMO</v>
          </cell>
          <cell r="C167">
            <v>0.28523061779265702</v>
          </cell>
          <cell r="E167">
            <v>0.28523061779265702</v>
          </cell>
        </row>
        <row r="168">
          <cell r="A168" t="str">
            <v>P BG01/03</v>
          </cell>
          <cell r="B168">
            <v>0</v>
          </cell>
          <cell r="C168">
            <v>0</v>
          </cell>
          <cell r="D168">
            <v>0</v>
          </cell>
          <cell r="E168">
            <v>0</v>
          </cell>
        </row>
        <row r="169">
          <cell r="A169" t="str">
            <v>P BG04/06</v>
          </cell>
          <cell r="B169">
            <v>0</v>
          </cell>
          <cell r="C169">
            <v>0</v>
          </cell>
          <cell r="D169">
            <v>0</v>
          </cell>
          <cell r="E169">
            <v>0</v>
          </cell>
        </row>
        <row r="170">
          <cell r="A170" t="str">
            <v>P BG05/17</v>
          </cell>
          <cell r="B170">
            <v>0</v>
          </cell>
          <cell r="C170">
            <v>0</v>
          </cell>
          <cell r="D170">
            <v>0</v>
          </cell>
          <cell r="E170">
            <v>0</v>
          </cell>
        </row>
        <row r="171">
          <cell r="A171" t="str">
            <v>P BG06/27</v>
          </cell>
          <cell r="B171">
            <v>0</v>
          </cell>
          <cell r="C171">
            <v>0</v>
          </cell>
          <cell r="D171">
            <v>0</v>
          </cell>
          <cell r="E171">
            <v>0</v>
          </cell>
        </row>
        <row r="172">
          <cell r="A172" t="str">
            <v>P BG07/05</v>
          </cell>
          <cell r="B172">
            <v>0</v>
          </cell>
          <cell r="C172">
            <v>0</v>
          </cell>
          <cell r="D172">
            <v>0</v>
          </cell>
          <cell r="E172">
            <v>0</v>
          </cell>
        </row>
        <row r="173">
          <cell r="A173" t="str">
            <v>P BG08/19</v>
          </cell>
          <cell r="B173">
            <v>0</v>
          </cell>
          <cell r="C173">
            <v>0</v>
          </cell>
          <cell r="D173">
            <v>0</v>
          </cell>
          <cell r="E173">
            <v>0</v>
          </cell>
        </row>
        <row r="174">
          <cell r="A174" t="str">
            <v>P BG09/09</v>
          </cell>
          <cell r="B174">
            <v>0</v>
          </cell>
          <cell r="C174">
            <v>0</v>
          </cell>
          <cell r="D174">
            <v>0</v>
          </cell>
          <cell r="E174">
            <v>0</v>
          </cell>
        </row>
        <row r="175">
          <cell r="A175" t="str">
            <v>P BG10/20</v>
          </cell>
          <cell r="B175">
            <v>0</v>
          </cell>
          <cell r="C175">
            <v>0</v>
          </cell>
          <cell r="D175">
            <v>0</v>
          </cell>
          <cell r="E175">
            <v>0</v>
          </cell>
        </row>
        <row r="176">
          <cell r="A176" t="str">
            <v>P BG11/10</v>
          </cell>
          <cell r="B176">
            <v>0</v>
          </cell>
          <cell r="C176">
            <v>0</v>
          </cell>
          <cell r="D176">
            <v>0</v>
          </cell>
          <cell r="E176">
            <v>0</v>
          </cell>
        </row>
        <row r="177">
          <cell r="A177" t="str">
            <v>P BG12/15</v>
          </cell>
          <cell r="B177">
            <v>0</v>
          </cell>
          <cell r="C177">
            <v>0</v>
          </cell>
          <cell r="D177">
            <v>0</v>
          </cell>
          <cell r="E177">
            <v>0</v>
          </cell>
        </row>
        <row r="178">
          <cell r="A178" t="str">
            <v>P BG13/30</v>
          </cell>
          <cell r="B178">
            <v>0</v>
          </cell>
          <cell r="C178">
            <v>0</v>
          </cell>
          <cell r="D178">
            <v>0</v>
          </cell>
          <cell r="E178">
            <v>0</v>
          </cell>
        </row>
        <row r="179">
          <cell r="A179" t="str">
            <v>P BG14/31</v>
          </cell>
          <cell r="B179">
            <v>0</v>
          </cell>
          <cell r="C179">
            <v>0</v>
          </cell>
          <cell r="D179">
            <v>0</v>
          </cell>
          <cell r="E179">
            <v>0</v>
          </cell>
        </row>
        <row r="180">
          <cell r="A180" t="str">
            <v>P BG15/12</v>
          </cell>
          <cell r="B180">
            <v>0</v>
          </cell>
          <cell r="C180">
            <v>0</v>
          </cell>
          <cell r="D180">
            <v>0</v>
          </cell>
          <cell r="E180">
            <v>0</v>
          </cell>
        </row>
        <row r="181">
          <cell r="A181" t="str">
            <v>P BG16/08$</v>
          </cell>
          <cell r="B181">
            <v>0</v>
          </cell>
          <cell r="C181">
            <v>0</v>
          </cell>
          <cell r="D181">
            <v>0</v>
          </cell>
          <cell r="E181">
            <v>0</v>
          </cell>
        </row>
        <row r="182">
          <cell r="A182" t="str">
            <v>P BG17/08</v>
          </cell>
          <cell r="B182">
            <v>0</v>
          </cell>
          <cell r="C182">
            <v>0</v>
          </cell>
          <cell r="D182">
            <v>0</v>
          </cell>
          <cell r="E182">
            <v>0</v>
          </cell>
        </row>
        <row r="183">
          <cell r="A183" t="str">
            <v>P BIHD</v>
          </cell>
          <cell r="B183">
            <v>0</v>
          </cell>
          <cell r="C183">
            <v>0</v>
          </cell>
          <cell r="D183">
            <v>3.71991103333496E-3</v>
          </cell>
          <cell r="E183">
            <v>3.71991103333496E-3</v>
          </cell>
        </row>
        <row r="184">
          <cell r="A184" t="str">
            <v>P BP02/B300</v>
          </cell>
          <cell r="B184">
            <v>0</v>
          </cell>
          <cell r="C184">
            <v>0</v>
          </cell>
          <cell r="D184">
            <v>0</v>
          </cell>
          <cell r="E184">
            <v>0</v>
          </cell>
        </row>
        <row r="185">
          <cell r="A185" t="str">
            <v>P BP02/E330</v>
          </cell>
          <cell r="B185">
            <v>0</v>
          </cell>
          <cell r="C185">
            <v>0</v>
          </cell>
          <cell r="D185">
            <v>0</v>
          </cell>
          <cell r="E185">
            <v>0</v>
          </cell>
        </row>
        <row r="186">
          <cell r="A186" t="str">
            <v>P BP02/E400</v>
          </cell>
          <cell r="B186">
            <v>0</v>
          </cell>
          <cell r="C186">
            <v>0</v>
          </cell>
          <cell r="D186">
            <v>0</v>
          </cell>
          <cell r="E186">
            <v>0</v>
          </cell>
        </row>
        <row r="187">
          <cell r="A187" t="str">
            <v>P BP02/E580</v>
          </cell>
          <cell r="B187">
            <v>0</v>
          </cell>
          <cell r="C187">
            <v>0</v>
          </cell>
          <cell r="D187">
            <v>0</v>
          </cell>
          <cell r="E187">
            <v>0</v>
          </cell>
        </row>
        <row r="188">
          <cell r="A188" t="str">
            <v>P BP02/E580-II</v>
          </cell>
          <cell r="B188">
            <v>0</v>
          </cell>
          <cell r="C188">
            <v>0</v>
          </cell>
          <cell r="D188">
            <v>0</v>
          </cell>
          <cell r="E188">
            <v>0</v>
          </cell>
        </row>
        <row r="189">
          <cell r="A189" t="str">
            <v>P BP03/B405 (Radar I)</v>
          </cell>
          <cell r="B189">
            <v>0</v>
          </cell>
          <cell r="C189">
            <v>0</v>
          </cell>
          <cell r="D189">
            <v>0</v>
          </cell>
          <cell r="E189">
            <v>0</v>
          </cell>
        </row>
        <row r="190">
          <cell r="A190" t="str">
            <v>P BP03/B405 (Radar II)</v>
          </cell>
          <cell r="B190">
            <v>0</v>
          </cell>
          <cell r="C190">
            <v>0</v>
          </cell>
          <cell r="D190">
            <v>0</v>
          </cell>
          <cell r="E190">
            <v>0</v>
          </cell>
        </row>
        <row r="191">
          <cell r="A191" t="str">
            <v>P BP04/E435</v>
          </cell>
          <cell r="B191">
            <v>0</v>
          </cell>
          <cell r="C191">
            <v>0</v>
          </cell>
          <cell r="D191">
            <v>0</v>
          </cell>
          <cell r="E191">
            <v>0</v>
          </cell>
        </row>
        <row r="192">
          <cell r="A192" t="str">
            <v>P BP05/B400 (Hexagon IV)</v>
          </cell>
          <cell r="B192">
            <v>0</v>
          </cell>
          <cell r="C192">
            <v>0</v>
          </cell>
          <cell r="D192">
            <v>0</v>
          </cell>
          <cell r="E192">
            <v>0</v>
          </cell>
        </row>
        <row r="193">
          <cell r="A193" t="str">
            <v>P BP06/B450 (Radar III)</v>
          </cell>
          <cell r="B193">
            <v>0</v>
          </cell>
          <cell r="C193">
            <v>0</v>
          </cell>
          <cell r="D193">
            <v>0</v>
          </cell>
          <cell r="E193">
            <v>0</v>
          </cell>
        </row>
        <row r="194">
          <cell r="A194" t="str">
            <v>P BP06/B450 (Radar IV)</v>
          </cell>
          <cell r="B194">
            <v>0</v>
          </cell>
          <cell r="C194">
            <v>0</v>
          </cell>
          <cell r="D194">
            <v>0</v>
          </cell>
          <cell r="E194">
            <v>0</v>
          </cell>
        </row>
        <row r="195">
          <cell r="A195" t="str">
            <v>P BP06/E580</v>
          </cell>
          <cell r="B195">
            <v>0</v>
          </cell>
          <cell r="C195">
            <v>0</v>
          </cell>
          <cell r="D195">
            <v>0</v>
          </cell>
          <cell r="E195">
            <v>0</v>
          </cell>
        </row>
        <row r="196">
          <cell r="A196" t="str">
            <v>P BP07/B450 (Celtic I)</v>
          </cell>
          <cell r="B196">
            <v>0</v>
          </cell>
          <cell r="C196">
            <v>0</v>
          </cell>
          <cell r="D196">
            <v>0</v>
          </cell>
          <cell r="E196">
            <v>0</v>
          </cell>
        </row>
        <row r="197">
          <cell r="A197" t="str">
            <v>P BP07/B450 (Celtic II)</v>
          </cell>
          <cell r="B197">
            <v>0</v>
          </cell>
          <cell r="C197">
            <v>0</v>
          </cell>
          <cell r="D197">
            <v>0</v>
          </cell>
          <cell r="E197">
            <v>0</v>
          </cell>
        </row>
        <row r="198">
          <cell r="A198" t="str">
            <v>P BT02</v>
          </cell>
          <cell r="B198">
            <v>0</v>
          </cell>
          <cell r="C198">
            <v>0</v>
          </cell>
          <cell r="D198">
            <v>0</v>
          </cell>
          <cell r="E198">
            <v>0</v>
          </cell>
        </row>
        <row r="199">
          <cell r="A199" t="str">
            <v>P BT03</v>
          </cell>
          <cell r="B199">
            <v>0</v>
          </cell>
          <cell r="C199">
            <v>0</v>
          </cell>
          <cell r="D199">
            <v>0</v>
          </cell>
          <cell r="E199">
            <v>0</v>
          </cell>
        </row>
        <row r="200">
          <cell r="A200" t="str">
            <v>P BT03Flot</v>
          </cell>
          <cell r="B200">
            <v>0</v>
          </cell>
          <cell r="C200">
            <v>0</v>
          </cell>
          <cell r="D200">
            <v>0</v>
          </cell>
          <cell r="E200">
            <v>0</v>
          </cell>
        </row>
        <row r="201">
          <cell r="A201" t="str">
            <v>P BT04</v>
          </cell>
          <cell r="B201">
            <v>0</v>
          </cell>
          <cell r="C201">
            <v>0</v>
          </cell>
          <cell r="D201">
            <v>0</v>
          </cell>
          <cell r="E201">
            <v>0</v>
          </cell>
        </row>
        <row r="202">
          <cell r="A202" t="str">
            <v>P BT05</v>
          </cell>
          <cell r="B202">
            <v>0</v>
          </cell>
          <cell r="C202">
            <v>0</v>
          </cell>
          <cell r="D202">
            <v>0</v>
          </cell>
          <cell r="E202">
            <v>0</v>
          </cell>
        </row>
        <row r="203">
          <cell r="A203" t="str">
            <v>P BT06</v>
          </cell>
          <cell r="B203">
            <v>0</v>
          </cell>
          <cell r="C203">
            <v>0</v>
          </cell>
          <cell r="D203">
            <v>0</v>
          </cell>
          <cell r="E203">
            <v>0</v>
          </cell>
        </row>
        <row r="204">
          <cell r="A204" t="str">
            <v>P BT2006</v>
          </cell>
          <cell r="B204">
            <v>0</v>
          </cell>
          <cell r="C204">
            <v>0</v>
          </cell>
          <cell r="D204">
            <v>0</v>
          </cell>
          <cell r="E204">
            <v>0</v>
          </cell>
        </row>
        <row r="205">
          <cell r="A205" t="str">
            <v>P BT27</v>
          </cell>
          <cell r="B205">
            <v>0</v>
          </cell>
          <cell r="C205">
            <v>0</v>
          </cell>
          <cell r="D205">
            <v>0</v>
          </cell>
          <cell r="E205">
            <v>0</v>
          </cell>
        </row>
        <row r="206">
          <cell r="A206" t="str">
            <v>P BX92</v>
          </cell>
          <cell r="B206">
            <v>0</v>
          </cell>
          <cell r="C206">
            <v>0</v>
          </cell>
          <cell r="D206">
            <v>0</v>
          </cell>
          <cell r="E206">
            <v>0</v>
          </cell>
        </row>
        <row r="207">
          <cell r="A207" t="str">
            <v>P DC$</v>
          </cell>
          <cell r="B207">
            <v>0</v>
          </cell>
          <cell r="C207">
            <v>0</v>
          </cell>
          <cell r="D207">
            <v>0.33070961422341499</v>
          </cell>
          <cell r="E207">
            <v>0.33070961422341499</v>
          </cell>
        </row>
        <row r="208">
          <cell r="A208" t="str">
            <v>P EL/ARP-61</v>
          </cell>
          <cell r="B208">
            <v>0</v>
          </cell>
          <cell r="C208">
            <v>0</v>
          </cell>
          <cell r="D208">
            <v>0</v>
          </cell>
          <cell r="E208">
            <v>0</v>
          </cell>
        </row>
        <row r="209">
          <cell r="A209" t="str">
            <v>P EL/ARP-68</v>
          </cell>
          <cell r="B209">
            <v>0</v>
          </cell>
          <cell r="C209">
            <v>0</v>
          </cell>
          <cell r="D209">
            <v>0</v>
          </cell>
          <cell r="E209">
            <v>0</v>
          </cell>
        </row>
        <row r="210">
          <cell r="A210" t="str">
            <v>P EL/USD-74</v>
          </cell>
          <cell r="B210">
            <v>0</v>
          </cell>
          <cell r="C210">
            <v>0</v>
          </cell>
          <cell r="D210">
            <v>0</v>
          </cell>
          <cell r="E210">
            <v>0</v>
          </cell>
        </row>
        <row r="211">
          <cell r="A211" t="str">
            <v>P EL/USD-79</v>
          </cell>
          <cell r="B211">
            <v>0</v>
          </cell>
          <cell r="C211">
            <v>0</v>
          </cell>
          <cell r="D211">
            <v>0</v>
          </cell>
          <cell r="E211">
            <v>0</v>
          </cell>
        </row>
        <row r="212">
          <cell r="A212" t="str">
            <v>P EL/USD-91</v>
          </cell>
          <cell r="B212">
            <v>0</v>
          </cell>
          <cell r="C212">
            <v>0</v>
          </cell>
          <cell r="D212">
            <v>0</v>
          </cell>
          <cell r="E212">
            <v>0</v>
          </cell>
        </row>
        <row r="213">
          <cell r="A213" t="str">
            <v>P FRB</v>
          </cell>
          <cell r="B213">
            <v>0</v>
          </cell>
          <cell r="C213">
            <v>0</v>
          </cell>
          <cell r="D213">
            <v>0</v>
          </cell>
          <cell r="E213">
            <v>0</v>
          </cell>
        </row>
        <row r="214">
          <cell r="A214" t="str">
            <v>P PFIXSI (Hexagon II)</v>
          </cell>
          <cell r="B214">
            <v>0</v>
          </cell>
          <cell r="C214">
            <v>0</v>
          </cell>
          <cell r="D214">
            <v>0</v>
          </cell>
          <cell r="E214">
            <v>0</v>
          </cell>
        </row>
        <row r="215">
          <cell r="A215" t="str">
            <v>P PFIXSII (Hexagon III)</v>
          </cell>
          <cell r="B215">
            <v>0</v>
          </cell>
          <cell r="C215">
            <v>0</v>
          </cell>
          <cell r="D215">
            <v>0</v>
          </cell>
          <cell r="E215">
            <v>0</v>
          </cell>
        </row>
        <row r="216">
          <cell r="A216" t="str">
            <v>P PRE3</v>
          </cell>
          <cell r="B216">
            <v>0</v>
          </cell>
          <cell r="C216">
            <v>0</v>
          </cell>
          <cell r="D216">
            <v>0.29461658503857802</v>
          </cell>
          <cell r="E216">
            <v>0.29461658503857802</v>
          </cell>
        </row>
        <row r="217">
          <cell r="A217" t="str">
            <v>P PRE4</v>
          </cell>
          <cell r="B217">
            <v>0</v>
          </cell>
          <cell r="C217">
            <v>0</v>
          </cell>
          <cell r="D217">
            <v>6.1829945328944174</v>
          </cell>
          <cell r="E217">
            <v>6.1829945328944174</v>
          </cell>
        </row>
        <row r="218">
          <cell r="A218" t="str">
            <v>P PRO1</v>
          </cell>
          <cell r="B218">
            <v>0</v>
          </cell>
          <cell r="C218">
            <v>0</v>
          </cell>
          <cell r="D218">
            <v>2.32774550486414</v>
          </cell>
          <cell r="E218">
            <v>2.32774550486414</v>
          </cell>
        </row>
        <row r="219">
          <cell r="A219" t="str">
            <v>P PRO10</v>
          </cell>
          <cell r="B219">
            <v>0</v>
          </cell>
          <cell r="C219">
            <v>0</v>
          </cell>
          <cell r="D219">
            <v>0</v>
          </cell>
          <cell r="E219">
            <v>0</v>
          </cell>
        </row>
        <row r="220">
          <cell r="A220" t="str">
            <v>P PRO2</v>
          </cell>
          <cell r="B220">
            <v>0</v>
          </cell>
          <cell r="C220">
            <v>0</v>
          </cell>
          <cell r="D220">
            <v>1.4055830661478004</v>
          </cell>
          <cell r="E220">
            <v>1.4055830661478004</v>
          </cell>
        </row>
        <row r="221">
          <cell r="A221" t="str">
            <v>P PRO3</v>
          </cell>
          <cell r="B221">
            <v>0</v>
          </cell>
          <cell r="C221">
            <v>0</v>
          </cell>
          <cell r="D221">
            <v>4.3835860449513604E-3</v>
          </cell>
          <cell r="E221">
            <v>4.3835860449513604E-3</v>
          </cell>
        </row>
        <row r="222">
          <cell r="A222" t="str">
            <v>P PRO4</v>
          </cell>
          <cell r="B222">
            <v>0</v>
          </cell>
          <cell r="C222">
            <v>2.1077174655718158</v>
          </cell>
          <cell r="D222">
            <v>2.1261411524874747</v>
          </cell>
          <cell r="E222">
            <v>4.2338586180592905</v>
          </cell>
        </row>
        <row r="223">
          <cell r="A223" t="str">
            <v>P PRO5</v>
          </cell>
          <cell r="B223">
            <v>0</v>
          </cell>
          <cell r="C223">
            <v>0</v>
          </cell>
          <cell r="D223">
            <v>0</v>
          </cell>
          <cell r="E223">
            <v>0</v>
          </cell>
        </row>
        <row r="224">
          <cell r="A224" t="str">
            <v>P PRO6</v>
          </cell>
          <cell r="B224">
            <v>0</v>
          </cell>
          <cell r="C224">
            <v>0</v>
          </cell>
          <cell r="D224">
            <v>0</v>
          </cell>
          <cell r="E224">
            <v>0</v>
          </cell>
        </row>
        <row r="225">
          <cell r="A225" t="str">
            <v>P PRO9</v>
          </cell>
          <cell r="B225">
            <v>0</v>
          </cell>
          <cell r="C225">
            <v>0</v>
          </cell>
          <cell r="D225">
            <v>0</v>
          </cell>
          <cell r="E225">
            <v>0</v>
          </cell>
        </row>
        <row r="226">
          <cell r="A226" t="str">
            <v>PAGARÉS</v>
          </cell>
          <cell r="B226">
            <v>0</v>
          </cell>
          <cell r="C226">
            <v>0</v>
          </cell>
          <cell r="D226">
            <v>0.41284454186858599</v>
          </cell>
          <cell r="E226">
            <v>0.41284454186858599</v>
          </cell>
        </row>
        <row r="227">
          <cell r="A227" t="str">
            <v>PAR</v>
          </cell>
          <cell r="C227">
            <v>0</v>
          </cell>
          <cell r="E227">
            <v>0</v>
          </cell>
        </row>
        <row r="228">
          <cell r="A228" t="str">
            <v>PARDM</v>
          </cell>
          <cell r="C228">
            <v>0</v>
          </cell>
          <cell r="E228">
            <v>0</v>
          </cell>
        </row>
        <row r="229">
          <cell r="A229" t="str">
            <v>PRE4</v>
          </cell>
          <cell r="B229">
            <v>6.9231000000000001E-2</v>
          </cell>
          <cell r="E229">
            <v>6.9231000000000001E-2</v>
          </cell>
        </row>
        <row r="230">
          <cell r="A230" t="str">
            <v>PRO1</v>
          </cell>
          <cell r="B230">
            <v>0.56207800402549501</v>
          </cell>
          <cell r="C230">
            <v>0.56207800067091607</v>
          </cell>
          <cell r="D230">
            <v>0.56207800067091607</v>
          </cell>
          <cell r="E230">
            <v>1.686234005367327</v>
          </cell>
        </row>
        <row r="231">
          <cell r="A231" t="str">
            <v>PRO10</v>
          </cell>
          <cell r="B231">
            <v>2.5060360522014498</v>
          </cell>
          <cell r="E231">
            <v>2.5060360522014498</v>
          </cell>
        </row>
        <row r="232">
          <cell r="A232" t="str">
            <v>PRO2</v>
          </cell>
          <cell r="B232">
            <v>5.1671101970904099</v>
          </cell>
          <cell r="C232">
            <v>4.2007059370904098</v>
          </cell>
          <cell r="D232">
            <v>4.2007059370904098</v>
          </cell>
          <cell r="E232">
            <v>13.56852207127123</v>
          </cell>
        </row>
        <row r="233">
          <cell r="A233" t="str">
            <v>PRO3</v>
          </cell>
          <cell r="B233">
            <v>8.2578034216705801E-2</v>
          </cell>
          <cell r="C233">
            <v>8.2578034216705801E-2</v>
          </cell>
          <cell r="D233">
            <v>8.2578034216705801E-2</v>
          </cell>
          <cell r="E233">
            <v>0.24773410265011742</v>
          </cell>
        </row>
        <row r="234">
          <cell r="A234" t="str">
            <v>PRO4</v>
          </cell>
          <cell r="B234">
            <v>7.3620066644655502</v>
          </cell>
          <cell r="C234">
            <v>5.4688883244655493</v>
          </cell>
          <cell r="D234">
            <v>5.4688883244655493</v>
          </cell>
          <cell r="E234">
            <v>18.299783313396649</v>
          </cell>
        </row>
        <row r="235">
          <cell r="A235" t="str">
            <v>PRO5</v>
          </cell>
          <cell r="B235">
            <v>4.4909709761824894</v>
          </cell>
          <cell r="E235">
            <v>4.4909709761824894</v>
          </cell>
        </row>
        <row r="236">
          <cell r="A236" t="str">
            <v>PRO6</v>
          </cell>
          <cell r="B236">
            <v>18.405631173687901</v>
          </cell>
          <cell r="E236">
            <v>18.405631173687901</v>
          </cell>
        </row>
        <row r="237">
          <cell r="A237" t="str">
            <v>PRO7</v>
          </cell>
          <cell r="B237">
            <v>1.0911717411522801</v>
          </cell>
          <cell r="C237">
            <v>1.0884397843343598</v>
          </cell>
          <cell r="D237">
            <v>1.0884397843343598</v>
          </cell>
          <cell r="E237">
            <v>3.2680513098209998</v>
          </cell>
        </row>
        <row r="238">
          <cell r="A238" t="str">
            <v>PRO9</v>
          </cell>
          <cell r="B238">
            <v>1.7757340623951701</v>
          </cell>
          <cell r="E238">
            <v>1.7757340623951701</v>
          </cell>
        </row>
        <row r="239">
          <cell r="A239" t="str">
            <v>SABA/INTGM</v>
          </cell>
          <cell r="C239">
            <v>0.31119439000000004</v>
          </cell>
          <cell r="D239">
            <v>0.20549990000000001</v>
          </cell>
          <cell r="E239">
            <v>0.51669429</v>
          </cell>
        </row>
        <row r="240">
          <cell r="A240" t="str">
            <v>SUD/YACYRETA</v>
          </cell>
          <cell r="B240">
            <v>0.38969410999999998</v>
          </cell>
          <cell r="D240">
            <v>0.38969410999999998</v>
          </cell>
          <cell r="E240">
            <v>0.77938821999999996</v>
          </cell>
        </row>
        <row r="241">
          <cell r="A241" t="str">
            <v>TECH/MOSP</v>
          </cell>
          <cell r="C241">
            <v>4.4779670000000001E-2</v>
          </cell>
          <cell r="D241">
            <v>0.27087187000000001</v>
          </cell>
          <cell r="E241">
            <v>0.31565154000000001</v>
          </cell>
        </row>
        <row r="242">
          <cell r="A242" t="str">
            <v>VARIOS/PAMI</v>
          </cell>
          <cell r="B242">
            <v>29.007519812143542</v>
          </cell>
          <cell r="E242">
            <v>29.007519812143542</v>
          </cell>
        </row>
        <row r="243">
          <cell r="A243" t="str">
            <v>WBC/RELEXT</v>
          </cell>
          <cell r="B243">
            <v>1.2744649876255641E-3</v>
          </cell>
          <cell r="C243">
            <v>1.6251637792982971E-3</v>
          </cell>
          <cell r="D243">
            <v>1.8604600378512122E-3</v>
          </cell>
          <cell r="E243">
            <v>4.7600888047750738E-3</v>
          </cell>
        </row>
        <row r="244">
          <cell r="A244" t="str">
            <v>ZCBMF04</v>
          </cell>
          <cell r="B244">
            <v>249.15231978999998</v>
          </cell>
          <cell r="E244">
            <v>249.15231978999998</v>
          </cell>
        </row>
        <row r="245">
          <cell r="A245" t="str">
            <v>#N/A</v>
          </cell>
          <cell r="B245">
            <v>0.87562398188527368</v>
          </cell>
          <cell r="C245">
            <v>0.79407084535390815</v>
          </cell>
          <cell r="D245">
            <v>0.79407084535390815</v>
          </cell>
          <cell r="E245">
            <v>2.4637656725930901</v>
          </cell>
        </row>
        <row r="246">
          <cell r="A246" t="str">
            <v>Total general</v>
          </cell>
          <cell r="B246">
            <v>1660.1412923740272</v>
          </cell>
          <cell r="C246">
            <v>642.10118868918664</v>
          </cell>
          <cell r="D246">
            <v>2011.0115993126205</v>
          </cell>
          <cell r="E246">
            <v>4313.2540803758347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ITIV 2005"/>
      <sheetName val="INTERES IV 2005"/>
      <sheetName val="KAPITA 2006"/>
      <sheetName val="INT 2006"/>
      <sheetName val="KAPITAL RESTO"/>
      <sheetName val="INTERES RESTO"/>
    </sheetNames>
    <sheetDataSet>
      <sheetData sheetId="0" refreshError="1">
        <row r="4">
          <cell r="A4" t="str">
            <v>DNCI</v>
          </cell>
          <cell r="B4">
            <v>10</v>
          </cell>
          <cell r="C4">
            <v>11</v>
          </cell>
          <cell r="D4">
            <v>12</v>
          </cell>
          <cell r="E4">
            <v>2005</v>
          </cell>
        </row>
        <row r="5">
          <cell r="A5">
            <v>1</v>
          </cell>
          <cell r="B5">
            <v>2</v>
          </cell>
          <cell r="C5">
            <v>3</v>
          </cell>
          <cell r="D5">
            <v>4</v>
          </cell>
          <cell r="E5">
            <v>5</v>
          </cell>
        </row>
        <row r="6">
          <cell r="A6" t="str">
            <v>ABCRA</v>
          </cell>
          <cell r="B6">
            <v>553.64261168384905</v>
          </cell>
          <cell r="C6">
            <v>443.98625429553306</v>
          </cell>
          <cell r="D6">
            <v>1060.1718213058409</v>
          </cell>
          <cell r="E6">
            <v>2057.8006872852229</v>
          </cell>
        </row>
        <row r="7">
          <cell r="A7" t="str">
            <v>ALENIA/FFAA</v>
          </cell>
          <cell r="D7">
            <v>0.72465000000000002</v>
          </cell>
          <cell r="E7">
            <v>0.72465000000000002</v>
          </cell>
        </row>
        <row r="8">
          <cell r="A8" t="str">
            <v>ARMADA-CCI</v>
          </cell>
          <cell r="B8">
            <v>9.801961168384879E-2</v>
          </cell>
          <cell r="C8">
            <v>9.801961168384879E-2</v>
          </cell>
          <cell r="D8">
            <v>9.801961168384879E-2</v>
          </cell>
          <cell r="E8">
            <v>0.2940588350515464</v>
          </cell>
        </row>
        <row r="9">
          <cell r="A9" t="str">
            <v>BBVA/SALUD</v>
          </cell>
          <cell r="C9">
            <v>5.0406329999999999E-2</v>
          </cell>
          <cell r="E9">
            <v>5.0406329999999999E-2</v>
          </cell>
        </row>
        <row r="10">
          <cell r="A10" t="str">
            <v>BD11-UCP</v>
          </cell>
          <cell r="B10">
            <v>30.366699217911002</v>
          </cell>
          <cell r="C10">
            <v>30.366699217911002</v>
          </cell>
          <cell r="D10">
            <v>30.366699217911002</v>
          </cell>
          <cell r="E10">
            <v>91.100097653733002</v>
          </cell>
        </row>
        <row r="11">
          <cell r="A11" t="str">
            <v>BD13-u$s</v>
          </cell>
          <cell r="B11">
            <v>0</v>
          </cell>
          <cell r="E11">
            <v>0</v>
          </cell>
        </row>
        <row r="12">
          <cell r="A12" t="str">
            <v>BESP/TESORO</v>
          </cell>
          <cell r="C12">
            <v>0</v>
          </cell>
          <cell r="E12">
            <v>0</v>
          </cell>
        </row>
        <row r="13">
          <cell r="A13" t="str">
            <v>BG01/03</v>
          </cell>
          <cell r="B13">
            <v>0.10000001</v>
          </cell>
          <cell r="E13">
            <v>0.10000001</v>
          </cell>
        </row>
        <row r="14">
          <cell r="A14" t="str">
            <v>BG04/06</v>
          </cell>
          <cell r="B14">
            <v>0</v>
          </cell>
          <cell r="E14">
            <v>0</v>
          </cell>
        </row>
        <row r="15">
          <cell r="A15" t="str">
            <v>BG07/05</v>
          </cell>
          <cell r="D15">
            <v>300.82351599999998</v>
          </cell>
          <cell r="E15">
            <v>300.82351599999998</v>
          </cell>
        </row>
        <row r="16">
          <cell r="A16" t="str">
            <v>BG08/Pesificado</v>
          </cell>
          <cell r="D16">
            <v>0</v>
          </cell>
          <cell r="E16">
            <v>0</v>
          </cell>
        </row>
        <row r="17">
          <cell r="A17" t="str">
            <v>BG09/09</v>
          </cell>
          <cell r="B17">
            <v>0</v>
          </cell>
          <cell r="E17">
            <v>0</v>
          </cell>
        </row>
        <row r="18">
          <cell r="A18" t="str">
            <v>BG12/15</v>
          </cell>
          <cell r="D18">
            <v>0</v>
          </cell>
          <cell r="E18">
            <v>0</v>
          </cell>
        </row>
        <row r="19">
          <cell r="A19" t="str">
            <v>BG17/08</v>
          </cell>
          <cell r="D19">
            <v>0</v>
          </cell>
          <cell r="E19">
            <v>0</v>
          </cell>
        </row>
        <row r="20">
          <cell r="A20" t="str">
            <v>BID 1008</v>
          </cell>
          <cell r="D20">
            <v>0.19496853</v>
          </cell>
          <cell r="E20">
            <v>0.19496853</v>
          </cell>
        </row>
        <row r="21">
          <cell r="A21" t="str">
            <v>BID 1034</v>
          </cell>
          <cell r="C21">
            <v>2.78781356</v>
          </cell>
          <cell r="E21">
            <v>2.78781356</v>
          </cell>
        </row>
        <row r="22">
          <cell r="A22" t="str">
            <v>BID 1111</v>
          </cell>
          <cell r="D22">
            <v>0.23964007999999998</v>
          </cell>
          <cell r="E22">
            <v>0.23964007999999998</v>
          </cell>
        </row>
        <row r="23">
          <cell r="A23" t="str">
            <v>BID 1134</v>
          </cell>
          <cell r="B23">
            <v>6.6799789999999998E-2</v>
          </cell>
          <cell r="E23">
            <v>6.6799789999999998E-2</v>
          </cell>
        </row>
        <row r="24">
          <cell r="A24" t="str">
            <v>BID 1164</v>
          </cell>
          <cell r="D24">
            <v>1.9875882199999999</v>
          </cell>
          <cell r="E24">
            <v>1.9875882199999999</v>
          </cell>
        </row>
        <row r="25">
          <cell r="A25" t="str">
            <v>BID 1201</v>
          </cell>
          <cell r="C25">
            <v>3.86845346</v>
          </cell>
          <cell r="E25">
            <v>3.86845346</v>
          </cell>
        </row>
        <row r="26">
          <cell r="A26" t="str">
            <v>BID 1279</v>
          </cell>
          <cell r="B26">
            <v>2.8299000000000002E-3</v>
          </cell>
          <cell r="E26">
            <v>2.8299000000000002E-3</v>
          </cell>
        </row>
        <row r="27">
          <cell r="A27" t="str">
            <v>BID 1307</v>
          </cell>
          <cell r="B27">
            <v>0</v>
          </cell>
          <cell r="E27">
            <v>0</v>
          </cell>
        </row>
        <row r="28">
          <cell r="A28" t="str">
            <v>BID 1324</v>
          </cell>
          <cell r="D28">
            <v>0</v>
          </cell>
          <cell r="E28">
            <v>0</v>
          </cell>
        </row>
        <row r="29">
          <cell r="A29" t="str">
            <v>BID 1325</v>
          </cell>
          <cell r="D29">
            <v>1.641366E-2</v>
          </cell>
          <cell r="E29">
            <v>1.641366E-2</v>
          </cell>
        </row>
        <row r="30">
          <cell r="A30" t="str">
            <v>BID 1345</v>
          </cell>
          <cell r="C30">
            <v>0</v>
          </cell>
          <cell r="E30">
            <v>0</v>
          </cell>
        </row>
        <row r="31">
          <cell r="A31" t="str">
            <v>BID 142</v>
          </cell>
          <cell r="C31">
            <v>2.4183670341719301</v>
          </cell>
          <cell r="E31">
            <v>2.4183670341719301</v>
          </cell>
        </row>
        <row r="32">
          <cell r="A32" t="str">
            <v>BID 1606</v>
          </cell>
          <cell r="D32">
            <v>0</v>
          </cell>
          <cell r="E32">
            <v>0</v>
          </cell>
        </row>
        <row r="33">
          <cell r="A33" t="str">
            <v>BID 495</v>
          </cell>
          <cell r="C33">
            <v>2.7553261910351198E-3</v>
          </cell>
          <cell r="E33">
            <v>2.7553261910351198E-3</v>
          </cell>
        </row>
        <row r="34">
          <cell r="A34" t="str">
            <v>BID 545</v>
          </cell>
          <cell r="C34">
            <v>1.96056842802106</v>
          </cell>
          <cell r="E34">
            <v>1.96056842802106</v>
          </cell>
        </row>
        <row r="35">
          <cell r="A35" t="str">
            <v>BID 555</v>
          </cell>
          <cell r="C35">
            <v>10.103479053849199</v>
          </cell>
          <cell r="E35">
            <v>10.103479053849199</v>
          </cell>
        </row>
        <row r="36">
          <cell r="A36" t="str">
            <v>BID 583</v>
          </cell>
          <cell r="B36">
            <v>8.9286692842021491</v>
          </cell>
          <cell r="E36">
            <v>8.9286692842021491</v>
          </cell>
        </row>
        <row r="37">
          <cell r="A37" t="str">
            <v>BID 633</v>
          </cell>
          <cell r="C37">
            <v>12.916520887031199</v>
          </cell>
          <cell r="E37">
            <v>12.916520887031199</v>
          </cell>
        </row>
        <row r="38">
          <cell r="A38" t="str">
            <v>BID 643</v>
          </cell>
          <cell r="B38">
            <v>1.0210456468940599</v>
          </cell>
          <cell r="E38">
            <v>1.0210456468940599</v>
          </cell>
        </row>
        <row r="39">
          <cell r="A39" t="str">
            <v>BID 682</v>
          </cell>
          <cell r="B39">
            <v>9.8853847433235291</v>
          </cell>
          <cell r="E39">
            <v>9.8853847433235291</v>
          </cell>
        </row>
        <row r="40">
          <cell r="A40" t="str">
            <v>BID 684</v>
          </cell>
          <cell r="B40">
            <v>0.120097717509407</v>
          </cell>
          <cell r="E40">
            <v>0.120097717509407</v>
          </cell>
        </row>
        <row r="41">
          <cell r="A41" t="str">
            <v>BID 733</v>
          </cell>
          <cell r="D41">
            <v>12.159303816249</v>
          </cell>
          <cell r="E41">
            <v>12.159303816249</v>
          </cell>
        </row>
        <row r="42">
          <cell r="A42" t="str">
            <v>BID 734</v>
          </cell>
          <cell r="D42">
            <v>14.1368981275685</v>
          </cell>
          <cell r="E42">
            <v>14.1368981275685</v>
          </cell>
        </row>
        <row r="43">
          <cell r="A43" t="str">
            <v>BID 816</v>
          </cell>
          <cell r="D43">
            <v>4.2386606629018804</v>
          </cell>
          <cell r="E43">
            <v>4.2386606629018804</v>
          </cell>
        </row>
        <row r="44">
          <cell r="A44" t="str">
            <v>BID 830</v>
          </cell>
          <cell r="D44">
            <v>5.5496372853334099</v>
          </cell>
          <cell r="E44">
            <v>5.5496372853334099</v>
          </cell>
        </row>
        <row r="45">
          <cell r="A45" t="str">
            <v>BID 845</v>
          </cell>
          <cell r="B45">
            <v>13.0749993304507</v>
          </cell>
          <cell r="E45">
            <v>13.0749993304507</v>
          </cell>
        </row>
        <row r="46">
          <cell r="A46" t="str">
            <v>BID 857</v>
          </cell>
          <cell r="D46">
            <v>7.7543456499816905</v>
          </cell>
          <cell r="E46">
            <v>7.7543456499816905</v>
          </cell>
        </row>
        <row r="47">
          <cell r="A47" t="str">
            <v>BID 863</v>
          </cell>
          <cell r="B47">
            <v>2.1218089999999998E-2</v>
          </cell>
          <cell r="E47">
            <v>2.1218089999999998E-2</v>
          </cell>
        </row>
        <row r="48">
          <cell r="A48" t="str">
            <v>BID 865</v>
          </cell>
          <cell r="D48">
            <v>36.001268495617097</v>
          </cell>
          <cell r="E48">
            <v>36.001268495617097</v>
          </cell>
        </row>
        <row r="49">
          <cell r="A49" t="str">
            <v>BID 867</v>
          </cell>
          <cell r="B49">
            <v>0.47034197999999999</v>
          </cell>
          <cell r="E49">
            <v>0.47034197999999999</v>
          </cell>
        </row>
        <row r="50">
          <cell r="A50" t="str">
            <v>BID 871</v>
          </cell>
          <cell r="D50">
            <v>13.187557351785001</v>
          </cell>
          <cell r="E50">
            <v>13.187557351785001</v>
          </cell>
        </row>
        <row r="51">
          <cell r="A51" t="str">
            <v>BID 925</v>
          </cell>
          <cell r="D51">
            <v>0.47286607000000003</v>
          </cell>
          <cell r="E51">
            <v>0.47286607000000003</v>
          </cell>
        </row>
        <row r="52">
          <cell r="A52" t="str">
            <v>BID 932</v>
          </cell>
          <cell r="D52">
            <v>0.9375</v>
          </cell>
          <cell r="E52">
            <v>0.9375</v>
          </cell>
        </row>
        <row r="53">
          <cell r="A53" t="str">
            <v>BID 961</v>
          </cell>
          <cell r="D53">
            <v>15.962</v>
          </cell>
          <cell r="E53">
            <v>15.962</v>
          </cell>
        </row>
        <row r="54">
          <cell r="A54" t="str">
            <v>BID CBA</v>
          </cell>
          <cell r="C54">
            <v>0</v>
          </cell>
          <cell r="E54">
            <v>0</v>
          </cell>
        </row>
        <row r="55">
          <cell r="A55" t="str">
            <v>BIRF 3280</v>
          </cell>
          <cell r="B55">
            <v>8.4093992100000001</v>
          </cell>
          <cell r="E55">
            <v>8.4093992100000001</v>
          </cell>
        </row>
        <row r="56">
          <cell r="A56" t="str">
            <v>BIRF 3281</v>
          </cell>
          <cell r="C56">
            <v>1.7077424699999999</v>
          </cell>
          <cell r="E56">
            <v>1.7077424699999999</v>
          </cell>
        </row>
        <row r="57">
          <cell r="A57" t="str">
            <v>BIRF 3460</v>
          </cell>
          <cell r="C57">
            <v>0.82952760000000003</v>
          </cell>
          <cell r="E57">
            <v>0.82952760000000003</v>
          </cell>
        </row>
        <row r="58">
          <cell r="A58" t="str">
            <v>BIRF 3520</v>
          </cell>
          <cell r="C58">
            <v>13.125</v>
          </cell>
          <cell r="E58">
            <v>13.125</v>
          </cell>
        </row>
        <row r="59">
          <cell r="A59" t="str">
            <v>BIRF 3521</v>
          </cell>
          <cell r="C59">
            <v>7.3053167299999995</v>
          </cell>
          <cell r="E59">
            <v>7.3053167299999995</v>
          </cell>
        </row>
        <row r="60">
          <cell r="A60" t="str">
            <v>BIRF 3558</v>
          </cell>
          <cell r="C60">
            <v>20</v>
          </cell>
          <cell r="E60">
            <v>20</v>
          </cell>
        </row>
        <row r="61">
          <cell r="A61" t="str">
            <v>BIRF 3611</v>
          </cell>
          <cell r="D61">
            <v>16.252800000000001</v>
          </cell>
          <cell r="E61">
            <v>16.252800000000001</v>
          </cell>
        </row>
        <row r="62">
          <cell r="A62" t="str">
            <v>BIRF 3643</v>
          </cell>
          <cell r="C62">
            <v>4.9783999999999997</v>
          </cell>
          <cell r="E62">
            <v>4.9783999999999997</v>
          </cell>
        </row>
        <row r="63">
          <cell r="A63" t="str">
            <v>BIRF 3794</v>
          </cell>
          <cell r="C63">
            <v>8.3864314599999989</v>
          </cell>
          <cell r="E63">
            <v>8.3864314599999989</v>
          </cell>
        </row>
        <row r="64">
          <cell r="A64" t="str">
            <v>BIRF 3860</v>
          </cell>
          <cell r="C64">
            <v>9.6390486400000004</v>
          </cell>
          <cell r="E64">
            <v>9.6390486400000004</v>
          </cell>
        </row>
        <row r="65">
          <cell r="A65" t="str">
            <v>BIRF 3877</v>
          </cell>
          <cell r="B65">
            <v>11.31027052</v>
          </cell>
          <cell r="E65">
            <v>11.31027052</v>
          </cell>
        </row>
        <row r="66">
          <cell r="A66" t="str">
            <v>BIRF 3921</v>
          </cell>
          <cell r="B66">
            <v>6.4135</v>
          </cell>
          <cell r="E66">
            <v>6.4135</v>
          </cell>
        </row>
        <row r="67">
          <cell r="A67" t="str">
            <v>BIRF 3927</v>
          </cell>
          <cell r="B67">
            <v>1.4013238100000001</v>
          </cell>
          <cell r="E67">
            <v>1.4013238100000001</v>
          </cell>
        </row>
        <row r="68">
          <cell r="A68" t="str">
            <v>BIRF 3960</v>
          </cell>
          <cell r="B68">
            <v>1.1284000000000001</v>
          </cell>
          <cell r="E68">
            <v>1.1284000000000001</v>
          </cell>
        </row>
        <row r="69">
          <cell r="A69" t="str">
            <v>BIRF 3971</v>
          </cell>
          <cell r="C69">
            <v>4.7869166700000001</v>
          </cell>
          <cell r="E69">
            <v>4.7869166700000001</v>
          </cell>
        </row>
        <row r="70">
          <cell r="A70" t="str">
            <v>BIRF 4085</v>
          </cell>
          <cell r="B70">
            <v>0.33587914000000002</v>
          </cell>
          <cell r="E70">
            <v>0.33587914000000002</v>
          </cell>
        </row>
        <row r="71">
          <cell r="A71" t="str">
            <v>BIRF 4131</v>
          </cell>
          <cell r="B71">
            <v>1</v>
          </cell>
          <cell r="E71">
            <v>1</v>
          </cell>
        </row>
        <row r="72">
          <cell r="A72" t="str">
            <v>BIRF 4163</v>
          </cell>
          <cell r="D72">
            <v>7.3964802300000008</v>
          </cell>
          <cell r="E72">
            <v>7.3964802300000008</v>
          </cell>
        </row>
        <row r="73">
          <cell r="A73" t="str">
            <v>BIRF 4168</v>
          </cell>
          <cell r="D73">
            <v>0.74906143000000003</v>
          </cell>
          <cell r="E73">
            <v>0.74906143000000003</v>
          </cell>
        </row>
        <row r="74">
          <cell r="A74" t="str">
            <v>BIRF 4218</v>
          </cell>
          <cell r="C74">
            <v>2.4998999999999998</v>
          </cell>
          <cell r="E74">
            <v>2.4998999999999998</v>
          </cell>
        </row>
        <row r="75">
          <cell r="A75" t="str">
            <v>BIRF 4219</v>
          </cell>
          <cell r="C75">
            <v>3.75</v>
          </cell>
          <cell r="E75">
            <v>3.75</v>
          </cell>
        </row>
        <row r="76">
          <cell r="A76" t="str">
            <v>BIRF 4220</v>
          </cell>
          <cell r="C76">
            <v>1.7499</v>
          </cell>
          <cell r="E76">
            <v>1.7499</v>
          </cell>
        </row>
        <row r="77">
          <cell r="A77" t="str">
            <v>BIRF 4221</v>
          </cell>
          <cell r="C77">
            <v>5</v>
          </cell>
          <cell r="E77">
            <v>5</v>
          </cell>
        </row>
        <row r="78">
          <cell r="A78" t="str">
            <v>BIRF 4281</v>
          </cell>
          <cell r="B78">
            <v>0.2999</v>
          </cell>
          <cell r="E78">
            <v>0.2999</v>
          </cell>
        </row>
        <row r="79">
          <cell r="A79" t="str">
            <v>BIRF 4295</v>
          </cell>
          <cell r="C79">
            <v>20.757190000000001</v>
          </cell>
          <cell r="E79">
            <v>20.757190000000001</v>
          </cell>
        </row>
        <row r="80">
          <cell r="A80" t="str">
            <v>BIRF 4313</v>
          </cell>
          <cell r="C80">
            <v>5.9256000000000002</v>
          </cell>
          <cell r="E80">
            <v>5.9256000000000002</v>
          </cell>
        </row>
        <row r="81">
          <cell r="A81" t="str">
            <v>BIRF 4314</v>
          </cell>
          <cell r="C81">
            <v>0.16971082999999998</v>
          </cell>
          <cell r="E81">
            <v>0.16971082999999998</v>
          </cell>
        </row>
        <row r="82">
          <cell r="A82" t="str">
            <v>BIRF 4398</v>
          </cell>
          <cell r="B82">
            <v>3.0147331200000003</v>
          </cell>
          <cell r="E82">
            <v>3.0147331200000003</v>
          </cell>
        </row>
        <row r="83">
          <cell r="A83" t="str">
            <v>BIRF 4405-1</v>
          </cell>
          <cell r="B83">
            <v>62.5</v>
          </cell>
          <cell r="E83">
            <v>62.5</v>
          </cell>
        </row>
        <row r="84">
          <cell r="A84" t="str">
            <v>BIRF 4459</v>
          </cell>
          <cell r="B84">
            <v>0.5</v>
          </cell>
          <cell r="E84">
            <v>0.5</v>
          </cell>
        </row>
        <row r="85">
          <cell r="A85" t="str">
            <v>BIRF 4472</v>
          </cell>
          <cell r="D85">
            <v>1.6999999999999999E-3</v>
          </cell>
          <cell r="E85">
            <v>1.6999999999999999E-3</v>
          </cell>
        </row>
        <row r="86">
          <cell r="A86" t="str">
            <v>BIRF 4578</v>
          </cell>
          <cell r="B86">
            <v>0</v>
          </cell>
          <cell r="E86">
            <v>0</v>
          </cell>
        </row>
        <row r="87">
          <cell r="A87" t="str">
            <v>BIRF 4580</v>
          </cell>
          <cell r="D87">
            <v>0.11405221</v>
          </cell>
          <cell r="E87">
            <v>0.11405221</v>
          </cell>
        </row>
        <row r="88">
          <cell r="A88" t="str">
            <v>BIRF 4585</v>
          </cell>
          <cell r="B88">
            <v>0</v>
          </cell>
          <cell r="E88">
            <v>0</v>
          </cell>
        </row>
        <row r="89">
          <cell r="A89" t="str">
            <v>BIRF 4586</v>
          </cell>
          <cell r="B89">
            <v>0</v>
          </cell>
          <cell r="E89">
            <v>0</v>
          </cell>
        </row>
        <row r="90">
          <cell r="A90" t="str">
            <v>BIRF 4640</v>
          </cell>
          <cell r="B90">
            <v>0</v>
          </cell>
          <cell r="E90">
            <v>0</v>
          </cell>
        </row>
        <row r="91">
          <cell r="A91" t="str">
            <v>BIRF 7157</v>
          </cell>
          <cell r="B91">
            <v>0</v>
          </cell>
          <cell r="E91">
            <v>0</v>
          </cell>
        </row>
        <row r="92">
          <cell r="A92" t="str">
            <v>BIRF 7199</v>
          </cell>
          <cell r="B92">
            <v>0</v>
          </cell>
          <cell r="E92">
            <v>0</v>
          </cell>
        </row>
        <row r="93">
          <cell r="A93" t="str">
            <v>BIRF 7242</v>
          </cell>
          <cell r="D93">
            <v>0</v>
          </cell>
          <cell r="E93">
            <v>0</v>
          </cell>
        </row>
        <row r="94">
          <cell r="A94" t="str">
            <v>BIRF 7268</v>
          </cell>
          <cell r="B94">
            <v>0</v>
          </cell>
          <cell r="E94">
            <v>0</v>
          </cell>
        </row>
        <row r="95">
          <cell r="A95" t="str">
            <v>BNA/ATC</v>
          </cell>
          <cell r="C95">
            <v>0.30828412744261502</v>
          </cell>
          <cell r="E95">
            <v>0.30828412744261502</v>
          </cell>
        </row>
        <row r="96">
          <cell r="A96" t="str">
            <v>BNA/PROVLP</v>
          </cell>
          <cell r="B96">
            <v>0</v>
          </cell>
          <cell r="E96">
            <v>0</v>
          </cell>
        </row>
        <row r="97">
          <cell r="A97" t="str">
            <v>BNA/REST</v>
          </cell>
          <cell r="D97">
            <v>46.279892787083405</v>
          </cell>
          <cell r="E97">
            <v>46.279892787083405</v>
          </cell>
        </row>
        <row r="98">
          <cell r="A98" t="str">
            <v>BNA/SALUD</v>
          </cell>
          <cell r="D98">
            <v>6.1561009424821602</v>
          </cell>
          <cell r="E98">
            <v>6.1561009424821602</v>
          </cell>
        </row>
        <row r="99">
          <cell r="A99" t="str">
            <v>BNA/TESORO/BCO</v>
          </cell>
          <cell r="B99">
            <v>0.58926548797250899</v>
          </cell>
          <cell r="C99">
            <v>0.1047259670404298</v>
          </cell>
          <cell r="E99">
            <v>0.6939914550129388</v>
          </cell>
        </row>
        <row r="100">
          <cell r="A100" t="str">
            <v>BNLH/PROVMI</v>
          </cell>
          <cell r="B100">
            <v>0.32500000000000001</v>
          </cell>
          <cell r="E100">
            <v>0.32500000000000001</v>
          </cell>
        </row>
        <row r="101">
          <cell r="A101" t="str">
            <v>BOGAR</v>
          </cell>
          <cell r="B101">
            <v>45.412243590220911</v>
          </cell>
          <cell r="C101">
            <v>45.412243590220911</v>
          </cell>
          <cell r="D101">
            <v>45.412243590220911</v>
          </cell>
          <cell r="E101">
            <v>136.23673077066275</v>
          </cell>
        </row>
        <row r="102">
          <cell r="A102" t="str">
            <v>BONOS/PROVSJ</v>
          </cell>
          <cell r="D102">
            <v>7.6175639259664401</v>
          </cell>
          <cell r="E102">
            <v>7.6175639259664401</v>
          </cell>
        </row>
        <row r="103">
          <cell r="A103" t="str">
            <v>BP06/B450-Fid1</v>
          </cell>
          <cell r="B103">
            <v>0</v>
          </cell>
          <cell r="D103">
            <v>0</v>
          </cell>
          <cell r="E103">
            <v>0</v>
          </cell>
        </row>
        <row r="104">
          <cell r="A104" t="str">
            <v>BP06/B450-Fid3</v>
          </cell>
          <cell r="C104">
            <v>0</v>
          </cell>
          <cell r="E104">
            <v>0</v>
          </cell>
        </row>
        <row r="105">
          <cell r="A105" t="str">
            <v>BP06/B450-Fid4</v>
          </cell>
          <cell r="C105">
            <v>0</v>
          </cell>
          <cell r="D105">
            <v>0</v>
          </cell>
          <cell r="E105">
            <v>0</v>
          </cell>
        </row>
        <row r="106">
          <cell r="A106" t="str">
            <v>BP07/B450</v>
          </cell>
          <cell r="B106">
            <v>0</v>
          </cell>
          <cell r="D106">
            <v>0</v>
          </cell>
          <cell r="E106">
            <v>0</v>
          </cell>
        </row>
        <row r="107">
          <cell r="A107" t="str">
            <v>BRA/TESORO</v>
          </cell>
          <cell r="C107">
            <v>0.12253164</v>
          </cell>
          <cell r="E107">
            <v>0.12253164</v>
          </cell>
        </row>
        <row r="108">
          <cell r="A108" t="str">
            <v>BRA/YACYRETA</v>
          </cell>
          <cell r="B108">
            <v>0.35944986000000001</v>
          </cell>
          <cell r="C108">
            <v>0.30919657</v>
          </cell>
          <cell r="D108">
            <v>0.15270265</v>
          </cell>
          <cell r="E108">
            <v>0.82134908000000006</v>
          </cell>
        </row>
        <row r="109">
          <cell r="A109" t="str">
            <v>BT02</v>
          </cell>
          <cell r="B109">
            <v>0.23093246428193001</v>
          </cell>
          <cell r="E109">
            <v>0.23093246428193001</v>
          </cell>
        </row>
        <row r="110">
          <cell r="A110" t="str">
            <v>BT03</v>
          </cell>
          <cell r="B110">
            <v>0.18381261938240501</v>
          </cell>
          <cell r="E110">
            <v>0.18381261938240501</v>
          </cell>
        </row>
        <row r="111">
          <cell r="A111" t="str">
            <v>BT03Flot</v>
          </cell>
          <cell r="B111">
            <v>3.3677651041114795E-2</v>
          </cell>
          <cell r="E111">
            <v>3.3677651041114795E-2</v>
          </cell>
        </row>
        <row r="112">
          <cell r="A112" t="str">
            <v>BT04</v>
          </cell>
          <cell r="B112">
            <v>2.3927169215877796E-3</v>
          </cell>
          <cell r="E112">
            <v>2.3927169215877796E-3</v>
          </cell>
        </row>
        <row r="113">
          <cell r="A113" t="str">
            <v>BT05</v>
          </cell>
          <cell r="B113">
            <v>3.358436480009622</v>
          </cell>
          <cell r="E113">
            <v>3.358436480009622</v>
          </cell>
        </row>
        <row r="114">
          <cell r="A114" t="str">
            <v>BT06</v>
          </cell>
          <cell r="C114">
            <v>0</v>
          </cell>
          <cell r="E114">
            <v>0</v>
          </cell>
        </row>
        <row r="115">
          <cell r="A115" t="str">
            <v>BX92</v>
          </cell>
          <cell r="B115">
            <v>1.6578229804148401E-2</v>
          </cell>
          <cell r="E115">
            <v>1.6578229804148401E-2</v>
          </cell>
        </row>
        <row r="116">
          <cell r="A116" t="str">
            <v>CAF I</v>
          </cell>
          <cell r="C116">
            <v>0</v>
          </cell>
          <cell r="E116">
            <v>0</v>
          </cell>
        </row>
        <row r="117">
          <cell r="A117" t="str">
            <v>CHINA/EJERCITO</v>
          </cell>
          <cell r="D117">
            <v>0.33333333000000004</v>
          </cell>
          <cell r="E117">
            <v>0.33333333000000004</v>
          </cell>
        </row>
        <row r="118">
          <cell r="A118" t="str">
            <v>CITILA/RELEXT</v>
          </cell>
          <cell r="B118">
            <v>3.6863299999999998E-3</v>
          </cell>
          <cell r="C118">
            <v>3.43079E-3</v>
          </cell>
          <cell r="D118">
            <v>3.7266599999999997E-3</v>
          </cell>
          <cell r="E118">
            <v>1.0843779999999999E-2</v>
          </cell>
        </row>
        <row r="119">
          <cell r="A119" t="str">
            <v>CLPARIS</v>
          </cell>
          <cell r="C119">
            <v>153.65669578221414</v>
          </cell>
          <cell r="D119">
            <v>0</v>
          </cell>
          <cell r="E119">
            <v>153.65669578221414</v>
          </cell>
        </row>
        <row r="120">
          <cell r="A120" t="str">
            <v>DBF/CONEA</v>
          </cell>
          <cell r="D120">
            <v>4.3933865520971001</v>
          </cell>
          <cell r="E120">
            <v>4.3933865520971001</v>
          </cell>
        </row>
        <row r="121">
          <cell r="A121" t="str">
            <v>DISC $+CER</v>
          </cell>
          <cell r="D121">
            <v>0</v>
          </cell>
          <cell r="E121">
            <v>0</v>
          </cell>
        </row>
        <row r="122">
          <cell r="A122" t="str">
            <v>DISC EUR</v>
          </cell>
          <cell r="D122">
            <v>0</v>
          </cell>
          <cell r="E122">
            <v>0</v>
          </cell>
        </row>
        <row r="123">
          <cell r="A123" t="str">
            <v>DISC JPY</v>
          </cell>
          <cell r="D123">
            <v>0</v>
          </cell>
          <cell r="E123">
            <v>0</v>
          </cell>
        </row>
        <row r="124">
          <cell r="A124" t="str">
            <v>DISC USD</v>
          </cell>
          <cell r="D124">
            <v>0</v>
          </cell>
          <cell r="E124">
            <v>0</v>
          </cell>
        </row>
        <row r="125">
          <cell r="A125" t="str">
            <v>DISD</v>
          </cell>
          <cell r="C125">
            <v>0</v>
          </cell>
          <cell r="E125">
            <v>0</v>
          </cell>
        </row>
        <row r="126">
          <cell r="A126" t="str">
            <v>DISDDM</v>
          </cell>
          <cell r="C126">
            <v>0</v>
          </cell>
          <cell r="E126">
            <v>0</v>
          </cell>
        </row>
        <row r="127">
          <cell r="A127" t="str">
            <v>EEUU/TESORO</v>
          </cell>
          <cell r="D127">
            <v>0</v>
          </cell>
          <cell r="E127">
            <v>0</v>
          </cell>
        </row>
        <row r="128">
          <cell r="A128" t="str">
            <v>EIB/VIALIDAD</v>
          </cell>
          <cell r="D128">
            <v>1.2617216</v>
          </cell>
          <cell r="E128">
            <v>1.2617216</v>
          </cell>
        </row>
        <row r="129">
          <cell r="A129" t="str">
            <v>EL/DEM-55</v>
          </cell>
          <cell r="C129">
            <v>0</v>
          </cell>
          <cell r="E129">
            <v>0</v>
          </cell>
        </row>
        <row r="130">
          <cell r="A130" t="str">
            <v>EL/DEM-72</v>
          </cell>
          <cell r="B130">
            <v>0</v>
          </cell>
          <cell r="E130">
            <v>0</v>
          </cell>
        </row>
        <row r="131">
          <cell r="A131" t="str">
            <v>EL/DEM-86</v>
          </cell>
          <cell r="C131">
            <v>0</v>
          </cell>
          <cell r="E131">
            <v>0</v>
          </cell>
        </row>
        <row r="132">
          <cell r="A132" t="str">
            <v>EL/ITL-77</v>
          </cell>
          <cell r="B132">
            <v>0</v>
          </cell>
          <cell r="E132">
            <v>0</v>
          </cell>
        </row>
        <row r="133">
          <cell r="A133" t="str">
            <v>EN/YACYRETA</v>
          </cell>
          <cell r="C133">
            <v>0.39573040999999998</v>
          </cell>
          <cell r="D133">
            <v>3.5519750000000003E-2</v>
          </cell>
          <cell r="E133">
            <v>0.43125015999999999</v>
          </cell>
        </row>
        <row r="134">
          <cell r="A134" t="str">
            <v>EXIMUS/YACYRETA</v>
          </cell>
          <cell r="C134">
            <v>11.608162530000001</v>
          </cell>
          <cell r="E134">
            <v>11.608162530000001</v>
          </cell>
        </row>
        <row r="135">
          <cell r="A135" t="str">
            <v>FEM/TESORO</v>
          </cell>
          <cell r="B135">
            <v>1.2540010309278399E-2</v>
          </cell>
          <cell r="C135">
            <v>1.2540010309278399E-2</v>
          </cell>
          <cell r="D135">
            <v>1.2540010309278399E-2</v>
          </cell>
          <cell r="E135">
            <v>3.7620030927835196E-2</v>
          </cell>
        </row>
        <row r="136">
          <cell r="A136" t="str">
            <v>FERRO</v>
          </cell>
          <cell r="B136">
            <v>0</v>
          </cell>
          <cell r="E136">
            <v>0</v>
          </cell>
        </row>
        <row r="137">
          <cell r="A137" t="str">
            <v>FIDA 225</v>
          </cell>
          <cell r="D137">
            <v>0.446332133702941</v>
          </cell>
          <cell r="E137">
            <v>0.446332133702941</v>
          </cell>
        </row>
        <row r="138">
          <cell r="A138" t="str">
            <v>FIDA 417</v>
          </cell>
          <cell r="D138">
            <v>0.15552810572994</v>
          </cell>
          <cell r="E138">
            <v>0.15552810572994</v>
          </cell>
        </row>
        <row r="139">
          <cell r="A139" t="str">
            <v>FIDA 514</v>
          </cell>
          <cell r="D139">
            <v>8.6038594155029412E-3</v>
          </cell>
          <cell r="E139">
            <v>8.6038594155029412E-3</v>
          </cell>
        </row>
        <row r="140">
          <cell r="A140" t="str">
            <v>FKUW/PROVSF</v>
          </cell>
          <cell r="D140">
            <v>1.11886518315645</v>
          </cell>
          <cell r="E140">
            <v>1.11886518315645</v>
          </cell>
        </row>
        <row r="141">
          <cell r="A141" t="str">
            <v>FMI 2000</v>
          </cell>
          <cell r="C141">
            <v>0</v>
          </cell>
          <cell r="D141">
            <v>287.90948085160704</v>
          </cell>
          <cell r="E141">
            <v>287.90948085160704</v>
          </cell>
        </row>
        <row r="142">
          <cell r="A142" t="str">
            <v>FMI 2000/SRF</v>
          </cell>
          <cell r="B142">
            <v>138.622949059951</v>
          </cell>
          <cell r="C142">
            <v>138.622949059951</v>
          </cell>
          <cell r="D142">
            <v>138.622949059951</v>
          </cell>
          <cell r="E142">
            <v>415.86884717985299</v>
          </cell>
        </row>
        <row r="143">
          <cell r="A143" t="str">
            <v>FMI 2003</v>
          </cell>
          <cell r="C143">
            <v>0</v>
          </cell>
          <cell r="E143">
            <v>0</v>
          </cell>
        </row>
        <row r="144">
          <cell r="A144" t="str">
            <v>FMI 2003 II</v>
          </cell>
          <cell r="C144">
            <v>0</v>
          </cell>
          <cell r="E144">
            <v>0</v>
          </cell>
        </row>
        <row r="145">
          <cell r="A145" t="str">
            <v>FMI 92</v>
          </cell>
          <cell r="C145">
            <v>0</v>
          </cell>
          <cell r="D145">
            <v>30.967852226424103</v>
          </cell>
          <cell r="E145">
            <v>30.967852226424103</v>
          </cell>
        </row>
        <row r="146">
          <cell r="A146" t="str">
            <v>FON/TESORO</v>
          </cell>
          <cell r="B146">
            <v>0.83559331958762884</v>
          </cell>
          <cell r="C146">
            <v>0.94917368041237116</v>
          </cell>
          <cell r="D146">
            <v>1.8767240618556704</v>
          </cell>
          <cell r="E146">
            <v>3.6614910618556706</v>
          </cell>
        </row>
        <row r="147">
          <cell r="A147" t="str">
            <v>FONAVI/TESORO</v>
          </cell>
          <cell r="B147">
            <v>13.25130884536083</v>
          </cell>
          <cell r="C147">
            <v>3.3128272061855699</v>
          </cell>
          <cell r="D147">
            <v>3.3128272061855699</v>
          </cell>
          <cell r="E147">
            <v>19.876963257731969</v>
          </cell>
        </row>
        <row r="148">
          <cell r="A148" t="str">
            <v>FONP 06/94</v>
          </cell>
          <cell r="B148">
            <v>0</v>
          </cell>
          <cell r="E148">
            <v>0</v>
          </cell>
        </row>
        <row r="149">
          <cell r="A149" t="str">
            <v>FONP 10/96</v>
          </cell>
          <cell r="C149">
            <v>0</v>
          </cell>
          <cell r="E149">
            <v>0</v>
          </cell>
        </row>
        <row r="150">
          <cell r="A150" t="str">
            <v>FUB/RELEXT</v>
          </cell>
          <cell r="B150">
            <v>1.8833599999999999E-3</v>
          </cell>
          <cell r="C150">
            <v>1.4164100000000001E-3</v>
          </cell>
          <cell r="D150">
            <v>2.1425200000000002E-3</v>
          </cell>
          <cell r="E150">
            <v>5.4422900000000007E-3</v>
          </cell>
        </row>
        <row r="151">
          <cell r="A151" t="str">
            <v>GEN/YACYRETA</v>
          </cell>
          <cell r="B151">
            <v>8.5383000000000008E-4</v>
          </cell>
          <cell r="E151">
            <v>8.5383000000000008E-4</v>
          </cell>
        </row>
        <row r="152">
          <cell r="A152" t="str">
            <v>GLO17 PES</v>
          </cell>
          <cell r="B152">
            <v>0</v>
          </cell>
          <cell r="E152">
            <v>0</v>
          </cell>
        </row>
        <row r="153">
          <cell r="A153" t="str">
            <v>ICE/BANADE</v>
          </cell>
          <cell r="D153">
            <v>0.92688078000000007</v>
          </cell>
          <cell r="E153">
            <v>0.92688078000000007</v>
          </cell>
        </row>
        <row r="154">
          <cell r="A154" t="str">
            <v>ICE/CORTE</v>
          </cell>
          <cell r="B154">
            <v>0</v>
          </cell>
          <cell r="E154">
            <v>0</v>
          </cell>
        </row>
        <row r="155">
          <cell r="A155" t="str">
            <v>ICE/MCBA</v>
          </cell>
          <cell r="D155">
            <v>0.35395259000000001</v>
          </cell>
          <cell r="E155">
            <v>0.35395259000000001</v>
          </cell>
        </row>
        <row r="156">
          <cell r="A156" t="str">
            <v>ICE/PREFEC</v>
          </cell>
          <cell r="D156">
            <v>6.6803979999999999E-2</v>
          </cell>
          <cell r="E156">
            <v>6.6803979999999999E-2</v>
          </cell>
        </row>
        <row r="157">
          <cell r="A157" t="str">
            <v>ICE/PROVCB</v>
          </cell>
          <cell r="B157">
            <v>0.62365181000000003</v>
          </cell>
          <cell r="E157">
            <v>0.62365181000000003</v>
          </cell>
        </row>
        <row r="158">
          <cell r="A158" t="str">
            <v>ICE/SALUD</v>
          </cell>
          <cell r="C158">
            <v>2.34358567</v>
          </cell>
          <cell r="E158">
            <v>2.34358567</v>
          </cell>
        </row>
        <row r="159">
          <cell r="A159" t="str">
            <v>ICO/CBA</v>
          </cell>
          <cell r="B159">
            <v>0</v>
          </cell>
          <cell r="E159">
            <v>0</v>
          </cell>
        </row>
        <row r="160">
          <cell r="A160" t="str">
            <v>ICO/SALUD</v>
          </cell>
          <cell r="B160">
            <v>0</v>
          </cell>
          <cell r="E160">
            <v>0</v>
          </cell>
        </row>
        <row r="161">
          <cell r="A161" t="str">
            <v>IRB/RELEXT</v>
          </cell>
          <cell r="D161">
            <v>3.6561110443456301E-3</v>
          </cell>
          <cell r="E161">
            <v>3.6561110443456301E-3</v>
          </cell>
        </row>
        <row r="162">
          <cell r="A162" t="str">
            <v>JBIC/HIDRONOR</v>
          </cell>
          <cell r="C162">
            <v>2.8317977627058899</v>
          </cell>
          <cell r="E162">
            <v>2.8317977627058899</v>
          </cell>
        </row>
        <row r="163">
          <cell r="A163" t="str">
            <v>JBIC/TESORO</v>
          </cell>
          <cell r="B163">
            <v>54.861102792213536</v>
          </cell>
          <cell r="E163">
            <v>54.861102792213536</v>
          </cell>
        </row>
        <row r="164">
          <cell r="A164" t="str">
            <v>JBIC/YACYRETA</v>
          </cell>
          <cell r="D164">
            <v>7.6138163921430504</v>
          </cell>
          <cell r="E164">
            <v>7.6138163921430504</v>
          </cell>
        </row>
        <row r="165">
          <cell r="A165" t="str">
            <v>KFW/INTI</v>
          </cell>
          <cell r="D165">
            <v>0.28425349116692722</v>
          </cell>
          <cell r="E165">
            <v>0.28425349116692722</v>
          </cell>
        </row>
        <row r="166">
          <cell r="A166" t="str">
            <v>KFW/YACYRETA</v>
          </cell>
          <cell r="C166">
            <v>0.34118306693907002</v>
          </cell>
          <cell r="E166">
            <v>0.34118306693907002</v>
          </cell>
        </row>
        <row r="167">
          <cell r="A167" t="str">
            <v>LEU$</v>
          </cell>
          <cell r="B167">
            <v>7.6769007397055528E-2</v>
          </cell>
          <cell r="E167">
            <v>7.6769007397055528E-2</v>
          </cell>
        </row>
        <row r="168">
          <cell r="A168" t="str">
            <v>MEDIO/BANADE</v>
          </cell>
          <cell r="B168">
            <v>4.6278854945318999</v>
          </cell>
          <cell r="C168">
            <v>2.1660289508472501</v>
          </cell>
          <cell r="D168">
            <v>1.9980904458598698</v>
          </cell>
          <cell r="E168">
            <v>8.792004891239019</v>
          </cell>
        </row>
        <row r="169">
          <cell r="A169" t="str">
            <v>MEDIO/BCRA</v>
          </cell>
          <cell r="B169">
            <v>1.4385553799999999</v>
          </cell>
          <cell r="E169">
            <v>1.4385553799999999</v>
          </cell>
        </row>
        <row r="170">
          <cell r="A170" t="str">
            <v>MEDIO/HIDRONOR</v>
          </cell>
          <cell r="B170">
            <v>6.5103881744982606E-2</v>
          </cell>
          <cell r="E170">
            <v>6.5103881744982606E-2</v>
          </cell>
        </row>
        <row r="171">
          <cell r="A171" t="str">
            <v>MEDIO/JUSTICIA</v>
          </cell>
          <cell r="C171">
            <v>5.6662050000000005E-2</v>
          </cell>
          <cell r="E171">
            <v>5.6662050000000005E-2</v>
          </cell>
        </row>
        <row r="172">
          <cell r="A172" t="str">
            <v>MEDIO/NASA</v>
          </cell>
          <cell r="C172">
            <v>0.239855726475183</v>
          </cell>
          <cell r="E172">
            <v>0.239855726475183</v>
          </cell>
        </row>
        <row r="173">
          <cell r="A173" t="str">
            <v>MEDIO/PROVBA</v>
          </cell>
          <cell r="D173">
            <v>0.473955462083884</v>
          </cell>
          <cell r="E173">
            <v>0.473955462083884</v>
          </cell>
        </row>
        <row r="174">
          <cell r="A174" t="str">
            <v>MEDIO/SALUD</v>
          </cell>
          <cell r="C174">
            <v>0.57456817690181494</v>
          </cell>
          <cell r="E174">
            <v>0.57456817690181494</v>
          </cell>
        </row>
        <row r="175">
          <cell r="A175" t="str">
            <v>OCMO</v>
          </cell>
          <cell r="B175">
            <v>0.195558717577823</v>
          </cell>
          <cell r="E175">
            <v>0.195558717577823</v>
          </cell>
        </row>
        <row r="176">
          <cell r="A176" t="str">
            <v>P BG01/03</v>
          </cell>
          <cell r="B176">
            <v>0</v>
          </cell>
          <cell r="C176">
            <v>0</v>
          </cell>
          <cell r="D176">
            <v>0</v>
          </cell>
          <cell r="E176">
            <v>0</v>
          </cell>
        </row>
        <row r="177">
          <cell r="A177" t="str">
            <v>P BG04/06</v>
          </cell>
          <cell r="B177">
            <v>0</v>
          </cell>
          <cell r="C177">
            <v>0</v>
          </cell>
          <cell r="D177">
            <v>0</v>
          </cell>
          <cell r="E177">
            <v>0</v>
          </cell>
        </row>
        <row r="178">
          <cell r="A178" t="str">
            <v>P BG05/17</v>
          </cell>
          <cell r="B178">
            <v>0</v>
          </cell>
          <cell r="C178">
            <v>0</v>
          </cell>
          <cell r="D178">
            <v>0</v>
          </cell>
          <cell r="E178">
            <v>0</v>
          </cell>
        </row>
        <row r="179">
          <cell r="A179" t="str">
            <v>P BG06/27</v>
          </cell>
          <cell r="B179">
            <v>0</v>
          </cell>
          <cell r="C179">
            <v>0</v>
          </cell>
          <cell r="D179">
            <v>0</v>
          </cell>
          <cell r="E179">
            <v>0</v>
          </cell>
        </row>
        <row r="180">
          <cell r="A180" t="str">
            <v>P BG07/05</v>
          </cell>
          <cell r="B180">
            <v>0</v>
          </cell>
          <cell r="C180">
            <v>0</v>
          </cell>
          <cell r="D180">
            <v>0</v>
          </cell>
          <cell r="E180">
            <v>0</v>
          </cell>
        </row>
        <row r="181">
          <cell r="A181" t="str">
            <v>P BG08/19</v>
          </cell>
          <cell r="B181">
            <v>0</v>
          </cell>
          <cell r="C181">
            <v>0</v>
          </cell>
          <cell r="D181">
            <v>0</v>
          </cell>
          <cell r="E181">
            <v>0</v>
          </cell>
        </row>
        <row r="182">
          <cell r="A182" t="str">
            <v>P BG09/09</v>
          </cell>
          <cell r="B182">
            <v>0</v>
          </cell>
          <cell r="C182">
            <v>0</v>
          </cell>
          <cell r="D182">
            <v>0</v>
          </cell>
          <cell r="E182">
            <v>0</v>
          </cell>
        </row>
        <row r="183">
          <cell r="A183" t="str">
            <v>P BG10/20</v>
          </cell>
          <cell r="B183">
            <v>0</v>
          </cell>
          <cell r="C183">
            <v>0</v>
          </cell>
          <cell r="D183">
            <v>0</v>
          </cell>
          <cell r="E183">
            <v>0</v>
          </cell>
        </row>
        <row r="184">
          <cell r="A184" t="str">
            <v>P BG11/10</v>
          </cell>
          <cell r="B184">
            <v>0</v>
          </cell>
          <cell r="C184">
            <v>0</v>
          </cell>
          <cell r="D184">
            <v>0</v>
          </cell>
          <cell r="E184">
            <v>0</v>
          </cell>
        </row>
        <row r="185">
          <cell r="A185" t="str">
            <v>P BG12/15</v>
          </cell>
          <cell r="B185">
            <v>0</v>
          </cell>
          <cell r="C185">
            <v>0</v>
          </cell>
          <cell r="D185">
            <v>0</v>
          </cell>
          <cell r="E185">
            <v>0</v>
          </cell>
        </row>
        <row r="186">
          <cell r="A186" t="str">
            <v>P BG13/30</v>
          </cell>
          <cell r="B186">
            <v>0</v>
          </cell>
          <cell r="C186">
            <v>0</v>
          </cell>
          <cell r="D186">
            <v>0</v>
          </cell>
          <cell r="E186">
            <v>0</v>
          </cell>
        </row>
        <row r="187">
          <cell r="A187" t="str">
            <v>P BG14/31</v>
          </cell>
          <cell r="B187">
            <v>0</v>
          </cell>
          <cell r="C187">
            <v>0</v>
          </cell>
          <cell r="D187">
            <v>0</v>
          </cell>
          <cell r="E187">
            <v>0</v>
          </cell>
        </row>
        <row r="188">
          <cell r="A188" t="str">
            <v>P BG15/12</v>
          </cell>
          <cell r="B188">
            <v>0</v>
          </cell>
          <cell r="C188">
            <v>0</v>
          </cell>
          <cell r="D188">
            <v>0</v>
          </cell>
          <cell r="E188">
            <v>0</v>
          </cell>
        </row>
        <row r="189">
          <cell r="A189" t="str">
            <v>P BG16/08$</v>
          </cell>
          <cell r="B189">
            <v>0</v>
          </cell>
          <cell r="C189">
            <v>0</v>
          </cell>
          <cell r="D189">
            <v>0</v>
          </cell>
          <cell r="E189">
            <v>0</v>
          </cell>
        </row>
        <row r="190">
          <cell r="A190" t="str">
            <v>P BG17/08</v>
          </cell>
          <cell r="B190">
            <v>0</v>
          </cell>
          <cell r="C190">
            <v>0</v>
          </cell>
          <cell r="D190">
            <v>0</v>
          </cell>
          <cell r="E190">
            <v>0</v>
          </cell>
        </row>
        <row r="191">
          <cell r="A191" t="str">
            <v>P BIHD</v>
          </cell>
          <cell r="B191">
            <v>4.1784514580761895E-3</v>
          </cell>
          <cell r="C191">
            <v>4.1784514580761895E-3</v>
          </cell>
          <cell r="D191">
            <v>4.1784514580761895E-3</v>
          </cell>
          <cell r="E191">
            <v>1.2535354374228569E-2</v>
          </cell>
        </row>
        <row r="192">
          <cell r="A192" t="str">
            <v>P BP02/E330</v>
          </cell>
          <cell r="B192">
            <v>0</v>
          </cell>
          <cell r="C192">
            <v>0</v>
          </cell>
          <cell r="D192">
            <v>0</v>
          </cell>
          <cell r="E192">
            <v>0</v>
          </cell>
        </row>
        <row r="193">
          <cell r="A193" t="str">
            <v>P BP02/E400</v>
          </cell>
          <cell r="B193">
            <v>0</v>
          </cell>
          <cell r="C193">
            <v>0</v>
          </cell>
          <cell r="D193">
            <v>0</v>
          </cell>
          <cell r="E193">
            <v>0</v>
          </cell>
        </row>
        <row r="194">
          <cell r="A194" t="str">
            <v>P BP02/E580</v>
          </cell>
          <cell r="B194">
            <v>0</v>
          </cell>
          <cell r="C194">
            <v>0</v>
          </cell>
          <cell r="D194">
            <v>0</v>
          </cell>
          <cell r="E194">
            <v>0</v>
          </cell>
        </row>
        <row r="195">
          <cell r="A195" t="str">
            <v>P BP02/E580-II</v>
          </cell>
          <cell r="B195">
            <v>4.37988275824544</v>
          </cell>
          <cell r="E195">
            <v>4.37988275824544</v>
          </cell>
        </row>
        <row r="196">
          <cell r="A196" t="str">
            <v>P BP03/B405 (Radar I)</v>
          </cell>
          <cell r="B196">
            <v>0</v>
          </cell>
          <cell r="C196">
            <v>0</v>
          </cell>
          <cell r="D196">
            <v>0</v>
          </cell>
          <cell r="E196">
            <v>0</v>
          </cell>
        </row>
        <row r="197">
          <cell r="A197" t="str">
            <v>P BP03/B405 (Radar II)</v>
          </cell>
          <cell r="B197">
            <v>0</v>
          </cell>
          <cell r="C197">
            <v>0</v>
          </cell>
          <cell r="D197">
            <v>0</v>
          </cell>
          <cell r="E197">
            <v>0</v>
          </cell>
        </row>
        <row r="198">
          <cell r="A198" t="str">
            <v>P BP04/E435</v>
          </cell>
          <cell r="B198">
            <v>0</v>
          </cell>
          <cell r="C198">
            <v>0</v>
          </cell>
          <cell r="D198">
            <v>0</v>
          </cell>
          <cell r="E198">
            <v>0</v>
          </cell>
        </row>
        <row r="199">
          <cell r="A199" t="str">
            <v>P BP05/B400 (Hexagon IV)</v>
          </cell>
          <cell r="B199">
            <v>0</v>
          </cell>
          <cell r="C199">
            <v>0</v>
          </cell>
          <cell r="D199">
            <v>0</v>
          </cell>
          <cell r="E199">
            <v>0</v>
          </cell>
        </row>
        <row r="200">
          <cell r="A200" t="str">
            <v>P BP06/B450 (Radar III)</v>
          </cell>
          <cell r="B200">
            <v>0</v>
          </cell>
          <cell r="C200">
            <v>0</v>
          </cell>
          <cell r="D200">
            <v>0</v>
          </cell>
          <cell r="E200">
            <v>0</v>
          </cell>
        </row>
        <row r="201">
          <cell r="A201" t="str">
            <v>P BP06/B450 (Radar IV)</v>
          </cell>
          <cell r="B201">
            <v>0</v>
          </cell>
          <cell r="C201">
            <v>0</v>
          </cell>
          <cell r="D201">
            <v>0</v>
          </cell>
          <cell r="E201">
            <v>0</v>
          </cell>
        </row>
        <row r="202">
          <cell r="A202" t="str">
            <v>P BP06/E580</v>
          </cell>
          <cell r="B202">
            <v>0</v>
          </cell>
          <cell r="C202">
            <v>0</v>
          </cell>
          <cell r="D202">
            <v>0</v>
          </cell>
          <cell r="E202">
            <v>0</v>
          </cell>
        </row>
        <row r="203">
          <cell r="A203" t="str">
            <v>P BP07/B450 (Celtic I)</v>
          </cell>
          <cell r="B203">
            <v>0</v>
          </cell>
          <cell r="C203">
            <v>0</v>
          </cell>
          <cell r="D203">
            <v>0</v>
          </cell>
          <cell r="E203">
            <v>0</v>
          </cell>
        </row>
        <row r="204">
          <cell r="A204" t="str">
            <v>P BP07/B450 (Celtic II)</v>
          </cell>
          <cell r="B204">
            <v>0</v>
          </cell>
          <cell r="C204">
            <v>0</v>
          </cell>
          <cell r="D204">
            <v>0</v>
          </cell>
          <cell r="E204">
            <v>0</v>
          </cell>
        </row>
        <row r="205">
          <cell r="A205" t="str">
            <v>P BT03</v>
          </cell>
          <cell r="B205">
            <v>0</v>
          </cell>
          <cell r="C205">
            <v>0</v>
          </cell>
          <cell r="D205">
            <v>0</v>
          </cell>
          <cell r="E205">
            <v>0</v>
          </cell>
        </row>
        <row r="206">
          <cell r="A206" t="str">
            <v>P BT03Flot</v>
          </cell>
          <cell r="B206">
            <v>0</v>
          </cell>
          <cell r="C206">
            <v>0</v>
          </cell>
          <cell r="D206">
            <v>0</v>
          </cell>
          <cell r="E206">
            <v>0</v>
          </cell>
        </row>
        <row r="207">
          <cell r="A207" t="str">
            <v>P BT04</v>
          </cell>
          <cell r="B207">
            <v>0</v>
          </cell>
          <cell r="C207">
            <v>0</v>
          </cell>
          <cell r="D207">
            <v>0</v>
          </cell>
          <cell r="E207">
            <v>0</v>
          </cell>
        </row>
        <row r="208">
          <cell r="A208" t="str">
            <v>P BT05</v>
          </cell>
          <cell r="B208">
            <v>0</v>
          </cell>
          <cell r="C208">
            <v>0</v>
          </cell>
          <cell r="D208">
            <v>0</v>
          </cell>
          <cell r="E208">
            <v>0</v>
          </cell>
        </row>
        <row r="209">
          <cell r="A209" t="str">
            <v>P BT06</v>
          </cell>
          <cell r="B209">
            <v>0</v>
          </cell>
          <cell r="C209">
            <v>0</v>
          </cell>
          <cell r="D209">
            <v>0</v>
          </cell>
          <cell r="E209">
            <v>0</v>
          </cell>
        </row>
        <row r="210">
          <cell r="A210" t="str">
            <v>P BT2006</v>
          </cell>
          <cell r="B210">
            <v>0</v>
          </cell>
          <cell r="C210">
            <v>55.352283316103097</v>
          </cell>
          <cell r="D210">
            <v>0</v>
          </cell>
          <cell r="E210">
            <v>55.352283316103097</v>
          </cell>
        </row>
        <row r="211">
          <cell r="A211" t="str">
            <v>P BT27</v>
          </cell>
          <cell r="B211">
            <v>0</v>
          </cell>
          <cell r="C211">
            <v>0</v>
          </cell>
          <cell r="D211">
            <v>0</v>
          </cell>
          <cell r="E211">
            <v>0</v>
          </cell>
        </row>
        <row r="212">
          <cell r="A212" t="str">
            <v>P DC$</v>
          </cell>
          <cell r="B212">
            <v>0.33870796219931298</v>
          </cell>
          <cell r="C212">
            <v>0.33870796219931298</v>
          </cell>
          <cell r="D212">
            <v>0.33870796219931298</v>
          </cell>
          <cell r="E212">
            <v>1.016123886597939</v>
          </cell>
        </row>
        <row r="213">
          <cell r="A213" t="str">
            <v>P EL/ARP-61</v>
          </cell>
          <cell r="B213">
            <v>0</v>
          </cell>
          <cell r="C213">
            <v>0</v>
          </cell>
          <cell r="D213">
            <v>0</v>
          </cell>
          <cell r="E213">
            <v>0</v>
          </cell>
        </row>
        <row r="214">
          <cell r="A214" t="str">
            <v>P EL/USD-74</v>
          </cell>
          <cell r="B214">
            <v>0</v>
          </cell>
          <cell r="C214">
            <v>3.5847083704427098</v>
          </cell>
          <cell r="E214">
            <v>3.5847083704427098</v>
          </cell>
        </row>
        <row r="215">
          <cell r="A215" t="str">
            <v>P EL/USD-79</v>
          </cell>
          <cell r="B215">
            <v>0</v>
          </cell>
          <cell r="C215">
            <v>0</v>
          </cell>
          <cell r="D215">
            <v>0</v>
          </cell>
          <cell r="E215">
            <v>0</v>
          </cell>
        </row>
        <row r="216">
          <cell r="A216" t="str">
            <v>P EL/USD-91</v>
          </cell>
          <cell r="B216">
            <v>0</v>
          </cell>
          <cell r="C216">
            <v>0</v>
          </cell>
          <cell r="D216">
            <v>0</v>
          </cell>
          <cell r="E216">
            <v>0</v>
          </cell>
        </row>
        <row r="217">
          <cell r="A217" t="str">
            <v>P FRB</v>
          </cell>
          <cell r="B217">
            <v>0</v>
          </cell>
          <cell r="C217">
            <v>0</v>
          </cell>
          <cell r="D217">
            <v>0</v>
          </cell>
          <cell r="E217">
            <v>0</v>
          </cell>
        </row>
        <row r="218">
          <cell r="A218" t="str">
            <v>P PFIXSI (Hexagon II)</v>
          </cell>
          <cell r="B218">
            <v>0</v>
          </cell>
          <cell r="C218">
            <v>95.3783324751642</v>
          </cell>
          <cell r="E218">
            <v>95.3783324751642</v>
          </cell>
        </row>
        <row r="219">
          <cell r="A219" t="str">
            <v>P PFIXSII (Hexagon III)</v>
          </cell>
          <cell r="B219">
            <v>0</v>
          </cell>
          <cell r="C219">
            <v>0</v>
          </cell>
          <cell r="D219">
            <v>94.967116843693901</v>
          </cell>
          <cell r="E219">
            <v>94.967116843693901</v>
          </cell>
        </row>
        <row r="220">
          <cell r="A220" t="str">
            <v>P PRO1</v>
          </cell>
          <cell r="B220">
            <v>1.9153318762886602</v>
          </cell>
          <cell r="C220">
            <v>1.9153318762886602</v>
          </cell>
          <cell r="D220">
            <v>1.9153318762886602</v>
          </cell>
          <cell r="E220">
            <v>5.7459956288659804</v>
          </cell>
        </row>
        <row r="221">
          <cell r="A221" t="str">
            <v>P PRO10</v>
          </cell>
          <cell r="B221">
            <v>0</v>
          </cell>
          <cell r="C221">
            <v>0</v>
          </cell>
          <cell r="D221">
            <v>0</v>
          </cell>
          <cell r="E221">
            <v>0</v>
          </cell>
        </row>
        <row r="222">
          <cell r="A222" t="str">
            <v>P PRO2</v>
          </cell>
          <cell r="B222">
            <v>1.5060887875759228</v>
          </cell>
          <cell r="C222">
            <v>1.4398688347131827</v>
          </cell>
          <cell r="D222">
            <v>1.4522181830678127</v>
          </cell>
          <cell r="E222">
            <v>4.3981758053569182</v>
          </cell>
        </row>
        <row r="223">
          <cell r="A223" t="str">
            <v>P PRO3</v>
          </cell>
          <cell r="B223">
            <v>4.4903505154639195E-3</v>
          </cell>
          <cell r="C223">
            <v>4.4903505154639195E-3</v>
          </cell>
          <cell r="D223">
            <v>4.4903505154639195E-3</v>
          </cell>
          <cell r="E223">
            <v>1.3471051546391759E-2</v>
          </cell>
        </row>
        <row r="224">
          <cell r="A224" t="str">
            <v>P PRO4</v>
          </cell>
          <cell r="B224">
            <v>2.368926765427712</v>
          </cell>
          <cell r="C224">
            <v>2.3801730905258722</v>
          </cell>
          <cell r="D224">
            <v>2.3801730905258722</v>
          </cell>
          <cell r="E224">
            <v>7.1292729464794569</v>
          </cell>
        </row>
        <row r="225">
          <cell r="A225" t="str">
            <v>P PRO5</v>
          </cell>
          <cell r="B225">
            <v>2.3163469450171799</v>
          </cell>
          <cell r="C225">
            <v>0</v>
          </cell>
          <cell r="D225">
            <v>0</v>
          </cell>
          <cell r="E225">
            <v>2.3163469450171799</v>
          </cell>
        </row>
        <row r="226">
          <cell r="A226" t="str">
            <v>P PRO6</v>
          </cell>
          <cell r="B226">
            <v>11.13985930989452</v>
          </cell>
          <cell r="C226">
            <v>0</v>
          </cell>
          <cell r="D226">
            <v>0</v>
          </cell>
          <cell r="E226">
            <v>11.13985930989452</v>
          </cell>
        </row>
        <row r="227">
          <cell r="A227" t="str">
            <v>P PRO9</v>
          </cell>
          <cell r="B227">
            <v>0</v>
          </cell>
          <cell r="C227">
            <v>0</v>
          </cell>
          <cell r="D227">
            <v>0</v>
          </cell>
          <cell r="E227">
            <v>0</v>
          </cell>
        </row>
        <row r="228">
          <cell r="A228" t="str">
            <v>PAR</v>
          </cell>
          <cell r="C228">
            <v>0</v>
          </cell>
          <cell r="E228">
            <v>0</v>
          </cell>
        </row>
        <row r="229">
          <cell r="A229" t="str">
            <v>PARDM</v>
          </cell>
          <cell r="C229">
            <v>0</v>
          </cell>
          <cell r="E229">
            <v>0</v>
          </cell>
        </row>
        <row r="230">
          <cell r="A230" t="str">
            <v>PRE3</v>
          </cell>
          <cell r="B230">
            <v>9.9432302405498309E-3</v>
          </cell>
          <cell r="E230">
            <v>9.9432302405498309E-3</v>
          </cell>
        </row>
        <row r="231">
          <cell r="A231" t="str">
            <v>PRE4</v>
          </cell>
          <cell r="B231">
            <v>8.7405328211390299E-2</v>
          </cell>
          <cell r="E231">
            <v>8.7405328211390299E-2</v>
          </cell>
        </row>
        <row r="232">
          <cell r="A232" t="str">
            <v>PRO1</v>
          </cell>
          <cell r="B232">
            <v>0.25622375945017201</v>
          </cell>
          <cell r="C232">
            <v>0.22863392783505099</v>
          </cell>
          <cell r="D232">
            <v>0.22863392783505099</v>
          </cell>
          <cell r="E232">
            <v>0.71349161512027393</v>
          </cell>
        </row>
        <row r="233">
          <cell r="A233" t="str">
            <v>PRO10</v>
          </cell>
          <cell r="B233">
            <v>0.59741532842668599</v>
          </cell>
          <cell r="E233">
            <v>0.59741532842668599</v>
          </cell>
        </row>
        <row r="234">
          <cell r="A234" t="str">
            <v>PRO2</v>
          </cell>
          <cell r="B234">
            <v>1.1563370027604789</v>
          </cell>
          <cell r="C234">
            <v>1.096338613215156</v>
          </cell>
          <cell r="D234">
            <v>1.096338613215156</v>
          </cell>
          <cell r="E234">
            <v>3.3490142291907912</v>
          </cell>
        </row>
        <row r="235">
          <cell r="A235" t="str">
            <v>PRO3</v>
          </cell>
          <cell r="B235">
            <v>0.10125758419243948</v>
          </cell>
          <cell r="C235">
            <v>0.10126101374570448</v>
          </cell>
          <cell r="D235">
            <v>0.10126101374570448</v>
          </cell>
          <cell r="E235">
            <v>0.30377961168384848</v>
          </cell>
        </row>
        <row r="236">
          <cell r="A236" t="str">
            <v>PRO4</v>
          </cell>
          <cell r="B236">
            <v>3.5780090037496191</v>
          </cell>
          <cell r="C236">
            <v>3.5862716545950186</v>
          </cell>
          <cell r="D236">
            <v>3.5862716545950186</v>
          </cell>
          <cell r="E236">
            <v>10.750552312939655</v>
          </cell>
        </row>
        <row r="237">
          <cell r="A237" t="str">
            <v>PRO5</v>
          </cell>
          <cell r="B237">
            <v>0.31369018213058431</v>
          </cell>
          <cell r="E237">
            <v>0.31369018213058431</v>
          </cell>
        </row>
        <row r="238">
          <cell r="A238" t="str">
            <v>PRO6</v>
          </cell>
          <cell r="B238">
            <v>3.704201604481165</v>
          </cell>
          <cell r="E238">
            <v>3.704201604481165</v>
          </cell>
        </row>
        <row r="239">
          <cell r="A239" t="str">
            <v>PRO7</v>
          </cell>
          <cell r="B239">
            <v>1.55675258839667</v>
          </cell>
          <cell r="C239">
            <v>1.55675258839667</v>
          </cell>
          <cell r="D239">
            <v>1.55675258839667</v>
          </cell>
          <cell r="E239">
            <v>4.6702577651900103</v>
          </cell>
        </row>
        <row r="240">
          <cell r="A240" t="str">
            <v>PRO9</v>
          </cell>
          <cell r="B240">
            <v>0.35449604810996527</v>
          </cell>
          <cell r="E240">
            <v>0.35449604810996527</v>
          </cell>
        </row>
        <row r="241">
          <cell r="A241" t="str">
            <v>SABA/INTGM</v>
          </cell>
          <cell r="C241">
            <v>0.31119439000000004</v>
          </cell>
          <cell r="E241">
            <v>0.31119439000000004</v>
          </cell>
        </row>
        <row r="242">
          <cell r="A242" t="str">
            <v>SUD/YACYRETA</v>
          </cell>
          <cell r="D242">
            <v>0.38969410999999998</v>
          </cell>
          <cell r="E242">
            <v>0.38969410999999998</v>
          </cell>
        </row>
        <row r="243">
          <cell r="A243" t="str">
            <v>TBA/TESORO</v>
          </cell>
          <cell r="B243">
            <v>1.3766524432989693</v>
          </cell>
          <cell r="C243">
            <v>0.3441630962199313</v>
          </cell>
          <cell r="D243">
            <v>0.3441630962199313</v>
          </cell>
          <cell r="E243">
            <v>2.0649786357388318</v>
          </cell>
        </row>
        <row r="244">
          <cell r="A244" t="str">
            <v>TECH/MOSP</v>
          </cell>
          <cell r="D244">
            <v>0.12523916000000002</v>
          </cell>
          <cell r="E244">
            <v>0.12523916000000002</v>
          </cell>
        </row>
        <row r="245">
          <cell r="A245" t="str">
            <v>VARIOS/PAMI</v>
          </cell>
          <cell r="B245">
            <v>29.831551443299016</v>
          </cell>
          <cell r="C245">
            <v>2.9072003436426103E-2</v>
          </cell>
          <cell r="D245">
            <v>2.9072003436426103E-2</v>
          </cell>
          <cell r="E245">
            <v>29.889695450171867</v>
          </cell>
        </row>
        <row r="246">
          <cell r="A246" t="str">
            <v>WBC/RELEXT</v>
          </cell>
          <cell r="B246">
            <v>1.5767159853569252E-3</v>
          </cell>
          <cell r="C246">
            <v>1.936165344722387E-3</v>
          </cell>
          <cell r="D246">
            <v>2.1773718730933459E-3</v>
          </cell>
          <cell r="E246">
            <v>5.6902532031726585E-3</v>
          </cell>
        </row>
        <row r="247">
          <cell r="A247" t="str">
            <v>#N/A</v>
          </cell>
          <cell r="B247">
            <v>0.1952059862542955</v>
          </cell>
          <cell r="C247">
            <v>0.1952059862542955</v>
          </cell>
          <cell r="D247">
            <v>0.1952059862542955</v>
          </cell>
          <cell r="E247">
            <v>0.58561795876288647</v>
          </cell>
        </row>
        <row r="248">
          <cell r="A248" t="str">
            <v>Total general</v>
          </cell>
          <cell r="B248">
            <v>1046.3358851997414</v>
          </cell>
          <cell r="C248">
            <v>1150.3925149484919</v>
          </cell>
          <cell r="D248">
            <v>2226.0559204966771</v>
          </cell>
          <cell r="E248">
            <v>4422.7843206449115</v>
          </cell>
        </row>
      </sheetData>
      <sheetData sheetId="1" refreshError="1"/>
      <sheetData sheetId="2" refreshError="1">
        <row r="4">
          <cell r="A4" t="str">
            <v>DNCI</v>
          </cell>
          <cell r="B4">
            <v>1</v>
          </cell>
          <cell r="C4">
            <v>2</v>
          </cell>
          <cell r="D4">
            <v>3</v>
          </cell>
          <cell r="E4">
            <v>4</v>
          </cell>
          <cell r="F4">
            <v>5</v>
          </cell>
          <cell r="G4">
            <v>6</v>
          </cell>
          <cell r="H4">
            <v>7</v>
          </cell>
          <cell r="I4">
            <v>8</v>
          </cell>
          <cell r="J4">
            <v>9</v>
          </cell>
          <cell r="K4">
            <v>10</v>
          </cell>
          <cell r="L4">
            <v>11</v>
          </cell>
          <cell r="M4">
            <v>12</v>
          </cell>
          <cell r="N4">
            <v>2006</v>
          </cell>
        </row>
        <row r="5">
          <cell r="A5">
            <v>1</v>
          </cell>
          <cell r="B5">
            <v>2</v>
          </cell>
          <cell r="C5">
            <v>3</v>
          </cell>
          <cell r="D5">
            <v>4</v>
          </cell>
          <cell r="E5">
            <v>5</v>
          </cell>
          <cell r="F5">
            <v>6</v>
          </cell>
          <cell r="G5">
            <v>7</v>
          </cell>
          <cell r="H5">
            <v>8</v>
          </cell>
          <cell r="I5">
            <v>9</v>
          </cell>
          <cell r="J5">
            <v>10</v>
          </cell>
          <cell r="K5">
            <v>11</v>
          </cell>
          <cell r="L5">
            <v>12</v>
          </cell>
          <cell r="M5">
            <v>13</v>
          </cell>
          <cell r="N5">
            <v>14</v>
          </cell>
        </row>
        <row r="6">
          <cell r="A6" t="str">
            <v>ABCRA</v>
          </cell>
          <cell r="B6">
            <v>618.55670103092802</v>
          </cell>
          <cell r="C6">
            <v>893.470790378007</v>
          </cell>
          <cell r="E6">
            <v>618.55670103092802</v>
          </cell>
          <cell r="F6">
            <v>206.185567010309</v>
          </cell>
          <cell r="H6">
            <v>481.09965635738899</v>
          </cell>
          <cell r="I6">
            <v>257.73195876288702</v>
          </cell>
          <cell r="J6">
            <v>178.69415807560131</v>
          </cell>
          <cell r="N6">
            <v>3254.2955326460497</v>
          </cell>
        </row>
        <row r="7">
          <cell r="A7" t="str">
            <v>ALENIA/FFAA</v>
          </cell>
          <cell r="M7">
            <v>0.76323700000000005</v>
          </cell>
          <cell r="N7">
            <v>0.76323700000000005</v>
          </cell>
        </row>
        <row r="8">
          <cell r="A8" t="str">
            <v>ARMADA-CCI</v>
          </cell>
          <cell r="B8">
            <v>9.801961168384879E-2</v>
          </cell>
          <cell r="C8">
            <v>9.801961168384879E-2</v>
          </cell>
          <cell r="D8">
            <v>9.801961168384879E-2</v>
          </cell>
          <cell r="E8">
            <v>9.801961168384879E-2</v>
          </cell>
          <cell r="F8">
            <v>9.801961168384879E-2</v>
          </cell>
          <cell r="G8">
            <v>9.801961168384879E-2</v>
          </cell>
          <cell r="H8">
            <v>9.801961168384879E-2</v>
          </cell>
          <cell r="I8">
            <v>9.801961168384879E-2</v>
          </cell>
          <cell r="J8">
            <v>9.801961168384879E-2</v>
          </cell>
          <cell r="K8">
            <v>9.801961168384879E-2</v>
          </cell>
          <cell r="L8">
            <v>9.801961168384879E-2</v>
          </cell>
          <cell r="M8">
            <v>9.801961168384879E-2</v>
          </cell>
          <cell r="N8">
            <v>1.1762353402061854</v>
          </cell>
        </row>
        <row r="9">
          <cell r="A9" t="str">
            <v>BBVA/SALUD</v>
          </cell>
          <cell r="C9">
            <v>7.3629550000000002E-2</v>
          </cell>
          <cell r="F9">
            <v>1.6589669999999997E-2</v>
          </cell>
          <cell r="N9">
            <v>9.0219220000000003E-2</v>
          </cell>
        </row>
        <row r="10">
          <cell r="A10" t="str">
            <v>BD06-u$s</v>
          </cell>
          <cell r="B10">
            <v>15.803000000000001</v>
          </cell>
          <cell r="N10">
            <v>15.803000000000001</v>
          </cell>
        </row>
        <row r="11">
          <cell r="A11" t="str">
            <v>BD07-I $</v>
          </cell>
          <cell r="C11">
            <v>171.712753881092</v>
          </cell>
          <cell r="I11">
            <v>171.712753881092</v>
          </cell>
          <cell r="N11">
            <v>343.425507762184</v>
          </cell>
        </row>
        <row r="12">
          <cell r="A12" t="str">
            <v>BD08-UCP</v>
          </cell>
          <cell r="D12">
            <v>108.183685474795</v>
          </cell>
          <cell r="J12">
            <v>108.183685474795</v>
          </cell>
          <cell r="N12">
            <v>216.36737094959</v>
          </cell>
        </row>
        <row r="13">
          <cell r="A13" t="str">
            <v>BD11-UCP</v>
          </cell>
          <cell r="B13">
            <v>30.366699217911002</v>
          </cell>
          <cell r="C13">
            <v>30.366699217911002</v>
          </cell>
          <cell r="D13">
            <v>30.366699217911002</v>
          </cell>
          <cell r="E13">
            <v>30.366699217911002</v>
          </cell>
          <cell r="F13">
            <v>30.366699217911002</v>
          </cell>
          <cell r="G13">
            <v>30.366699217911002</v>
          </cell>
          <cell r="H13">
            <v>30.366699217911002</v>
          </cell>
          <cell r="I13">
            <v>30.366699217911002</v>
          </cell>
          <cell r="J13">
            <v>30.366699217911002</v>
          </cell>
          <cell r="K13">
            <v>30.366699217911002</v>
          </cell>
          <cell r="L13">
            <v>30.366699217911002</v>
          </cell>
          <cell r="M13">
            <v>30.366699217911002</v>
          </cell>
          <cell r="N13">
            <v>364.40039061493195</v>
          </cell>
        </row>
        <row r="14">
          <cell r="A14" t="str">
            <v>BD12-I u$s</v>
          </cell>
          <cell r="C14">
            <v>0</v>
          </cell>
          <cell r="I14">
            <v>1523.6552460299999</v>
          </cell>
          <cell r="N14">
            <v>1523.6552460299999</v>
          </cell>
        </row>
        <row r="15">
          <cell r="A15" t="str">
            <v>BD13-u$s</v>
          </cell>
          <cell r="E15">
            <v>245.462425</v>
          </cell>
          <cell r="K15">
            <v>0</v>
          </cell>
          <cell r="N15">
            <v>245.462425</v>
          </cell>
        </row>
        <row r="16">
          <cell r="A16" t="str">
            <v>BERL/YACYRETA</v>
          </cell>
          <cell r="B16">
            <v>0.5819824660497539</v>
          </cell>
          <cell r="H16">
            <v>0.5819824660497539</v>
          </cell>
          <cell r="N16">
            <v>1.1639649320995078</v>
          </cell>
        </row>
        <row r="17">
          <cell r="A17" t="str">
            <v>BESP</v>
          </cell>
          <cell r="D17">
            <v>0</v>
          </cell>
          <cell r="J17">
            <v>0</v>
          </cell>
          <cell r="N17">
            <v>0</v>
          </cell>
        </row>
        <row r="18">
          <cell r="A18" t="str">
            <v>BG04/06</v>
          </cell>
          <cell r="E18">
            <v>0</v>
          </cell>
          <cell r="K18">
            <v>470.93302699999998</v>
          </cell>
          <cell r="N18">
            <v>470.93302699999998</v>
          </cell>
        </row>
        <row r="19">
          <cell r="A19" t="str">
            <v>BG05/17</v>
          </cell>
          <cell r="B19">
            <v>0</v>
          </cell>
          <cell r="H19">
            <v>0</v>
          </cell>
          <cell r="N19">
            <v>0</v>
          </cell>
        </row>
        <row r="20">
          <cell r="A20" t="str">
            <v>BG06/27</v>
          </cell>
          <cell r="D20">
            <v>0</v>
          </cell>
          <cell r="J20">
            <v>0</v>
          </cell>
          <cell r="N20">
            <v>0</v>
          </cell>
        </row>
        <row r="21">
          <cell r="A21" t="str">
            <v>BG08/19</v>
          </cell>
          <cell r="C21">
            <v>0</v>
          </cell>
          <cell r="I21">
            <v>0</v>
          </cell>
          <cell r="N21">
            <v>0</v>
          </cell>
        </row>
        <row r="22">
          <cell r="A22" t="str">
            <v>BG08/Pesificado</v>
          </cell>
          <cell r="G22">
            <v>3.8874089686792099E-3</v>
          </cell>
          <cell r="M22">
            <v>3.8874089686792099E-3</v>
          </cell>
          <cell r="N22">
            <v>7.7748179373584199E-3</v>
          </cell>
        </row>
        <row r="23">
          <cell r="A23" t="str">
            <v>BG09/09</v>
          </cell>
          <cell r="E23">
            <v>0</v>
          </cell>
          <cell r="K23">
            <v>0</v>
          </cell>
          <cell r="N23">
            <v>0</v>
          </cell>
        </row>
        <row r="24">
          <cell r="A24" t="str">
            <v>BG10/20</v>
          </cell>
          <cell r="C24">
            <v>0</v>
          </cell>
          <cell r="I24">
            <v>0</v>
          </cell>
          <cell r="N24">
            <v>0</v>
          </cell>
        </row>
        <row r="25">
          <cell r="A25" t="str">
            <v>BG11/10</v>
          </cell>
          <cell r="D25">
            <v>0</v>
          </cell>
          <cell r="J25">
            <v>0</v>
          </cell>
          <cell r="N25">
            <v>0</v>
          </cell>
        </row>
        <row r="26">
          <cell r="A26" t="str">
            <v>BG12/15</v>
          </cell>
          <cell r="G26">
            <v>0</v>
          </cell>
          <cell r="M26">
            <v>0</v>
          </cell>
          <cell r="N26">
            <v>0</v>
          </cell>
        </row>
        <row r="27">
          <cell r="A27" t="str">
            <v>BG13/30</v>
          </cell>
          <cell r="B27">
            <v>0</v>
          </cell>
          <cell r="H27">
            <v>0</v>
          </cell>
          <cell r="N27">
            <v>0</v>
          </cell>
        </row>
        <row r="28">
          <cell r="A28" t="str">
            <v>BG14/31</v>
          </cell>
          <cell r="B28">
            <v>0</v>
          </cell>
          <cell r="H28">
            <v>0</v>
          </cell>
          <cell r="N28">
            <v>0</v>
          </cell>
        </row>
        <row r="29">
          <cell r="A29" t="str">
            <v>BG15/12</v>
          </cell>
          <cell r="C29">
            <v>0</v>
          </cell>
          <cell r="I29">
            <v>0</v>
          </cell>
          <cell r="N29">
            <v>0</v>
          </cell>
        </row>
        <row r="30">
          <cell r="A30" t="str">
            <v>BG16/08$</v>
          </cell>
          <cell r="D30">
            <v>0</v>
          </cell>
          <cell r="J30">
            <v>0</v>
          </cell>
          <cell r="N30">
            <v>0</v>
          </cell>
        </row>
        <row r="31">
          <cell r="A31" t="str">
            <v>BG17/08</v>
          </cell>
          <cell r="G31">
            <v>73.481211580000007</v>
          </cell>
          <cell r="M31">
            <v>73.481211580000007</v>
          </cell>
          <cell r="N31">
            <v>146.96242316000001</v>
          </cell>
        </row>
        <row r="32">
          <cell r="A32" t="str">
            <v>BG18/18</v>
          </cell>
          <cell r="M32">
            <v>0</v>
          </cell>
          <cell r="N32">
            <v>0</v>
          </cell>
        </row>
        <row r="33">
          <cell r="A33" t="str">
            <v>BG19/31</v>
          </cell>
          <cell r="M33">
            <v>0</v>
          </cell>
          <cell r="N33">
            <v>0</v>
          </cell>
        </row>
        <row r="34">
          <cell r="A34" t="str">
            <v>BID 1008</v>
          </cell>
          <cell r="G34">
            <v>0.19496853</v>
          </cell>
          <cell r="M34">
            <v>0.19496853</v>
          </cell>
          <cell r="N34">
            <v>0.38993706</v>
          </cell>
        </row>
        <row r="35">
          <cell r="A35" t="str">
            <v>BID 1021</v>
          </cell>
          <cell r="D35">
            <v>0</v>
          </cell>
          <cell r="J35">
            <v>0.36248480999999999</v>
          </cell>
          <cell r="N35">
            <v>0.36248480999999999</v>
          </cell>
        </row>
        <row r="36">
          <cell r="A36" t="str">
            <v>BID 1031</v>
          </cell>
          <cell r="C36">
            <v>10.877888480000001</v>
          </cell>
          <cell r="I36">
            <v>10.877888480000001</v>
          </cell>
          <cell r="N36">
            <v>21.755776960000002</v>
          </cell>
        </row>
        <row r="37">
          <cell r="A37" t="str">
            <v>BID 1034</v>
          </cell>
          <cell r="F37">
            <v>2.85013205</v>
          </cell>
          <cell r="L37">
            <v>2.85013205</v>
          </cell>
          <cell r="N37">
            <v>5.7002641000000001</v>
          </cell>
        </row>
        <row r="38">
          <cell r="A38" t="str">
            <v>BID 1059</v>
          </cell>
          <cell r="C38">
            <v>5.56628875</v>
          </cell>
          <cell r="I38">
            <v>5.56628875</v>
          </cell>
          <cell r="N38">
            <v>11.1325775</v>
          </cell>
        </row>
        <row r="39">
          <cell r="A39" t="str">
            <v>BID 1060</v>
          </cell>
          <cell r="B39">
            <v>1.5309737999999999</v>
          </cell>
          <cell r="H39">
            <v>1.5309737999999999</v>
          </cell>
          <cell r="N39">
            <v>3.0619475999999999</v>
          </cell>
        </row>
        <row r="40">
          <cell r="A40" t="str">
            <v>BID 1068</v>
          </cell>
          <cell r="D40">
            <v>3.1377501899999998</v>
          </cell>
          <cell r="J40">
            <v>3.1377501899999998</v>
          </cell>
          <cell r="N40">
            <v>6.2755003799999995</v>
          </cell>
        </row>
        <row r="41">
          <cell r="A41" t="str">
            <v>BID 1082</v>
          </cell>
          <cell r="C41">
            <v>5.6778839999999997E-2</v>
          </cell>
          <cell r="I41">
            <v>5.6778839999999997E-2</v>
          </cell>
          <cell r="N41">
            <v>0.11355767999999999</v>
          </cell>
        </row>
        <row r="42">
          <cell r="A42" t="str">
            <v>BID 1111</v>
          </cell>
          <cell r="G42">
            <v>0.23964007999999998</v>
          </cell>
          <cell r="M42">
            <v>0.23964007999999998</v>
          </cell>
          <cell r="N42">
            <v>0.47928015999999996</v>
          </cell>
        </row>
        <row r="43">
          <cell r="A43" t="str">
            <v>BID 1118</v>
          </cell>
          <cell r="C43">
            <v>0</v>
          </cell>
          <cell r="I43">
            <v>0</v>
          </cell>
          <cell r="N43">
            <v>0</v>
          </cell>
        </row>
        <row r="44">
          <cell r="A44" t="str">
            <v>BID 1133</v>
          </cell>
          <cell r="B44">
            <v>4.7266240000000001E-2</v>
          </cell>
          <cell r="H44">
            <v>4.7266240000000001E-2</v>
          </cell>
          <cell r="N44">
            <v>9.4532480000000002E-2</v>
          </cell>
        </row>
        <row r="45">
          <cell r="A45" t="str">
            <v>BID 1134</v>
          </cell>
          <cell r="E45">
            <v>0.53420967000000008</v>
          </cell>
          <cell r="K45">
            <v>0.53420967000000008</v>
          </cell>
          <cell r="N45">
            <v>1.0684193400000002</v>
          </cell>
        </row>
        <row r="46">
          <cell r="A46" t="str">
            <v>BID 1164</v>
          </cell>
          <cell r="G46">
            <v>1.9875882199999999</v>
          </cell>
          <cell r="M46">
            <v>1.9875882199999999</v>
          </cell>
          <cell r="N46">
            <v>3.9751764399999998</v>
          </cell>
        </row>
        <row r="47">
          <cell r="A47" t="str">
            <v>BID 1192</v>
          </cell>
          <cell r="D47">
            <v>0.51831315999999994</v>
          </cell>
          <cell r="J47">
            <v>0.51831315999999994</v>
          </cell>
          <cell r="N47">
            <v>1.0366263199999999</v>
          </cell>
        </row>
        <row r="48">
          <cell r="A48" t="str">
            <v>BID 1193</v>
          </cell>
          <cell r="D48">
            <v>0</v>
          </cell>
          <cell r="J48">
            <v>0</v>
          </cell>
          <cell r="N48">
            <v>0</v>
          </cell>
        </row>
        <row r="49">
          <cell r="A49" t="str">
            <v>BID 1201</v>
          </cell>
          <cell r="F49">
            <v>4.2663325099999998</v>
          </cell>
          <cell r="L49">
            <v>4.2663325099999998</v>
          </cell>
          <cell r="N49">
            <v>8.5326650199999996</v>
          </cell>
        </row>
        <row r="50">
          <cell r="A50" t="str">
            <v>BID 1206</v>
          </cell>
          <cell r="D50">
            <v>5.5740660000000004E-2</v>
          </cell>
          <cell r="J50">
            <v>5.5740660000000004E-2</v>
          </cell>
          <cell r="N50">
            <v>0.11148132000000001</v>
          </cell>
        </row>
        <row r="51">
          <cell r="A51" t="str">
            <v>BID 1279</v>
          </cell>
          <cell r="E51">
            <v>2.4502929999999999E-2</v>
          </cell>
          <cell r="K51">
            <v>2.4502929999999999E-2</v>
          </cell>
          <cell r="N51">
            <v>4.9005859999999998E-2</v>
          </cell>
        </row>
        <row r="52">
          <cell r="A52" t="str">
            <v>BID 1287</v>
          </cell>
          <cell r="B52">
            <v>5.3303964600000002</v>
          </cell>
          <cell r="H52">
            <v>5.3303964600000002</v>
          </cell>
          <cell r="N52">
            <v>10.66079292</v>
          </cell>
        </row>
        <row r="53">
          <cell r="A53" t="str">
            <v>BID 1295</v>
          </cell>
          <cell r="C53">
            <v>0</v>
          </cell>
          <cell r="I53">
            <v>13.33333333</v>
          </cell>
          <cell r="N53">
            <v>13.33333333</v>
          </cell>
        </row>
        <row r="54">
          <cell r="A54" t="str">
            <v>BID 1307</v>
          </cell>
          <cell r="E54">
            <v>0</v>
          </cell>
          <cell r="K54">
            <v>0</v>
          </cell>
          <cell r="N54">
            <v>0</v>
          </cell>
        </row>
        <row r="55">
          <cell r="A55" t="str">
            <v>BID 1324</v>
          </cell>
          <cell r="G55">
            <v>0</v>
          </cell>
          <cell r="M55">
            <v>16.666666670000001</v>
          </cell>
          <cell r="N55">
            <v>16.666666670000001</v>
          </cell>
        </row>
        <row r="56">
          <cell r="A56" t="str">
            <v>BID 1325</v>
          </cell>
          <cell r="G56">
            <v>1.641366E-2</v>
          </cell>
          <cell r="M56">
            <v>1.641366E-2</v>
          </cell>
          <cell r="N56">
            <v>3.282732E-2</v>
          </cell>
        </row>
        <row r="57">
          <cell r="A57" t="str">
            <v>BID 1341</v>
          </cell>
          <cell r="D57">
            <v>0</v>
          </cell>
          <cell r="J57">
            <v>0</v>
          </cell>
          <cell r="N57">
            <v>0</v>
          </cell>
        </row>
        <row r="58">
          <cell r="A58" t="str">
            <v>BID 1345</v>
          </cell>
          <cell r="F58">
            <v>0</v>
          </cell>
          <cell r="L58">
            <v>0</v>
          </cell>
          <cell r="N58">
            <v>0</v>
          </cell>
        </row>
        <row r="59">
          <cell r="A59" t="str">
            <v>BID 1353</v>
          </cell>
          <cell r="C59">
            <v>1.1576972800000001</v>
          </cell>
          <cell r="N59">
            <v>1.1576972800000001</v>
          </cell>
        </row>
        <row r="60">
          <cell r="A60" t="str">
            <v>BID 1452</v>
          </cell>
          <cell r="C60">
            <v>300</v>
          </cell>
          <cell r="I60">
            <v>300</v>
          </cell>
          <cell r="N60">
            <v>600</v>
          </cell>
        </row>
        <row r="61">
          <cell r="A61" t="str">
            <v>BID 1463</v>
          </cell>
          <cell r="D61">
            <v>0</v>
          </cell>
          <cell r="J61">
            <v>0</v>
          </cell>
          <cell r="N61">
            <v>0</v>
          </cell>
        </row>
        <row r="62">
          <cell r="A62" t="str">
            <v>BID 1517</v>
          </cell>
          <cell r="C62">
            <v>0</v>
          </cell>
          <cell r="G62">
            <v>100</v>
          </cell>
          <cell r="I62">
            <v>0</v>
          </cell>
          <cell r="M62">
            <v>100</v>
          </cell>
          <cell r="N62">
            <v>200</v>
          </cell>
        </row>
        <row r="63">
          <cell r="A63" t="str">
            <v>BID 1570</v>
          </cell>
          <cell r="D63">
            <v>0</v>
          </cell>
          <cell r="J63">
            <v>0.22885248</v>
          </cell>
          <cell r="N63">
            <v>0.22885248</v>
          </cell>
        </row>
        <row r="64">
          <cell r="A64" t="str">
            <v>BID 1606</v>
          </cell>
          <cell r="G64">
            <v>0</v>
          </cell>
          <cell r="M64">
            <v>0</v>
          </cell>
          <cell r="N64">
            <v>0</v>
          </cell>
        </row>
        <row r="65">
          <cell r="A65" t="str">
            <v>BID 165</v>
          </cell>
          <cell r="B65">
            <v>7.18012346619398E-2</v>
          </cell>
          <cell r="N65">
            <v>7.18012346619398E-2</v>
          </cell>
        </row>
        <row r="66">
          <cell r="A66" t="str">
            <v>BID 206</v>
          </cell>
          <cell r="B66">
            <v>3.8688875451482798</v>
          </cell>
          <cell r="H66">
            <v>3.8688875451482798</v>
          </cell>
          <cell r="N66">
            <v>7.7377750902965596</v>
          </cell>
        </row>
        <row r="67">
          <cell r="A67" t="str">
            <v>BID 214</v>
          </cell>
          <cell r="B67">
            <v>1.0987524224487499</v>
          </cell>
          <cell r="H67">
            <v>1.0987524224487499</v>
          </cell>
          <cell r="N67">
            <v>2.1975048448974999</v>
          </cell>
        </row>
        <row r="68">
          <cell r="A68" t="str">
            <v>BID 4</v>
          </cell>
          <cell r="C68">
            <v>8.0314430771878491E-3</v>
          </cell>
          <cell r="I68">
            <v>8.0314430771878491E-3</v>
          </cell>
          <cell r="N68">
            <v>1.6062886154375698E-2</v>
          </cell>
        </row>
        <row r="69">
          <cell r="A69" t="str">
            <v>BID 504</v>
          </cell>
          <cell r="B69">
            <v>3.9271100000000001E-3</v>
          </cell>
          <cell r="N69">
            <v>3.9271100000000001E-3</v>
          </cell>
        </row>
        <row r="70">
          <cell r="A70" t="str">
            <v>BID 514</v>
          </cell>
          <cell r="B70">
            <v>4.1075199999999999E-2</v>
          </cell>
          <cell r="H70">
            <v>4.1075199999999999E-2</v>
          </cell>
          <cell r="N70">
            <v>8.2150399999999998E-2</v>
          </cell>
        </row>
        <row r="71">
          <cell r="A71" t="str">
            <v>BID 515</v>
          </cell>
          <cell r="D71">
            <v>1.7006229100424599</v>
          </cell>
          <cell r="J71">
            <v>1.7006229100424599</v>
          </cell>
          <cell r="N71">
            <v>3.4012458200849198</v>
          </cell>
        </row>
        <row r="72">
          <cell r="A72" t="str">
            <v>BID 516</v>
          </cell>
          <cell r="D72">
            <v>1.2880448589280999</v>
          </cell>
          <cell r="J72">
            <v>1.2880448589280999</v>
          </cell>
          <cell r="N72">
            <v>2.5760897178561999</v>
          </cell>
        </row>
        <row r="73">
          <cell r="A73" t="str">
            <v>BID 528</v>
          </cell>
          <cell r="D73">
            <v>0.70864637261835106</v>
          </cell>
          <cell r="J73">
            <v>0.70864637261835106</v>
          </cell>
          <cell r="N73">
            <v>1.4172927452367021</v>
          </cell>
        </row>
        <row r="74">
          <cell r="A74" t="str">
            <v>BID 545</v>
          </cell>
          <cell r="F74">
            <v>1.87645755707303</v>
          </cell>
          <cell r="L74">
            <v>1.87645755707303</v>
          </cell>
          <cell r="N74">
            <v>3.7529151141460599</v>
          </cell>
        </row>
        <row r="75">
          <cell r="A75" t="str">
            <v>BID 553</v>
          </cell>
          <cell r="B75">
            <v>0.12921470858502301</v>
          </cell>
          <cell r="H75">
            <v>0.12921470858502301</v>
          </cell>
          <cell r="N75">
            <v>0.25842941717004603</v>
          </cell>
        </row>
        <row r="76">
          <cell r="A76" t="str">
            <v>BID 555</v>
          </cell>
          <cell r="F76">
            <v>9.7115555241198894</v>
          </cell>
          <cell r="L76">
            <v>9.7115555241198894</v>
          </cell>
          <cell r="N76">
            <v>19.423111048239779</v>
          </cell>
        </row>
        <row r="77">
          <cell r="A77" t="str">
            <v>BID 583</v>
          </cell>
          <cell r="E77">
            <v>9.1163717524635999</v>
          </cell>
          <cell r="K77">
            <v>9.1163717524635999</v>
          </cell>
          <cell r="N77">
            <v>18.2327435049272</v>
          </cell>
        </row>
        <row r="78">
          <cell r="A78" t="str">
            <v>BID 618</v>
          </cell>
          <cell r="D78">
            <v>1.72828626032447</v>
          </cell>
          <cell r="J78">
            <v>1.72828626032447</v>
          </cell>
          <cell r="N78">
            <v>3.4565725206489399</v>
          </cell>
        </row>
        <row r="79">
          <cell r="A79" t="str">
            <v>BID 619</v>
          </cell>
          <cell r="D79">
            <v>13.155169939215</v>
          </cell>
          <cell r="J79">
            <v>13.155169939215</v>
          </cell>
          <cell r="N79">
            <v>26.31033987843</v>
          </cell>
        </row>
        <row r="80">
          <cell r="A80" t="str">
            <v>BID 621</v>
          </cell>
          <cell r="B80">
            <v>2.0692985251152001</v>
          </cell>
          <cell r="H80">
            <v>2.0692985251152001</v>
          </cell>
          <cell r="N80">
            <v>4.1385970502304001</v>
          </cell>
        </row>
        <row r="81">
          <cell r="A81" t="str">
            <v>BID 633</v>
          </cell>
          <cell r="F81">
            <v>11.5007549082752</v>
          </cell>
          <cell r="L81">
            <v>11.5007549082752</v>
          </cell>
          <cell r="N81">
            <v>23.001509816550399</v>
          </cell>
        </row>
        <row r="82">
          <cell r="A82" t="str">
            <v>BID 643</v>
          </cell>
          <cell r="E82">
            <v>1.0412584466980199</v>
          </cell>
          <cell r="K82">
            <v>1.0412584466980199</v>
          </cell>
          <cell r="N82">
            <v>2.0825168933960398</v>
          </cell>
        </row>
        <row r="83">
          <cell r="A83" t="str">
            <v>BID 661</v>
          </cell>
          <cell r="D83">
            <v>0.41505735999999999</v>
          </cell>
          <cell r="J83">
            <v>0.41505735999999999</v>
          </cell>
          <cell r="N83">
            <v>0.83011471999999997</v>
          </cell>
        </row>
        <row r="84">
          <cell r="A84" t="str">
            <v>BID 682</v>
          </cell>
          <cell r="E84">
            <v>10.0858137232446</v>
          </cell>
          <cell r="K84">
            <v>10.0858137232446</v>
          </cell>
          <cell r="N84">
            <v>20.1716274464892</v>
          </cell>
        </row>
        <row r="85">
          <cell r="A85" t="str">
            <v>BID 684</v>
          </cell>
          <cell r="E85">
            <v>0.120364073556537</v>
          </cell>
          <cell r="K85">
            <v>0.120364073556537</v>
          </cell>
          <cell r="N85">
            <v>0.240728147113074</v>
          </cell>
        </row>
        <row r="86">
          <cell r="A86" t="str">
            <v>BID 718</v>
          </cell>
          <cell r="D86">
            <v>0.56482353000000007</v>
          </cell>
          <cell r="J86">
            <v>0.56482353000000007</v>
          </cell>
          <cell r="N86">
            <v>1.1296470600000001</v>
          </cell>
        </row>
        <row r="87">
          <cell r="A87" t="str">
            <v>BID 733</v>
          </cell>
          <cell r="G87">
            <v>12.159303816249</v>
          </cell>
          <cell r="M87">
            <v>12.159303816249</v>
          </cell>
          <cell r="N87">
            <v>24.318607632498001</v>
          </cell>
        </row>
        <row r="88">
          <cell r="A88" t="str">
            <v>BID 734</v>
          </cell>
          <cell r="G88">
            <v>14.1368981275685</v>
          </cell>
          <cell r="M88">
            <v>14.1368981275685</v>
          </cell>
          <cell r="N88">
            <v>28.273796255137</v>
          </cell>
        </row>
        <row r="89">
          <cell r="A89" t="str">
            <v>BID 740</v>
          </cell>
          <cell r="B89">
            <v>0.77434701676462503</v>
          </cell>
          <cell r="H89">
            <v>0.77434701676462503</v>
          </cell>
          <cell r="N89">
            <v>1.5486940335292501</v>
          </cell>
        </row>
        <row r="90">
          <cell r="A90" t="str">
            <v>BID 760</v>
          </cell>
          <cell r="B90">
            <v>2.9665633845187998</v>
          </cell>
          <cell r="H90">
            <v>2.9665633845187998</v>
          </cell>
          <cell r="N90">
            <v>5.9331267690375995</v>
          </cell>
        </row>
        <row r="91">
          <cell r="A91" t="str">
            <v>BID 768</v>
          </cell>
          <cell r="D91">
            <v>0.179826653091746</v>
          </cell>
          <cell r="J91">
            <v>0.179826653091746</v>
          </cell>
          <cell r="N91">
            <v>0.35965330618349201</v>
          </cell>
        </row>
        <row r="92">
          <cell r="A92" t="str">
            <v>BID 795</v>
          </cell>
          <cell r="D92">
            <v>12.9784992441372</v>
          </cell>
          <cell r="J92">
            <v>12.9784992441372</v>
          </cell>
          <cell r="N92">
            <v>25.956998488274401</v>
          </cell>
        </row>
        <row r="93">
          <cell r="A93" t="str">
            <v>BID 797</v>
          </cell>
          <cell r="D93">
            <v>6.8305078628982905</v>
          </cell>
          <cell r="J93">
            <v>6.8305078628982905</v>
          </cell>
          <cell r="N93">
            <v>13.661015725796581</v>
          </cell>
        </row>
        <row r="94">
          <cell r="A94" t="str">
            <v>BID 798</v>
          </cell>
          <cell r="D94">
            <v>1.80484351432682</v>
          </cell>
          <cell r="J94">
            <v>1.80484351432682</v>
          </cell>
          <cell r="N94">
            <v>3.60968702865364</v>
          </cell>
        </row>
        <row r="95">
          <cell r="A95" t="str">
            <v>BID 802</v>
          </cell>
          <cell r="D95">
            <v>3.2605394337105</v>
          </cell>
          <cell r="J95">
            <v>3.2605394337105</v>
          </cell>
          <cell r="N95">
            <v>6.5210788674210001</v>
          </cell>
        </row>
        <row r="96">
          <cell r="A96" t="str">
            <v>BID 816</v>
          </cell>
          <cell r="G96">
            <v>4.2386606629018804</v>
          </cell>
          <cell r="M96">
            <v>4.2386606629018804</v>
          </cell>
          <cell r="N96">
            <v>8.4773213258037607</v>
          </cell>
        </row>
        <row r="97">
          <cell r="A97" t="str">
            <v>BID 826</v>
          </cell>
          <cell r="B97">
            <v>1.9348335859696</v>
          </cell>
          <cell r="H97">
            <v>1.9348335859696</v>
          </cell>
          <cell r="N97">
            <v>3.8696671719392</v>
          </cell>
        </row>
        <row r="98">
          <cell r="A98" t="str">
            <v>BID 830</v>
          </cell>
          <cell r="G98">
            <v>5.5496372853334099</v>
          </cell>
          <cell r="M98">
            <v>5.5496372853334099</v>
          </cell>
          <cell r="N98">
            <v>11.09927457066682</v>
          </cell>
        </row>
        <row r="99">
          <cell r="A99" t="str">
            <v>BID 845</v>
          </cell>
          <cell r="E99">
            <v>13.032710224898901</v>
          </cell>
          <cell r="K99">
            <v>13.032710224898901</v>
          </cell>
          <cell r="N99">
            <v>26.065420449797802</v>
          </cell>
        </row>
        <row r="100">
          <cell r="A100" t="str">
            <v>BID 855</v>
          </cell>
          <cell r="C100">
            <v>0.84320547999999995</v>
          </cell>
          <cell r="I100">
            <v>0.84320547999999995</v>
          </cell>
          <cell r="N100">
            <v>1.6864109599999999</v>
          </cell>
        </row>
        <row r="101">
          <cell r="A101" t="str">
            <v>BID 857</v>
          </cell>
          <cell r="G101">
            <v>7.7543456499816905</v>
          </cell>
          <cell r="M101">
            <v>7.7543456499816905</v>
          </cell>
          <cell r="N101">
            <v>15.508691299963381</v>
          </cell>
        </row>
        <row r="102">
          <cell r="A102" t="str">
            <v>BID 863</v>
          </cell>
          <cell r="E102">
            <v>2.1218089999999998E-2</v>
          </cell>
          <cell r="K102">
            <v>2.1218089999999998E-2</v>
          </cell>
          <cell r="N102">
            <v>4.2436179999999997E-2</v>
          </cell>
        </row>
        <row r="103">
          <cell r="A103" t="str">
            <v>BID 865</v>
          </cell>
          <cell r="G103">
            <v>36.001268495617097</v>
          </cell>
          <cell r="M103">
            <v>36.001268495617097</v>
          </cell>
          <cell r="N103">
            <v>72.002536991234194</v>
          </cell>
        </row>
        <row r="104">
          <cell r="A104" t="str">
            <v>BID 867</v>
          </cell>
          <cell r="E104">
            <v>0.47034197999999999</v>
          </cell>
          <cell r="K104">
            <v>0.47034197999999999</v>
          </cell>
          <cell r="N104">
            <v>0.94068395999999999</v>
          </cell>
        </row>
        <row r="105">
          <cell r="A105" t="str">
            <v>BID 871</v>
          </cell>
          <cell r="G105">
            <v>13.187557351785001</v>
          </cell>
          <cell r="M105">
            <v>13.187557351785001</v>
          </cell>
          <cell r="N105">
            <v>26.375114703570002</v>
          </cell>
        </row>
        <row r="106">
          <cell r="A106" t="str">
            <v>BID 899</v>
          </cell>
          <cell r="D106">
            <v>5.0458772279226798</v>
          </cell>
          <cell r="J106">
            <v>5.0458772279226798</v>
          </cell>
          <cell r="N106">
            <v>10.09175445584536</v>
          </cell>
        </row>
        <row r="107">
          <cell r="A107" t="str">
            <v>BID 907</v>
          </cell>
          <cell r="D107">
            <v>0.64739437</v>
          </cell>
          <cell r="J107">
            <v>0.64739437</v>
          </cell>
          <cell r="N107">
            <v>1.29478874</v>
          </cell>
        </row>
        <row r="108">
          <cell r="A108" t="str">
            <v>BID 925</v>
          </cell>
          <cell r="G108">
            <v>0.47286607000000003</v>
          </cell>
          <cell r="M108">
            <v>0.47286607000000003</v>
          </cell>
          <cell r="N108">
            <v>0.94573214000000005</v>
          </cell>
        </row>
        <row r="109">
          <cell r="A109" t="str">
            <v>BID 925/OC</v>
          </cell>
          <cell r="D109">
            <v>0.56708312999999999</v>
          </cell>
          <cell r="J109">
            <v>0.56708312999999999</v>
          </cell>
          <cell r="N109">
            <v>1.13416626</v>
          </cell>
        </row>
        <row r="110">
          <cell r="A110" t="str">
            <v>BID 932</v>
          </cell>
          <cell r="G110">
            <v>0.9375</v>
          </cell>
          <cell r="M110">
            <v>0.9375</v>
          </cell>
          <cell r="N110">
            <v>1.875</v>
          </cell>
        </row>
        <row r="111">
          <cell r="A111" t="str">
            <v>BID 940</v>
          </cell>
          <cell r="C111">
            <v>0</v>
          </cell>
          <cell r="I111">
            <v>0</v>
          </cell>
          <cell r="N111">
            <v>0</v>
          </cell>
        </row>
        <row r="112">
          <cell r="A112" t="str">
            <v>BID 961</v>
          </cell>
          <cell r="G112">
            <v>15.962</v>
          </cell>
          <cell r="M112">
            <v>15.962</v>
          </cell>
          <cell r="N112">
            <v>31.923999999999999</v>
          </cell>
        </row>
        <row r="113">
          <cell r="A113" t="str">
            <v>BID 962</v>
          </cell>
          <cell r="C113">
            <v>1.7143301399999999</v>
          </cell>
          <cell r="I113">
            <v>1.7143301399999999</v>
          </cell>
          <cell r="N113">
            <v>3.4286602799999999</v>
          </cell>
        </row>
        <row r="114">
          <cell r="A114" t="str">
            <v>BID 979</v>
          </cell>
          <cell r="C114">
            <v>11.91359209</v>
          </cell>
          <cell r="I114">
            <v>11.91359209</v>
          </cell>
          <cell r="N114">
            <v>23.82718418</v>
          </cell>
        </row>
        <row r="115">
          <cell r="A115" t="str">
            <v>BID 989</v>
          </cell>
          <cell r="D115">
            <v>0.45427601000000001</v>
          </cell>
          <cell r="J115">
            <v>0.88438320999999998</v>
          </cell>
          <cell r="N115">
            <v>1.33865922</v>
          </cell>
        </row>
        <row r="116">
          <cell r="A116" t="str">
            <v>BID 996</v>
          </cell>
          <cell r="D116">
            <v>0.44471572999999998</v>
          </cell>
          <cell r="J116">
            <v>0.44471572999999998</v>
          </cell>
          <cell r="N116">
            <v>0.88943145999999995</v>
          </cell>
        </row>
        <row r="117">
          <cell r="A117" t="str">
            <v>BID CBA</v>
          </cell>
          <cell r="F117">
            <v>2.6290665600000001</v>
          </cell>
          <cell r="L117">
            <v>2.6290665600000001</v>
          </cell>
          <cell r="N117">
            <v>5.2581331200000001</v>
          </cell>
        </row>
        <row r="118">
          <cell r="A118" t="str">
            <v>BIRF 302</v>
          </cell>
          <cell r="G118">
            <v>0.13857376999999999</v>
          </cell>
          <cell r="M118">
            <v>0.13857376999999999</v>
          </cell>
          <cell r="N118">
            <v>0.27714753999999997</v>
          </cell>
        </row>
        <row r="119">
          <cell r="A119" t="str">
            <v>BIRF 3280</v>
          </cell>
          <cell r="E119">
            <v>8.4093992100000001</v>
          </cell>
          <cell r="K119">
            <v>8.4093992100000001</v>
          </cell>
          <cell r="N119">
            <v>16.81879842</v>
          </cell>
        </row>
        <row r="120">
          <cell r="A120" t="str">
            <v>BIRF 3281</v>
          </cell>
          <cell r="F120">
            <v>1.7077424699999999</v>
          </cell>
          <cell r="L120">
            <v>1.7077424699999999</v>
          </cell>
          <cell r="N120">
            <v>3.4154849399999998</v>
          </cell>
        </row>
        <row r="121">
          <cell r="A121" t="str">
            <v>BIRF 3291</v>
          </cell>
          <cell r="D121">
            <v>12.5</v>
          </cell>
          <cell r="J121">
            <v>12.5</v>
          </cell>
          <cell r="N121">
            <v>25</v>
          </cell>
        </row>
        <row r="122">
          <cell r="A122" t="str">
            <v>BIRF 3292</v>
          </cell>
          <cell r="D122">
            <v>0.95935999999999999</v>
          </cell>
          <cell r="J122">
            <v>0.95935999999999999</v>
          </cell>
          <cell r="N122">
            <v>1.91872</v>
          </cell>
        </row>
        <row r="123">
          <cell r="A123" t="str">
            <v>BIRF 3297</v>
          </cell>
          <cell r="D123">
            <v>1.35653</v>
          </cell>
          <cell r="J123">
            <v>1.35653</v>
          </cell>
          <cell r="N123">
            <v>2.71306</v>
          </cell>
        </row>
        <row r="124">
          <cell r="A124" t="str">
            <v>BIRF 3362</v>
          </cell>
          <cell r="D124">
            <v>0.96</v>
          </cell>
          <cell r="J124">
            <v>0.96</v>
          </cell>
          <cell r="N124">
            <v>1.92</v>
          </cell>
        </row>
        <row r="125">
          <cell r="A125" t="str">
            <v>BIRF 3394</v>
          </cell>
          <cell r="D125">
            <v>15.96</v>
          </cell>
          <cell r="J125">
            <v>16.574999999999999</v>
          </cell>
          <cell r="N125">
            <v>32.534999999999997</v>
          </cell>
        </row>
        <row r="126">
          <cell r="A126" t="str">
            <v>BIRF 343</v>
          </cell>
          <cell r="B126">
            <v>0.16967599999999999</v>
          </cell>
          <cell r="H126">
            <v>0.16967599999999999</v>
          </cell>
          <cell r="N126">
            <v>0.33935199999999999</v>
          </cell>
        </row>
        <row r="127">
          <cell r="A127" t="str">
            <v>BIRF 3460</v>
          </cell>
          <cell r="F127">
            <v>0.82952760000000003</v>
          </cell>
          <cell r="L127">
            <v>0.82952760000000003</v>
          </cell>
          <cell r="N127">
            <v>1.6590552000000001</v>
          </cell>
        </row>
        <row r="128">
          <cell r="A128" t="str">
            <v>BIRF 352</v>
          </cell>
          <cell r="G128">
            <v>3.0675689999999999E-2</v>
          </cell>
          <cell r="M128">
            <v>3.0675689999999999E-2</v>
          </cell>
          <cell r="N128">
            <v>6.1351379999999997E-2</v>
          </cell>
        </row>
        <row r="129">
          <cell r="A129" t="str">
            <v>BIRF 3520</v>
          </cell>
          <cell r="F129">
            <v>13.625</v>
          </cell>
          <cell r="L129">
            <v>14.145</v>
          </cell>
          <cell r="N129">
            <v>27.77</v>
          </cell>
        </row>
        <row r="130">
          <cell r="A130" t="str">
            <v>BIRF 3521</v>
          </cell>
          <cell r="F130">
            <v>7.5791002499999998</v>
          </cell>
          <cell r="L130">
            <v>7.8687161199999993</v>
          </cell>
          <cell r="N130">
            <v>15.447816369999998</v>
          </cell>
        </row>
        <row r="131">
          <cell r="A131" t="str">
            <v>BIRF 3555</v>
          </cell>
          <cell r="D131">
            <v>22.5</v>
          </cell>
          <cell r="J131">
            <v>22.5</v>
          </cell>
          <cell r="N131">
            <v>45</v>
          </cell>
        </row>
        <row r="132">
          <cell r="A132" t="str">
            <v>BIRF 3556</v>
          </cell>
          <cell r="B132">
            <v>13.125</v>
          </cell>
          <cell r="H132">
            <v>13.625</v>
          </cell>
          <cell r="N132">
            <v>26.75</v>
          </cell>
        </row>
        <row r="133">
          <cell r="A133" t="str">
            <v>BIRF 3558</v>
          </cell>
          <cell r="F133">
            <v>20</v>
          </cell>
          <cell r="L133">
            <v>20</v>
          </cell>
          <cell r="N133">
            <v>40</v>
          </cell>
        </row>
        <row r="134">
          <cell r="A134" t="str">
            <v>BIRF 3611</v>
          </cell>
          <cell r="G134">
            <v>16.252800000000001</v>
          </cell>
          <cell r="M134">
            <v>16.252800000000001</v>
          </cell>
          <cell r="N134">
            <v>32.505600000000001</v>
          </cell>
        </row>
        <row r="135">
          <cell r="A135" t="str">
            <v>BIRF 3643</v>
          </cell>
          <cell r="F135">
            <v>4.9783999999999997</v>
          </cell>
          <cell r="L135">
            <v>4.9783999999999997</v>
          </cell>
          <cell r="N135">
            <v>9.9567999999999994</v>
          </cell>
        </row>
        <row r="136">
          <cell r="A136" t="str">
            <v>BIRF 3709</v>
          </cell>
          <cell r="B136">
            <v>6.6467400000000003</v>
          </cell>
          <cell r="H136">
            <v>6.6467400000000003</v>
          </cell>
          <cell r="N136">
            <v>13.293480000000001</v>
          </cell>
        </row>
        <row r="137">
          <cell r="A137" t="str">
            <v>BIRF 3710</v>
          </cell>
          <cell r="D137">
            <v>0.34299999999999997</v>
          </cell>
          <cell r="J137">
            <v>0.34299999999999997</v>
          </cell>
          <cell r="N137">
            <v>0.68599999999999994</v>
          </cell>
        </row>
        <row r="138">
          <cell r="A138" t="str">
            <v>BIRF 3794</v>
          </cell>
          <cell r="F138">
            <v>8.3864314599999989</v>
          </cell>
          <cell r="L138">
            <v>8.3864314599999989</v>
          </cell>
          <cell r="N138">
            <v>16.772862919999998</v>
          </cell>
        </row>
        <row r="139">
          <cell r="A139" t="str">
            <v>BIRF 3836</v>
          </cell>
          <cell r="D139">
            <v>15</v>
          </cell>
          <cell r="J139">
            <v>15</v>
          </cell>
          <cell r="N139">
            <v>30</v>
          </cell>
        </row>
        <row r="140">
          <cell r="A140" t="str">
            <v>BIRF 3860</v>
          </cell>
          <cell r="F140">
            <v>9.4340392499999997</v>
          </cell>
          <cell r="L140">
            <v>9.4340392499999997</v>
          </cell>
          <cell r="N140">
            <v>18.868078499999999</v>
          </cell>
        </row>
        <row r="141">
          <cell r="A141" t="str">
            <v>BIRF 3877</v>
          </cell>
          <cell r="E141">
            <v>11.186620789999999</v>
          </cell>
          <cell r="K141">
            <v>11.186620789999999</v>
          </cell>
          <cell r="N141">
            <v>22.373241579999998</v>
          </cell>
        </row>
        <row r="142">
          <cell r="A142" t="str">
            <v>BIRF 3878</v>
          </cell>
          <cell r="C142">
            <v>25</v>
          </cell>
          <cell r="I142">
            <v>25</v>
          </cell>
          <cell r="N142">
            <v>50</v>
          </cell>
        </row>
        <row r="143">
          <cell r="A143" t="str">
            <v>BIRF 3921</v>
          </cell>
          <cell r="E143">
            <v>6.4135</v>
          </cell>
          <cell r="K143">
            <v>6.4135</v>
          </cell>
          <cell r="N143">
            <v>12.827</v>
          </cell>
        </row>
        <row r="144">
          <cell r="A144" t="str">
            <v>BIRF 3926</v>
          </cell>
          <cell r="C144">
            <v>27.777777659999998</v>
          </cell>
          <cell r="I144">
            <v>27.777777659999998</v>
          </cell>
          <cell r="N144">
            <v>55.555555319999996</v>
          </cell>
        </row>
        <row r="145">
          <cell r="A145" t="str">
            <v>BIRF 3927</v>
          </cell>
          <cell r="E145">
            <v>1.3862619600000001</v>
          </cell>
          <cell r="K145">
            <v>1.3862619600000001</v>
          </cell>
          <cell r="N145">
            <v>2.7725239200000003</v>
          </cell>
        </row>
        <row r="146">
          <cell r="A146" t="str">
            <v>BIRF 3931</v>
          </cell>
          <cell r="D146">
            <v>3.7231199999999998</v>
          </cell>
          <cell r="J146">
            <v>3.7231199999999998</v>
          </cell>
          <cell r="N146">
            <v>7.4462399999999995</v>
          </cell>
        </row>
        <row r="147">
          <cell r="A147" t="str">
            <v>BIRF 3948</v>
          </cell>
          <cell r="D147">
            <v>0.50019683999999998</v>
          </cell>
          <cell r="J147">
            <v>0.50019683999999998</v>
          </cell>
          <cell r="N147">
            <v>1.00039368</v>
          </cell>
        </row>
        <row r="148">
          <cell r="A148" t="str">
            <v>BIRF 3957</v>
          </cell>
          <cell r="C148">
            <v>8.4426269299999994</v>
          </cell>
          <cell r="I148">
            <v>8.4426269299999994</v>
          </cell>
          <cell r="N148">
            <v>16.885253859999999</v>
          </cell>
        </row>
        <row r="149">
          <cell r="A149" t="str">
            <v>BIRF 3958</v>
          </cell>
          <cell r="C149">
            <v>0.47318707999999998</v>
          </cell>
          <cell r="I149">
            <v>0.47318707999999998</v>
          </cell>
          <cell r="N149">
            <v>0.94637415999999996</v>
          </cell>
        </row>
        <row r="150">
          <cell r="A150" t="str">
            <v>BIRF 3960</v>
          </cell>
          <cell r="E150">
            <v>1.1284000000000001</v>
          </cell>
          <cell r="K150">
            <v>1.1284000000000001</v>
          </cell>
          <cell r="N150">
            <v>2.2568000000000001</v>
          </cell>
        </row>
        <row r="151">
          <cell r="A151" t="str">
            <v>BIRF 3971</v>
          </cell>
          <cell r="F151">
            <v>4.6810999999999998</v>
          </cell>
          <cell r="L151">
            <v>4.6810999999999998</v>
          </cell>
          <cell r="N151">
            <v>9.3621999999999996</v>
          </cell>
        </row>
        <row r="152">
          <cell r="A152" t="str">
            <v>BIRF 4002</v>
          </cell>
          <cell r="D152">
            <v>13.888888810000001</v>
          </cell>
          <cell r="J152">
            <v>13.888888810000001</v>
          </cell>
          <cell r="N152">
            <v>27.777777620000002</v>
          </cell>
        </row>
        <row r="153">
          <cell r="A153" t="str">
            <v>BIRF 4003</v>
          </cell>
          <cell r="B153">
            <v>5</v>
          </cell>
          <cell r="H153">
            <v>5</v>
          </cell>
          <cell r="N153">
            <v>10</v>
          </cell>
        </row>
        <row r="154">
          <cell r="A154" t="str">
            <v>BIRF 4004</v>
          </cell>
          <cell r="B154">
            <v>1.20150504</v>
          </cell>
          <cell r="H154">
            <v>1.20150504</v>
          </cell>
          <cell r="N154">
            <v>2.40301008</v>
          </cell>
        </row>
        <row r="155">
          <cell r="A155" t="str">
            <v>BIRF 4085</v>
          </cell>
          <cell r="E155">
            <v>0.33587914000000002</v>
          </cell>
          <cell r="K155">
            <v>0.33587914000000002</v>
          </cell>
          <cell r="N155">
            <v>0.67175828000000004</v>
          </cell>
        </row>
        <row r="156">
          <cell r="A156" t="str">
            <v>BIRF 4093</v>
          </cell>
          <cell r="D156">
            <v>12.935024010000001</v>
          </cell>
          <cell r="J156">
            <v>12.935024010000001</v>
          </cell>
          <cell r="N156">
            <v>25.870048020000002</v>
          </cell>
        </row>
        <row r="157">
          <cell r="A157" t="str">
            <v>BIRF 4116</v>
          </cell>
          <cell r="C157">
            <v>15</v>
          </cell>
          <cell r="I157">
            <v>15</v>
          </cell>
          <cell r="N157">
            <v>30</v>
          </cell>
        </row>
        <row r="158">
          <cell r="A158" t="str">
            <v>BIRF 4117</v>
          </cell>
          <cell r="C158">
            <v>8.7592408000000006</v>
          </cell>
          <cell r="I158">
            <v>8.7592408000000006</v>
          </cell>
          <cell r="N158">
            <v>17.518481600000001</v>
          </cell>
        </row>
        <row r="159">
          <cell r="A159" t="str">
            <v>BIRF 4131</v>
          </cell>
          <cell r="E159">
            <v>1</v>
          </cell>
          <cell r="K159">
            <v>1</v>
          </cell>
          <cell r="N159">
            <v>2</v>
          </cell>
        </row>
        <row r="160">
          <cell r="A160" t="str">
            <v>BIRF 4150</v>
          </cell>
          <cell r="D160">
            <v>3.03481215</v>
          </cell>
          <cell r="J160">
            <v>3.03481215</v>
          </cell>
          <cell r="N160">
            <v>6.0696243000000001</v>
          </cell>
        </row>
        <row r="161">
          <cell r="A161" t="str">
            <v>BIRF 4163</v>
          </cell>
          <cell r="G161">
            <v>7.3964802300000008</v>
          </cell>
          <cell r="M161">
            <v>7.3964802300000008</v>
          </cell>
          <cell r="N161">
            <v>14.792960460000002</v>
          </cell>
        </row>
        <row r="162">
          <cell r="A162" t="str">
            <v>BIRF 4164</v>
          </cell>
          <cell r="B162">
            <v>5</v>
          </cell>
          <cell r="H162">
            <v>5</v>
          </cell>
          <cell r="N162">
            <v>10</v>
          </cell>
        </row>
        <row r="163">
          <cell r="A163" t="str">
            <v>BIRF 4168</v>
          </cell>
          <cell r="G163">
            <v>0.74906143000000003</v>
          </cell>
          <cell r="M163">
            <v>0.74906143000000003</v>
          </cell>
          <cell r="N163">
            <v>1.4981228600000001</v>
          </cell>
        </row>
        <row r="164">
          <cell r="A164" t="str">
            <v>BIRF 4195</v>
          </cell>
          <cell r="D164">
            <v>9.9977800000000006</v>
          </cell>
          <cell r="J164">
            <v>9.9977800000000006</v>
          </cell>
          <cell r="N164">
            <v>19.995560000000001</v>
          </cell>
        </row>
        <row r="165">
          <cell r="A165" t="str">
            <v>BIRF 4212</v>
          </cell>
          <cell r="D165">
            <v>2.54078933</v>
          </cell>
          <cell r="J165">
            <v>2.54078933</v>
          </cell>
          <cell r="N165">
            <v>5.0815786599999999</v>
          </cell>
        </row>
        <row r="166">
          <cell r="A166" t="str">
            <v>BIRF 4218</v>
          </cell>
          <cell r="F166">
            <v>2.4998999999999998</v>
          </cell>
          <cell r="L166">
            <v>2.4998999999999998</v>
          </cell>
          <cell r="N166">
            <v>4.9997999999999996</v>
          </cell>
        </row>
        <row r="167">
          <cell r="A167" t="str">
            <v>BIRF 4219</v>
          </cell>
          <cell r="F167">
            <v>3.75</v>
          </cell>
          <cell r="L167">
            <v>3.75</v>
          </cell>
          <cell r="N167">
            <v>7.5</v>
          </cell>
        </row>
        <row r="168">
          <cell r="A168" t="str">
            <v>BIRF 4220</v>
          </cell>
          <cell r="F168">
            <v>1.7499</v>
          </cell>
          <cell r="L168">
            <v>1.7499</v>
          </cell>
          <cell r="N168">
            <v>3.4998</v>
          </cell>
        </row>
        <row r="169">
          <cell r="A169" t="str">
            <v>BIRF 4221</v>
          </cell>
          <cell r="F169">
            <v>5</v>
          </cell>
          <cell r="L169">
            <v>5</v>
          </cell>
          <cell r="N169">
            <v>10</v>
          </cell>
        </row>
        <row r="170">
          <cell r="A170" t="str">
            <v>BIRF 4273</v>
          </cell>
          <cell r="C170">
            <v>1.8156000000000001</v>
          </cell>
          <cell r="I170">
            <v>1.8156000000000001</v>
          </cell>
          <cell r="N170">
            <v>3.6312000000000002</v>
          </cell>
        </row>
        <row r="171">
          <cell r="A171" t="str">
            <v>BIRF 4281</v>
          </cell>
          <cell r="E171">
            <v>0.2999</v>
          </cell>
          <cell r="K171">
            <v>0.2999</v>
          </cell>
          <cell r="N171">
            <v>0.5998</v>
          </cell>
        </row>
        <row r="172">
          <cell r="A172" t="str">
            <v>BIRF 4282</v>
          </cell>
          <cell r="D172">
            <v>1.3681000000000001</v>
          </cell>
          <cell r="J172">
            <v>1.3681000000000001</v>
          </cell>
          <cell r="N172">
            <v>2.7362000000000002</v>
          </cell>
        </row>
        <row r="173">
          <cell r="A173" t="str">
            <v>BIRF 4295</v>
          </cell>
          <cell r="F173">
            <v>20.757190000000001</v>
          </cell>
          <cell r="L173">
            <v>20.757190000000001</v>
          </cell>
          <cell r="N173">
            <v>41.514380000000003</v>
          </cell>
        </row>
        <row r="174">
          <cell r="A174" t="str">
            <v>BIRF 4313</v>
          </cell>
          <cell r="F174">
            <v>5.9256000000000002</v>
          </cell>
          <cell r="L174">
            <v>5.9256000000000002</v>
          </cell>
          <cell r="N174">
            <v>11.8512</v>
          </cell>
        </row>
        <row r="175">
          <cell r="A175" t="str">
            <v>BIRF 4314</v>
          </cell>
          <cell r="F175">
            <v>0.16971082999999998</v>
          </cell>
          <cell r="L175">
            <v>0.16971082999999998</v>
          </cell>
          <cell r="N175">
            <v>0.33942165999999996</v>
          </cell>
        </row>
        <row r="176">
          <cell r="A176" t="str">
            <v>BIRF 4366</v>
          </cell>
          <cell r="C176">
            <v>14.2</v>
          </cell>
          <cell r="I176">
            <v>14.2</v>
          </cell>
          <cell r="N176">
            <v>28.4</v>
          </cell>
        </row>
        <row r="177">
          <cell r="A177" t="str">
            <v>BIRF 4398</v>
          </cell>
          <cell r="E177">
            <v>3.10749414</v>
          </cell>
          <cell r="K177">
            <v>3.1956171099999997</v>
          </cell>
          <cell r="N177">
            <v>6.3031112499999997</v>
          </cell>
        </row>
        <row r="178">
          <cell r="A178" t="str">
            <v>BIRF 4405-1</v>
          </cell>
          <cell r="E178">
            <v>62.5</v>
          </cell>
          <cell r="K178">
            <v>62.5</v>
          </cell>
          <cell r="N178">
            <v>125</v>
          </cell>
        </row>
        <row r="179">
          <cell r="A179" t="str">
            <v>BIRF 4423</v>
          </cell>
          <cell r="D179">
            <v>0.44629316999999996</v>
          </cell>
          <cell r="J179">
            <v>0.44629316999999996</v>
          </cell>
          <cell r="N179">
            <v>0.89258633999999992</v>
          </cell>
        </row>
        <row r="180">
          <cell r="A180" t="str">
            <v>BIRF 4454</v>
          </cell>
          <cell r="C180">
            <v>1.6246049999999998E-2</v>
          </cell>
          <cell r="I180">
            <v>1.6246049999999998E-2</v>
          </cell>
          <cell r="N180">
            <v>3.2492099999999996E-2</v>
          </cell>
        </row>
        <row r="181">
          <cell r="A181" t="str">
            <v>BIRF 4459</v>
          </cell>
          <cell r="E181">
            <v>0.5</v>
          </cell>
          <cell r="K181">
            <v>0.5</v>
          </cell>
          <cell r="N181">
            <v>1</v>
          </cell>
        </row>
        <row r="182">
          <cell r="A182" t="str">
            <v>BIRF 4472</v>
          </cell>
          <cell r="G182">
            <v>1.6999999999999999E-3</v>
          </cell>
          <cell r="M182">
            <v>1.75E-3</v>
          </cell>
          <cell r="N182">
            <v>3.4499999999999999E-3</v>
          </cell>
        </row>
        <row r="183">
          <cell r="A183" t="str">
            <v>BIRF 4484</v>
          </cell>
          <cell r="B183">
            <v>0.51347856999999997</v>
          </cell>
          <cell r="H183">
            <v>0.51347856999999997</v>
          </cell>
          <cell r="N183">
            <v>1.0269571399999999</v>
          </cell>
        </row>
        <row r="184">
          <cell r="A184" t="str">
            <v>BIRF 4516</v>
          </cell>
          <cell r="C184">
            <v>2.2760489100000001</v>
          </cell>
          <cell r="I184">
            <v>2.2760489100000001</v>
          </cell>
          <cell r="N184">
            <v>4.5520978200000002</v>
          </cell>
        </row>
        <row r="185">
          <cell r="A185" t="str">
            <v>BIRF 4578</v>
          </cell>
          <cell r="E185">
            <v>2.2849999900000002</v>
          </cell>
          <cell r="K185">
            <v>2.2849999900000002</v>
          </cell>
          <cell r="N185">
            <v>4.5699999800000004</v>
          </cell>
        </row>
        <row r="186">
          <cell r="A186" t="str">
            <v>BIRF 4580</v>
          </cell>
          <cell r="G186">
            <v>0.11405221</v>
          </cell>
          <cell r="M186">
            <v>0.11405221</v>
          </cell>
          <cell r="N186">
            <v>0.22810442</v>
          </cell>
        </row>
        <row r="187">
          <cell r="A187" t="str">
            <v>BIRF 4585</v>
          </cell>
          <cell r="E187">
            <v>11.39999999</v>
          </cell>
          <cell r="K187">
            <v>11.39999999</v>
          </cell>
          <cell r="N187">
            <v>22.799999979999999</v>
          </cell>
        </row>
        <row r="188">
          <cell r="A188" t="str">
            <v>BIRF 4586</v>
          </cell>
          <cell r="E188">
            <v>2.29767308</v>
          </cell>
          <cell r="K188">
            <v>2.29767308</v>
          </cell>
          <cell r="N188">
            <v>4.5953461600000001</v>
          </cell>
        </row>
        <row r="189">
          <cell r="A189" t="str">
            <v>BIRF 4634</v>
          </cell>
          <cell r="D189">
            <v>0</v>
          </cell>
          <cell r="J189">
            <v>0</v>
          </cell>
          <cell r="N189">
            <v>0</v>
          </cell>
        </row>
        <row r="190">
          <cell r="A190" t="str">
            <v>BIRF 4640</v>
          </cell>
          <cell r="E190">
            <v>0</v>
          </cell>
          <cell r="K190">
            <v>0.15237532000000001</v>
          </cell>
          <cell r="N190">
            <v>0.15237532000000001</v>
          </cell>
        </row>
        <row r="191">
          <cell r="A191" t="str">
            <v>BIRF 7075</v>
          </cell>
          <cell r="C191">
            <v>10</v>
          </cell>
          <cell r="I191">
            <v>10</v>
          </cell>
          <cell r="N191">
            <v>20</v>
          </cell>
        </row>
        <row r="192">
          <cell r="A192" t="str">
            <v>BIRF 7157</v>
          </cell>
          <cell r="E192">
            <v>0</v>
          </cell>
          <cell r="K192">
            <v>0</v>
          </cell>
          <cell r="N192">
            <v>0</v>
          </cell>
        </row>
        <row r="193">
          <cell r="A193" t="str">
            <v>BIRF 7171</v>
          </cell>
          <cell r="C193">
            <v>0</v>
          </cell>
          <cell r="I193">
            <v>13.6</v>
          </cell>
          <cell r="N193">
            <v>13.6</v>
          </cell>
        </row>
        <row r="194">
          <cell r="A194" t="str">
            <v>BIRF 7199</v>
          </cell>
          <cell r="E194">
            <v>0</v>
          </cell>
          <cell r="K194">
            <v>0</v>
          </cell>
          <cell r="N194">
            <v>0</v>
          </cell>
        </row>
        <row r="195">
          <cell r="A195" t="str">
            <v>BIRF 7242</v>
          </cell>
          <cell r="G195">
            <v>0</v>
          </cell>
          <cell r="M195">
            <v>0</v>
          </cell>
          <cell r="N195">
            <v>0</v>
          </cell>
        </row>
        <row r="196">
          <cell r="A196" t="str">
            <v>BIRF 7268</v>
          </cell>
          <cell r="E196">
            <v>0</v>
          </cell>
          <cell r="K196">
            <v>0</v>
          </cell>
          <cell r="N196">
            <v>0</v>
          </cell>
        </row>
        <row r="197">
          <cell r="A197" t="str">
            <v>BIRF 7295</v>
          </cell>
          <cell r="C197">
            <v>0</v>
          </cell>
          <cell r="I197">
            <v>0</v>
          </cell>
          <cell r="N197">
            <v>0</v>
          </cell>
        </row>
        <row r="198">
          <cell r="A198" t="str">
            <v>BNA/ATC</v>
          </cell>
          <cell r="F198">
            <v>0.33032446954692901</v>
          </cell>
          <cell r="N198">
            <v>0.33032446954692901</v>
          </cell>
        </row>
        <row r="199">
          <cell r="A199" t="str">
            <v>BNA/NASA</v>
          </cell>
          <cell r="B199">
            <v>8.4081100000000006</v>
          </cell>
          <cell r="H199">
            <v>8.5130769999999991</v>
          </cell>
          <cell r="N199">
            <v>16.921187</v>
          </cell>
        </row>
        <row r="200">
          <cell r="A200" t="str">
            <v>BNA/PROVLP</v>
          </cell>
          <cell r="E200">
            <v>1.55024107585204</v>
          </cell>
          <cell r="K200">
            <v>0</v>
          </cell>
          <cell r="N200">
            <v>1.55024107585204</v>
          </cell>
        </row>
        <row r="201">
          <cell r="A201" t="str">
            <v>BNA/SALUD</v>
          </cell>
          <cell r="G201">
            <v>6.1561009424821602</v>
          </cell>
          <cell r="M201">
            <v>6.1561009424821602</v>
          </cell>
          <cell r="N201">
            <v>12.31220188496432</v>
          </cell>
        </row>
        <row r="202">
          <cell r="A202" t="str">
            <v>BNA/TESORO/BCO</v>
          </cell>
          <cell r="E202">
            <v>0.589265512027491</v>
          </cell>
          <cell r="F202">
            <v>0.11816767945741209</v>
          </cell>
          <cell r="L202">
            <v>7.1170615696291711E-2</v>
          </cell>
          <cell r="N202">
            <v>0.77860380718119482</v>
          </cell>
        </row>
        <row r="203">
          <cell r="A203" t="str">
            <v>BNLH/PROVMI</v>
          </cell>
          <cell r="F203">
            <v>0.32500000000000001</v>
          </cell>
          <cell r="K203">
            <v>0.32500000000000001</v>
          </cell>
          <cell r="N203">
            <v>0.65</v>
          </cell>
        </row>
        <row r="204">
          <cell r="A204" t="str">
            <v>BODEN 2007 - II</v>
          </cell>
          <cell r="C204">
            <v>57.274916736589795</v>
          </cell>
          <cell r="I204">
            <v>57.274916736589795</v>
          </cell>
          <cell r="N204">
            <v>114.54983347317959</v>
          </cell>
        </row>
        <row r="205">
          <cell r="A205" t="str">
            <v>BODEN 2012 - II</v>
          </cell>
          <cell r="C205">
            <v>0</v>
          </cell>
          <cell r="I205">
            <v>45.980799879999999</v>
          </cell>
          <cell r="N205">
            <v>45.980799879999999</v>
          </cell>
        </row>
        <row r="206">
          <cell r="A206" t="str">
            <v>BODEN 2014 ($+CER)</v>
          </cell>
          <cell r="D206">
            <v>0</v>
          </cell>
          <cell r="J206">
            <v>0</v>
          </cell>
          <cell r="N206">
            <v>0</v>
          </cell>
        </row>
        <row r="207">
          <cell r="A207" t="str">
            <v>BOGAR</v>
          </cell>
          <cell r="B207">
            <v>45.412243590220911</v>
          </cell>
          <cell r="C207">
            <v>45.412243590220911</v>
          </cell>
          <cell r="D207">
            <v>45.412243590220911</v>
          </cell>
          <cell r="E207">
            <v>45.412243590220911</v>
          </cell>
          <cell r="F207">
            <v>45.412243590220911</v>
          </cell>
          <cell r="G207">
            <v>45.412243590220911</v>
          </cell>
          <cell r="H207">
            <v>45.412243590220911</v>
          </cell>
          <cell r="I207">
            <v>45.412243590220911</v>
          </cell>
          <cell r="J207">
            <v>45.412243590220911</v>
          </cell>
          <cell r="K207">
            <v>45.412243590220911</v>
          </cell>
          <cell r="L207">
            <v>45.412243590220911</v>
          </cell>
          <cell r="M207">
            <v>45.412243590220911</v>
          </cell>
          <cell r="N207">
            <v>544.94692308265087</v>
          </cell>
        </row>
        <row r="208">
          <cell r="A208" t="str">
            <v>BONOS/PROVSJ</v>
          </cell>
          <cell r="G208">
            <v>0</v>
          </cell>
          <cell r="M208">
            <v>7.6175639259664401</v>
          </cell>
          <cell r="N208">
            <v>7.6175639259664401</v>
          </cell>
        </row>
        <row r="209">
          <cell r="A209" t="str">
            <v>BP06/B450-Fid1</v>
          </cell>
          <cell r="B209">
            <v>0</v>
          </cell>
          <cell r="D209">
            <v>0</v>
          </cell>
          <cell r="E209">
            <v>0</v>
          </cell>
          <cell r="F209">
            <v>0</v>
          </cell>
          <cell r="H209">
            <v>0</v>
          </cell>
          <cell r="I209">
            <v>0</v>
          </cell>
          <cell r="K209">
            <v>0</v>
          </cell>
          <cell r="L209">
            <v>0</v>
          </cell>
          <cell r="N209">
            <v>0</v>
          </cell>
        </row>
        <row r="210">
          <cell r="A210" t="str">
            <v>BP06/B450-Fid3</v>
          </cell>
          <cell r="B210">
            <v>0</v>
          </cell>
          <cell r="D210">
            <v>0</v>
          </cell>
          <cell r="F210">
            <v>0</v>
          </cell>
          <cell r="H210">
            <v>5.5275449393315398E-2</v>
          </cell>
          <cell r="N210">
            <v>5.5275449393315398E-2</v>
          </cell>
        </row>
        <row r="211">
          <cell r="A211" t="str">
            <v>BP06/B450-Fid4</v>
          </cell>
          <cell r="C211">
            <v>0</v>
          </cell>
          <cell r="D211">
            <v>0</v>
          </cell>
          <cell r="F211">
            <v>0</v>
          </cell>
          <cell r="G211">
            <v>0</v>
          </cell>
          <cell r="I211">
            <v>4.0092441715612902E-2</v>
          </cell>
          <cell r="N211">
            <v>4.0092441715612902E-2</v>
          </cell>
        </row>
        <row r="212">
          <cell r="A212" t="str">
            <v>BP07/B450</v>
          </cell>
          <cell r="B212">
            <v>0</v>
          </cell>
          <cell r="D212">
            <v>0</v>
          </cell>
          <cell r="E212">
            <v>0</v>
          </cell>
          <cell r="G212">
            <v>0</v>
          </cell>
          <cell r="H212">
            <v>0</v>
          </cell>
          <cell r="J212">
            <v>0</v>
          </cell>
          <cell r="K212">
            <v>0</v>
          </cell>
          <cell r="M212">
            <v>0</v>
          </cell>
          <cell r="N212">
            <v>0</v>
          </cell>
        </row>
        <row r="213">
          <cell r="A213" t="str">
            <v>BRA/TESORO</v>
          </cell>
          <cell r="F213">
            <v>0.12253164</v>
          </cell>
          <cell r="L213">
            <v>0.12253164</v>
          </cell>
          <cell r="N213">
            <v>0.24506327999999999</v>
          </cell>
        </row>
        <row r="214">
          <cell r="A214" t="str">
            <v>BRA/YACYRETA</v>
          </cell>
          <cell r="B214">
            <v>0.14338096</v>
          </cell>
          <cell r="C214">
            <v>0.30954139999999997</v>
          </cell>
          <cell r="D214">
            <v>0.28640345</v>
          </cell>
          <cell r="E214">
            <v>8.7582880000000002E-2</v>
          </cell>
          <cell r="F214">
            <v>0.27797112999999996</v>
          </cell>
          <cell r="G214">
            <v>4.1217989999999996E-2</v>
          </cell>
          <cell r="H214">
            <v>0.10347461000000001</v>
          </cell>
          <cell r="I214">
            <v>0.16917945000000001</v>
          </cell>
          <cell r="J214">
            <v>0.21724642000000002</v>
          </cell>
          <cell r="K214">
            <v>4.2788039999999999E-2</v>
          </cell>
          <cell r="N214">
            <v>1.6787863299999999</v>
          </cell>
        </row>
        <row r="215">
          <cell r="A215" t="str">
            <v>BT06</v>
          </cell>
          <cell r="F215">
            <v>26.13342284702447</v>
          </cell>
          <cell r="N215">
            <v>26.13342284702447</v>
          </cell>
        </row>
        <row r="216">
          <cell r="A216" t="str">
            <v>CAF I</v>
          </cell>
          <cell r="F216">
            <v>0</v>
          </cell>
          <cell r="L216">
            <v>0</v>
          </cell>
          <cell r="N216">
            <v>0</v>
          </cell>
        </row>
        <row r="217">
          <cell r="A217" t="str">
            <v>CCF06</v>
          </cell>
          <cell r="M217">
            <v>45.665320181103297</v>
          </cell>
          <cell r="N217">
            <v>45.665320181103297</v>
          </cell>
        </row>
        <row r="218">
          <cell r="A218" t="str">
            <v>CHINA/EJERCITO</v>
          </cell>
          <cell r="M218">
            <v>0.33333333000000004</v>
          </cell>
          <cell r="N218">
            <v>0.33333333000000004</v>
          </cell>
        </row>
        <row r="219">
          <cell r="A219" t="str">
            <v>CITILA/RELEXT</v>
          </cell>
          <cell r="B219">
            <v>3.4727099999999999E-3</v>
          </cell>
          <cell r="C219">
            <v>3.4930399999999998E-3</v>
          </cell>
          <cell r="D219">
            <v>4.3347700000000008E-3</v>
          </cell>
          <cell r="E219">
            <v>3.5388800000000003E-3</v>
          </cell>
          <cell r="F219">
            <v>3.8318699999999998E-3</v>
          </cell>
          <cell r="G219">
            <v>3.5820399999999999E-3</v>
          </cell>
          <cell r="H219">
            <v>3.8738800000000001E-3</v>
          </cell>
          <cell r="I219">
            <v>3.62569E-3</v>
          </cell>
          <cell r="J219">
            <v>3.6469300000000001E-3</v>
          </cell>
          <cell r="K219">
            <v>3.9370500000000001E-3</v>
          </cell>
          <cell r="L219">
            <v>3.69133E-3</v>
          </cell>
          <cell r="M219">
            <v>3.9802700000000002E-3</v>
          </cell>
          <cell r="N219">
            <v>4.5008460000000007E-2</v>
          </cell>
        </row>
        <row r="220">
          <cell r="A220" t="str">
            <v>CLPARIS</v>
          </cell>
          <cell r="D220">
            <v>0</v>
          </cell>
          <cell r="F220">
            <v>180.14689091238688</v>
          </cell>
          <cell r="G220">
            <v>0</v>
          </cell>
          <cell r="J220">
            <v>0</v>
          </cell>
          <cell r="L220">
            <v>185.44532479331616</v>
          </cell>
          <cell r="M220">
            <v>0</v>
          </cell>
          <cell r="N220">
            <v>365.59221570570304</v>
          </cell>
        </row>
        <row r="221">
          <cell r="A221" t="str">
            <v>DBF/CONEA</v>
          </cell>
          <cell r="M221">
            <v>4.3933865520971001</v>
          </cell>
          <cell r="N221">
            <v>4.3933865520971001</v>
          </cell>
        </row>
        <row r="222">
          <cell r="A222" t="str">
            <v>DISC $+CER</v>
          </cell>
          <cell r="G222">
            <v>0</v>
          </cell>
          <cell r="M222">
            <v>0</v>
          </cell>
          <cell r="N222">
            <v>0</v>
          </cell>
        </row>
        <row r="223">
          <cell r="A223" t="str">
            <v>DISC EUR</v>
          </cell>
          <cell r="G223">
            <v>0</v>
          </cell>
          <cell r="M223">
            <v>0</v>
          </cell>
          <cell r="N223">
            <v>0</v>
          </cell>
        </row>
        <row r="224">
          <cell r="A224" t="str">
            <v>DISC JPY</v>
          </cell>
          <cell r="G224">
            <v>0</v>
          </cell>
          <cell r="M224">
            <v>0</v>
          </cell>
          <cell r="N224">
            <v>0</v>
          </cell>
        </row>
        <row r="225">
          <cell r="A225" t="str">
            <v>DISC USD</v>
          </cell>
          <cell r="G225">
            <v>0</v>
          </cell>
          <cell r="M225">
            <v>0</v>
          </cell>
          <cell r="N225">
            <v>0</v>
          </cell>
        </row>
        <row r="226">
          <cell r="A226" t="str">
            <v>DISD</v>
          </cell>
          <cell r="F226">
            <v>0</v>
          </cell>
          <cell r="L226">
            <v>0</v>
          </cell>
          <cell r="N226">
            <v>0</v>
          </cell>
        </row>
        <row r="227">
          <cell r="A227" t="str">
            <v>DISDDM</v>
          </cell>
          <cell r="F227">
            <v>0</v>
          </cell>
          <cell r="L227">
            <v>0</v>
          </cell>
          <cell r="N227">
            <v>0</v>
          </cell>
        </row>
        <row r="228">
          <cell r="A228" t="str">
            <v>EDC/YACYRETA</v>
          </cell>
          <cell r="D228">
            <v>2.3741216999999999</v>
          </cell>
          <cell r="J228">
            <v>2.3741216999999999</v>
          </cell>
          <cell r="N228">
            <v>4.7482433999999998</v>
          </cell>
        </row>
        <row r="229">
          <cell r="A229" t="str">
            <v>EEUU/TESORO</v>
          </cell>
          <cell r="D229">
            <v>0</v>
          </cell>
          <cell r="G229">
            <v>0</v>
          </cell>
          <cell r="J229">
            <v>2.6910750000000001</v>
          </cell>
          <cell r="M229">
            <v>0</v>
          </cell>
          <cell r="N229">
            <v>2.6910750000000001</v>
          </cell>
        </row>
        <row r="230">
          <cell r="A230" t="str">
            <v>EIB/VIALIDAD</v>
          </cell>
          <cell r="G230">
            <v>1.3048031499999999</v>
          </cell>
          <cell r="M230">
            <v>1.3484918300000002</v>
          </cell>
          <cell r="N230">
            <v>2.6532949800000001</v>
          </cell>
        </row>
        <row r="231">
          <cell r="A231" t="str">
            <v>EL/ARP-61</v>
          </cell>
          <cell r="C231">
            <v>0</v>
          </cell>
          <cell r="I231">
            <v>0</v>
          </cell>
          <cell r="N231">
            <v>0</v>
          </cell>
        </row>
        <row r="232">
          <cell r="A232" t="str">
            <v>EL/DEM-40</v>
          </cell>
          <cell r="E232">
            <v>221.59627312823</v>
          </cell>
          <cell r="N232">
            <v>221.59627312823</v>
          </cell>
        </row>
        <row r="233">
          <cell r="A233" t="str">
            <v>EL/DEM-44</v>
          </cell>
          <cell r="F233">
            <v>0</v>
          </cell>
          <cell r="N233">
            <v>0</v>
          </cell>
        </row>
        <row r="234">
          <cell r="A234" t="str">
            <v>EL/DEM-52</v>
          </cell>
          <cell r="J234">
            <v>0</v>
          </cell>
          <cell r="N234">
            <v>0</v>
          </cell>
        </row>
        <row r="235">
          <cell r="A235" t="str">
            <v>EL/DEM-55</v>
          </cell>
          <cell r="L235">
            <v>0</v>
          </cell>
          <cell r="N235">
            <v>0</v>
          </cell>
        </row>
        <row r="236">
          <cell r="A236" t="str">
            <v>EL/DEM-72</v>
          </cell>
          <cell r="K236">
            <v>0</v>
          </cell>
          <cell r="N236">
            <v>0</v>
          </cell>
        </row>
        <row r="237">
          <cell r="A237" t="str">
            <v>EL/DEM-76</v>
          </cell>
          <cell r="C237">
            <v>0</v>
          </cell>
          <cell r="N237">
            <v>0</v>
          </cell>
        </row>
        <row r="238">
          <cell r="A238" t="str">
            <v>EL/DEM-82</v>
          </cell>
          <cell r="H238">
            <v>0</v>
          </cell>
          <cell r="N238">
            <v>0</v>
          </cell>
        </row>
        <row r="239">
          <cell r="A239" t="str">
            <v>EL/DEM-86</v>
          </cell>
          <cell r="L239">
            <v>0</v>
          </cell>
          <cell r="N239">
            <v>0</v>
          </cell>
        </row>
        <row r="240">
          <cell r="A240" t="str">
            <v>EL/EUR-108</v>
          </cell>
          <cell r="B240">
            <v>0</v>
          </cell>
          <cell r="N240">
            <v>0</v>
          </cell>
        </row>
        <row r="241">
          <cell r="A241" t="str">
            <v>EL/EUR-114</v>
          </cell>
          <cell r="J241">
            <v>0</v>
          </cell>
          <cell r="N241">
            <v>0</v>
          </cell>
        </row>
        <row r="242">
          <cell r="A242" t="str">
            <v>EL/EUR-116</v>
          </cell>
          <cell r="C242">
            <v>0</v>
          </cell>
          <cell r="N242">
            <v>0</v>
          </cell>
        </row>
        <row r="243">
          <cell r="A243" t="str">
            <v>EL/EUR-80</v>
          </cell>
          <cell r="E243">
            <v>0</v>
          </cell>
          <cell r="N243">
            <v>0</v>
          </cell>
        </row>
        <row r="244">
          <cell r="A244" t="str">
            <v>EL/EUR-81</v>
          </cell>
          <cell r="F244">
            <v>0</v>
          </cell>
          <cell r="N244">
            <v>0</v>
          </cell>
        </row>
        <row r="245">
          <cell r="A245" t="str">
            <v>EL/EUR-85</v>
          </cell>
          <cell r="H245">
            <v>0</v>
          </cell>
          <cell r="N245">
            <v>0</v>
          </cell>
        </row>
        <row r="246">
          <cell r="A246" t="str">
            <v>EL/EUR-88</v>
          </cell>
          <cell r="C246">
            <v>0</v>
          </cell>
          <cell r="N246">
            <v>0</v>
          </cell>
        </row>
        <row r="247">
          <cell r="A247" t="str">
            <v>EL/EUR-92</v>
          </cell>
          <cell r="C247">
            <v>0</v>
          </cell>
          <cell r="N247">
            <v>0</v>
          </cell>
        </row>
        <row r="248">
          <cell r="A248" t="str">
            <v>EL/EUR-93</v>
          </cell>
          <cell r="E248">
            <v>217.43900973440699</v>
          </cell>
          <cell r="N248">
            <v>217.43900973440699</v>
          </cell>
        </row>
        <row r="249">
          <cell r="A249" t="str">
            <v>EL/EUR-95</v>
          </cell>
          <cell r="F249">
            <v>0</v>
          </cell>
          <cell r="N249">
            <v>0</v>
          </cell>
        </row>
        <row r="250">
          <cell r="A250" t="str">
            <v>EL/ITL-60</v>
          </cell>
          <cell r="B250">
            <v>0</v>
          </cell>
          <cell r="N250">
            <v>0</v>
          </cell>
        </row>
        <row r="251">
          <cell r="A251" t="str">
            <v>EL/ITL-69</v>
          </cell>
          <cell r="I251">
            <v>0</v>
          </cell>
          <cell r="N251">
            <v>0</v>
          </cell>
        </row>
        <row r="252">
          <cell r="A252" t="str">
            <v>EL/ITL-77</v>
          </cell>
          <cell r="K252">
            <v>0</v>
          </cell>
          <cell r="N252">
            <v>0</v>
          </cell>
        </row>
        <row r="253">
          <cell r="A253" t="str">
            <v>EL/JPY-39</v>
          </cell>
          <cell r="E253">
            <v>2.0258962388795902</v>
          </cell>
          <cell r="N253">
            <v>2.0258962388795902</v>
          </cell>
        </row>
        <row r="254">
          <cell r="A254" t="str">
            <v>EL/JPY-42</v>
          </cell>
          <cell r="E254">
            <v>8.8082445168677896</v>
          </cell>
          <cell r="N254">
            <v>8.8082445168677896</v>
          </cell>
        </row>
        <row r="255">
          <cell r="A255" t="str">
            <v>EL/JPY-46</v>
          </cell>
          <cell r="F255">
            <v>0.88082445168677903</v>
          </cell>
          <cell r="N255">
            <v>0.88082445168677903</v>
          </cell>
        </row>
        <row r="256">
          <cell r="A256" t="str">
            <v>EL/JPY-99</v>
          </cell>
          <cell r="I256">
            <v>0</v>
          </cell>
          <cell r="N256">
            <v>0</v>
          </cell>
        </row>
        <row r="257">
          <cell r="A257" t="str">
            <v>EL/LIB-67</v>
          </cell>
          <cell r="G257">
            <v>0</v>
          </cell>
          <cell r="N257">
            <v>0</v>
          </cell>
        </row>
        <row r="258">
          <cell r="A258" t="str">
            <v>EL/NLG-78</v>
          </cell>
          <cell r="C258">
            <v>0</v>
          </cell>
          <cell r="N258">
            <v>0</v>
          </cell>
        </row>
        <row r="259">
          <cell r="A259" t="str">
            <v>EL/USD-89</v>
          </cell>
          <cell r="D259">
            <v>0.54615119999999995</v>
          </cell>
          <cell r="J259">
            <v>0.54615119999999995</v>
          </cell>
          <cell r="N259">
            <v>1.0923023999999999</v>
          </cell>
        </row>
        <row r="260">
          <cell r="A260" t="str">
            <v>EN/YACYRETA</v>
          </cell>
          <cell r="D260">
            <v>1.386424E-2</v>
          </cell>
          <cell r="F260">
            <v>0.39573040999999998</v>
          </cell>
          <cell r="G260">
            <v>1.386424E-2</v>
          </cell>
          <cell r="L260">
            <v>0.16076685999999998</v>
          </cell>
          <cell r="N260">
            <v>0.58422574999999988</v>
          </cell>
        </row>
        <row r="261">
          <cell r="A261" t="str">
            <v>EXIMUS/YACYRETA</v>
          </cell>
          <cell r="F261">
            <v>11.608162530000001</v>
          </cell>
          <cell r="L261">
            <v>11.608162530000001</v>
          </cell>
          <cell r="N261">
            <v>23.216325060000003</v>
          </cell>
        </row>
        <row r="262">
          <cell r="A262" t="str">
            <v>FEM/TESORO</v>
          </cell>
          <cell r="B262">
            <v>1.2540010309278399E-2</v>
          </cell>
          <cell r="C262">
            <v>1.2540010309278399E-2</v>
          </cell>
          <cell r="D262">
            <v>1.2540010309278399E-2</v>
          </cell>
          <cell r="E262">
            <v>1.2540010309278399E-2</v>
          </cell>
          <cell r="N262">
            <v>5.0160041237113595E-2</v>
          </cell>
        </row>
        <row r="263">
          <cell r="A263" t="str">
            <v>FERRO</v>
          </cell>
          <cell r="E263">
            <v>0</v>
          </cell>
          <cell r="K263">
            <v>0</v>
          </cell>
          <cell r="N263">
            <v>0</v>
          </cell>
        </row>
        <row r="264">
          <cell r="A264" t="str">
            <v>FIDA 225</v>
          </cell>
          <cell r="G264">
            <v>0.446332133702941</v>
          </cell>
          <cell r="M264">
            <v>0.45597701699645604</v>
          </cell>
          <cell r="N264">
            <v>0.90230915069939699</v>
          </cell>
        </row>
        <row r="265">
          <cell r="A265" t="str">
            <v>FIDA 417</v>
          </cell>
          <cell r="G265">
            <v>0.15552810572994</v>
          </cell>
          <cell r="M265">
            <v>0.15552810572994</v>
          </cell>
          <cell r="N265">
            <v>0.31105621145987999</v>
          </cell>
        </row>
        <row r="266">
          <cell r="A266" t="str">
            <v>FIDA 514</v>
          </cell>
          <cell r="G266">
            <v>8.6038594155029412E-3</v>
          </cell>
          <cell r="M266">
            <v>8.6038594155029412E-3</v>
          </cell>
          <cell r="N266">
            <v>1.7207718831005882E-2</v>
          </cell>
        </row>
        <row r="267">
          <cell r="A267" t="str">
            <v>FKUW/PROVSF</v>
          </cell>
          <cell r="G267">
            <v>1.11886518315645</v>
          </cell>
          <cell r="M267">
            <v>1.11886518315645</v>
          </cell>
          <cell r="N267">
            <v>2.2377303663129</v>
          </cell>
        </row>
        <row r="268">
          <cell r="A268" t="str">
            <v>FMI 2000</v>
          </cell>
          <cell r="C268">
            <v>0</v>
          </cell>
          <cell r="N268">
            <v>0</v>
          </cell>
        </row>
        <row r="269">
          <cell r="A269" t="str">
            <v>FMI 2000/SRF</v>
          </cell>
          <cell r="B269">
            <v>138.622949059951</v>
          </cell>
          <cell r="C269">
            <v>0</v>
          </cell>
          <cell r="F269">
            <v>138.622949059951</v>
          </cell>
          <cell r="G269">
            <v>138.622949059951</v>
          </cell>
          <cell r="I269">
            <v>0</v>
          </cell>
          <cell r="J269">
            <v>138.622949059951</v>
          </cell>
          <cell r="L269">
            <v>0</v>
          </cell>
          <cell r="N269">
            <v>554.49179623980399</v>
          </cell>
        </row>
        <row r="270">
          <cell r="A270" t="str">
            <v>FMI 2003</v>
          </cell>
          <cell r="B270">
            <v>135.44799014765502</v>
          </cell>
          <cell r="C270">
            <v>0</v>
          </cell>
          <cell r="E270">
            <v>135.44799014765502</v>
          </cell>
          <cell r="F270">
            <v>41.0151745266392</v>
          </cell>
          <cell r="G270">
            <v>123.0455235799176</v>
          </cell>
          <cell r="H270">
            <v>542.48098651104806</v>
          </cell>
          <cell r="I270">
            <v>41.0151745266392</v>
          </cell>
          <cell r="J270">
            <v>164.0606981065568</v>
          </cell>
          <cell r="K270">
            <v>542.48098651104897</v>
          </cell>
          <cell r="L270">
            <v>82.0303490532784</v>
          </cell>
          <cell r="M270">
            <v>164.0606981065568</v>
          </cell>
          <cell r="N270">
            <v>1971.085571216995</v>
          </cell>
        </row>
        <row r="271">
          <cell r="A271" t="str">
            <v>FMI 2003 II</v>
          </cell>
          <cell r="C271">
            <v>0</v>
          </cell>
          <cell r="F271">
            <v>0</v>
          </cell>
          <cell r="G271">
            <v>712.59785981296204</v>
          </cell>
          <cell r="H271">
            <v>43.6987491641028</v>
          </cell>
          <cell r="I271">
            <v>0</v>
          </cell>
          <cell r="J271">
            <v>712.59785981296204</v>
          </cell>
          <cell r="K271">
            <v>43.6987491641028</v>
          </cell>
          <cell r="L271">
            <v>0</v>
          </cell>
          <cell r="M271">
            <v>1044.4182372831201</v>
          </cell>
          <cell r="N271">
            <v>2557.0114552372497</v>
          </cell>
        </row>
        <row r="272">
          <cell r="A272" t="str">
            <v>FMI 92</v>
          </cell>
          <cell r="C272">
            <v>0</v>
          </cell>
          <cell r="D272">
            <v>30.967962470571297</v>
          </cell>
          <cell r="F272">
            <v>0</v>
          </cell>
          <cell r="N272">
            <v>30.967962470571297</v>
          </cell>
        </row>
        <row r="273">
          <cell r="A273" t="str">
            <v>FON/TESORO</v>
          </cell>
          <cell r="B273">
            <v>0.19920996219931308</v>
          </cell>
          <cell r="C273">
            <v>1.1717628556701036</v>
          </cell>
          <cell r="D273">
            <v>0.49548745017182161</v>
          </cell>
          <cell r="E273">
            <v>0.83599632302405491</v>
          </cell>
          <cell r="F273">
            <v>0.94917368041237116</v>
          </cell>
          <cell r="G273">
            <v>1.8767240618556704</v>
          </cell>
          <cell r="H273">
            <v>0.19920996219931308</v>
          </cell>
          <cell r="I273">
            <v>1.1717628556701036</v>
          </cell>
          <cell r="J273">
            <v>0.49548745017182161</v>
          </cell>
          <cell r="K273">
            <v>0.83599632302405491</v>
          </cell>
          <cell r="L273">
            <v>0.94917368041237116</v>
          </cell>
          <cell r="M273">
            <v>1.8767240618556704</v>
          </cell>
          <cell r="N273">
            <v>11.056708666666669</v>
          </cell>
        </row>
        <row r="274">
          <cell r="A274" t="str">
            <v>FONAVI/TESORO</v>
          </cell>
          <cell r="B274">
            <v>3.3128272061855699</v>
          </cell>
          <cell r="C274">
            <v>3.3128272061855699</v>
          </cell>
          <cell r="D274">
            <v>3.3128272061855699</v>
          </cell>
          <cell r="E274">
            <v>3.3128272061855699</v>
          </cell>
          <cell r="N274">
            <v>13.25130882474228</v>
          </cell>
        </row>
        <row r="275">
          <cell r="A275" t="str">
            <v>FONP 06/94</v>
          </cell>
          <cell r="D275">
            <v>3.1607262200000004</v>
          </cell>
          <cell r="E275">
            <v>0.15139385</v>
          </cell>
          <cell r="J275">
            <v>3.1607262200000004</v>
          </cell>
          <cell r="K275">
            <v>0.15139385</v>
          </cell>
          <cell r="N275">
            <v>6.6242401400000004</v>
          </cell>
        </row>
        <row r="276">
          <cell r="A276" t="str">
            <v>FONP 07/94</v>
          </cell>
          <cell r="C276">
            <v>2.0096328200000002</v>
          </cell>
          <cell r="I276">
            <v>2.0096328200000002</v>
          </cell>
          <cell r="N276">
            <v>4.0192656400000004</v>
          </cell>
        </row>
        <row r="277">
          <cell r="A277" t="str">
            <v>FONP 10/96</v>
          </cell>
          <cell r="F277">
            <v>0.70247727999999998</v>
          </cell>
          <cell r="L277">
            <v>0.70247727999999998</v>
          </cell>
          <cell r="N277">
            <v>1.40495456</v>
          </cell>
        </row>
        <row r="278">
          <cell r="A278" t="str">
            <v>FONP 12/02</v>
          </cell>
          <cell r="B278">
            <v>3.61875E-3</v>
          </cell>
          <cell r="H278">
            <v>3.61875E-3</v>
          </cell>
          <cell r="N278">
            <v>7.2375E-3</v>
          </cell>
        </row>
        <row r="279">
          <cell r="A279" t="str">
            <v>FONP 13/03</v>
          </cell>
          <cell r="D279">
            <v>0</v>
          </cell>
          <cell r="J279">
            <v>0</v>
          </cell>
          <cell r="N279">
            <v>0</v>
          </cell>
        </row>
        <row r="280">
          <cell r="A280" t="str">
            <v>FONP 14/04</v>
          </cell>
          <cell r="C280">
            <v>0</v>
          </cell>
          <cell r="I280">
            <v>0</v>
          </cell>
          <cell r="N280">
            <v>0</v>
          </cell>
        </row>
        <row r="281">
          <cell r="A281" t="str">
            <v>FUB/RELEXT</v>
          </cell>
          <cell r="B281">
            <v>1.67818E-3</v>
          </cell>
          <cell r="C281">
            <v>1.4506300000000001E-3</v>
          </cell>
          <cell r="D281">
            <v>2.6494800000000001E-3</v>
          </cell>
          <cell r="E281">
            <v>1.7147499999999999E-3</v>
          </cell>
          <cell r="F281">
            <v>1.48862E-3</v>
          </cell>
          <cell r="G281">
            <v>2.2083800000000002E-3</v>
          </cell>
          <cell r="H281">
            <v>1.9852300000000002E-3</v>
          </cell>
          <cell r="I281">
            <v>1.52574E-3</v>
          </cell>
          <cell r="J281">
            <v>2.00673E-3</v>
          </cell>
          <cell r="K281">
            <v>2.0190199999999998E-3</v>
          </cell>
          <cell r="L281">
            <v>1.7967E-3</v>
          </cell>
          <cell r="M281">
            <v>2.0424000000000002E-3</v>
          </cell>
          <cell r="N281">
            <v>2.256586E-2</v>
          </cell>
        </row>
        <row r="282">
          <cell r="A282" t="str">
            <v>GEN/YACYRETA</v>
          </cell>
          <cell r="B282">
            <v>1.988848E-2</v>
          </cell>
          <cell r="C282">
            <v>1.9798220000000002E-2</v>
          </cell>
          <cell r="E282">
            <v>4.4723999999999996E-3</v>
          </cell>
          <cell r="F282">
            <v>1.9888490000000002E-2</v>
          </cell>
          <cell r="G282">
            <v>4.9805500000000003E-3</v>
          </cell>
          <cell r="H282">
            <v>1.8955360000000001E-2</v>
          </cell>
          <cell r="J282">
            <v>2.332849E-2</v>
          </cell>
          <cell r="K282">
            <v>1.4072690000000001E-2</v>
          </cell>
          <cell r="N282">
            <v>0.12538468000000003</v>
          </cell>
        </row>
        <row r="283">
          <cell r="A283" t="str">
            <v>GLO17 PES</v>
          </cell>
          <cell r="B283">
            <v>0</v>
          </cell>
          <cell r="E283">
            <v>0</v>
          </cell>
          <cell r="H283">
            <v>0</v>
          </cell>
          <cell r="K283">
            <v>0</v>
          </cell>
          <cell r="N283">
            <v>0</v>
          </cell>
        </row>
        <row r="284">
          <cell r="A284" t="str">
            <v>ICE/ASEGSAL</v>
          </cell>
          <cell r="B284">
            <v>0.10730121000000001</v>
          </cell>
          <cell r="H284">
            <v>0.10730121000000001</v>
          </cell>
          <cell r="N284">
            <v>0.21460242000000002</v>
          </cell>
        </row>
        <row r="285">
          <cell r="A285" t="str">
            <v>ICE/BANADE</v>
          </cell>
          <cell r="G285">
            <v>0.92688078000000007</v>
          </cell>
          <cell r="M285">
            <v>0.92688078000000007</v>
          </cell>
          <cell r="N285">
            <v>1.8537615600000001</v>
          </cell>
        </row>
        <row r="286">
          <cell r="A286" t="str">
            <v>ICE/BICE</v>
          </cell>
          <cell r="B286">
            <v>0.77098568000000001</v>
          </cell>
          <cell r="H286">
            <v>0.77098568000000001</v>
          </cell>
          <cell r="N286">
            <v>1.54197136</v>
          </cell>
        </row>
        <row r="287">
          <cell r="A287" t="str">
            <v>ICE/CORTE</v>
          </cell>
          <cell r="E287">
            <v>9.3219579999999996E-2</v>
          </cell>
          <cell r="K287">
            <v>9.3219579999999996E-2</v>
          </cell>
          <cell r="N287">
            <v>0.18643915999999999</v>
          </cell>
        </row>
        <row r="288">
          <cell r="A288" t="str">
            <v>ICE/DEFENSA</v>
          </cell>
          <cell r="B288">
            <v>0.72804878000000006</v>
          </cell>
          <cell r="H288">
            <v>0.72804878000000006</v>
          </cell>
          <cell r="N288">
            <v>1.4560975600000001</v>
          </cell>
        </row>
        <row r="289">
          <cell r="A289" t="str">
            <v>ICE/EDUCACION</v>
          </cell>
          <cell r="B289">
            <v>0.43121872999999999</v>
          </cell>
          <cell r="H289">
            <v>0.43121872999999999</v>
          </cell>
          <cell r="N289">
            <v>0.86243745999999999</v>
          </cell>
        </row>
        <row r="290">
          <cell r="A290" t="str">
            <v>ICE/JUSTICIA</v>
          </cell>
          <cell r="B290">
            <v>9.8774089999999995E-2</v>
          </cell>
          <cell r="H290">
            <v>9.8774089999999995E-2</v>
          </cell>
          <cell r="N290">
            <v>0.19754817999999999</v>
          </cell>
        </row>
        <row r="291">
          <cell r="A291" t="str">
            <v>ICE/MCBA</v>
          </cell>
          <cell r="G291">
            <v>0.35395259000000001</v>
          </cell>
          <cell r="M291">
            <v>0.35395259000000001</v>
          </cell>
          <cell r="N291">
            <v>0.70790518000000002</v>
          </cell>
        </row>
        <row r="292">
          <cell r="A292" t="str">
            <v>ICE/PREFEC</v>
          </cell>
          <cell r="G292">
            <v>6.6803979999999999E-2</v>
          </cell>
          <cell r="M292">
            <v>6.6803979999999999E-2</v>
          </cell>
          <cell r="N292">
            <v>0.13360796</v>
          </cell>
        </row>
        <row r="293">
          <cell r="A293" t="str">
            <v>ICE/PRES</v>
          </cell>
          <cell r="B293">
            <v>1.5233170000000001E-2</v>
          </cell>
          <cell r="H293">
            <v>1.5233170000000001E-2</v>
          </cell>
          <cell r="N293">
            <v>3.0466340000000001E-2</v>
          </cell>
        </row>
        <row r="294">
          <cell r="A294" t="str">
            <v>ICE/PROVCB</v>
          </cell>
          <cell r="E294">
            <v>0.62365181000000003</v>
          </cell>
          <cell r="K294">
            <v>0.62365181000000003</v>
          </cell>
          <cell r="N294">
            <v>1.2473036200000001</v>
          </cell>
        </row>
        <row r="295">
          <cell r="A295" t="str">
            <v>ICE/SALUD</v>
          </cell>
          <cell r="F295">
            <v>2.34358567</v>
          </cell>
          <cell r="L295">
            <v>2.34358567</v>
          </cell>
          <cell r="N295">
            <v>4.6871713399999999</v>
          </cell>
        </row>
        <row r="296">
          <cell r="A296" t="str">
            <v>ICE/SALUDPBA</v>
          </cell>
          <cell r="B296">
            <v>0.64464681999999995</v>
          </cell>
          <cell r="H296">
            <v>0.64464681999999995</v>
          </cell>
          <cell r="N296">
            <v>1.2892936399999999</v>
          </cell>
        </row>
        <row r="297">
          <cell r="A297" t="str">
            <v>ICE/VIALIDAD</v>
          </cell>
          <cell r="D297">
            <v>0.12129997000000001</v>
          </cell>
          <cell r="J297">
            <v>0.12129997000000001</v>
          </cell>
          <cell r="N297">
            <v>0.24259994000000001</v>
          </cell>
        </row>
        <row r="298">
          <cell r="A298" t="str">
            <v>ICO/CBA</v>
          </cell>
          <cell r="E298">
            <v>0</v>
          </cell>
          <cell r="K298">
            <v>0</v>
          </cell>
          <cell r="N298">
            <v>0</v>
          </cell>
        </row>
        <row r="299">
          <cell r="A299" t="str">
            <v>ICO/SALUD</v>
          </cell>
          <cell r="E299">
            <v>0</v>
          </cell>
          <cell r="K299">
            <v>0</v>
          </cell>
          <cell r="N299">
            <v>0</v>
          </cell>
        </row>
        <row r="300">
          <cell r="A300" t="str">
            <v>IRB/RELEXT</v>
          </cell>
          <cell r="D300">
            <v>3.7286864559548097E-3</v>
          </cell>
          <cell r="G300">
            <v>3.8027160197091699E-3</v>
          </cell>
          <cell r="J300">
            <v>3.8781997356087E-3</v>
          </cell>
          <cell r="M300">
            <v>3.9551736570123796E-3</v>
          </cell>
          <cell r="N300">
            <v>1.5364775868285059E-2</v>
          </cell>
        </row>
        <row r="301">
          <cell r="A301" t="str">
            <v>ISTBSP/SALUD</v>
          </cell>
          <cell r="D301">
            <v>0.86759571999999996</v>
          </cell>
          <cell r="J301">
            <v>0.86759571999999996</v>
          </cell>
          <cell r="N301">
            <v>1.7351914399999999</v>
          </cell>
        </row>
        <row r="302">
          <cell r="A302" t="str">
            <v>JBIC/HIDRONOR</v>
          </cell>
          <cell r="F302">
            <v>3.32002994803136</v>
          </cell>
          <cell r="L302">
            <v>3.4176869549898701</v>
          </cell>
          <cell r="N302">
            <v>6.7377169030212301</v>
          </cell>
        </row>
        <row r="303">
          <cell r="A303" t="str">
            <v>JBIC/PROV</v>
          </cell>
          <cell r="C303">
            <v>1.3805273231744899</v>
          </cell>
          <cell r="I303">
            <v>1.3805273231744899</v>
          </cell>
          <cell r="N303">
            <v>2.7610546463489798</v>
          </cell>
        </row>
        <row r="304">
          <cell r="A304" t="str">
            <v>JBIC/PROVBA</v>
          </cell>
          <cell r="D304">
            <v>1.1033647494054399</v>
          </cell>
          <cell r="J304">
            <v>1.1033647494054399</v>
          </cell>
          <cell r="N304">
            <v>2.2067294988108799</v>
          </cell>
        </row>
        <row r="305">
          <cell r="A305" t="str">
            <v>JBIC/TESORO</v>
          </cell>
          <cell r="E305">
            <v>54.860688804721242</v>
          </cell>
          <cell r="K305">
            <v>21.401479785078841</v>
          </cell>
          <cell r="N305">
            <v>76.262168589800083</v>
          </cell>
        </row>
        <row r="306">
          <cell r="A306" t="str">
            <v>KFW/CONEA</v>
          </cell>
          <cell r="D306">
            <v>22.385850546809241</v>
          </cell>
          <cell r="J306">
            <v>22.385850546809241</v>
          </cell>
          <cell r="N306">
            <v>44.771701093618482</v>
          </cell>
        </row>
        <row r="307">
          <cell r="A307" t="str">
            <v>KFW/INTI</v>
          </cell>
          <cell r="G307">
            <v>0.28425349116692722</v>
          </cell>
          <cell r="M307">
            <v>0.28425349116692722</v>
          </cell>
          <cell r="N307">
            <v>0.56850698233385444</v>
          </cell>
        </row>
        <row r="308">
          <cell r="A308" t="str">
            <v>KFW/NASA</v>
          </cell>
          <cell r="C308">
            <v>0.53056723951448193</v>
          </cell>
          <cell r="I308">
            <v>0.53056723951448193</v>
          </cell>
          <cell r="N308">
            <v>1.0611344790289639</v>
          </cell>
        </row>
        <row r="309">
          <cell r="A309" t="str">
            <v>KFW/YACYRETA</v>
          </cell>
          <cell r="F309">
            <v>0.34118306693907002</v>
          </cell>
          <cell r="L309">
            <v>0.34118306693907002</v>
          </cell>
          <cell r="N309">
            <v>0.68236613387814005</v>
          </cell>
        </row>
        <row r="310">
          <cell r="A310" t="str">
            <v>MEDIO/BANADE</v>
          </cell>
          <cell r="D310">
            <v>8.9941845931979306E-2</v>
          </cell>
          <cell r="E310">
            <v>4.6278854945318999</v>
          </cell>
          <cell r="F310">
            <v>2.1660289508472501</v>
          </cell>
          <cell r="G310">
            <v>1.9980904458598698</v>
          </cell>
          <cell r="J310">
            <v>8.9941845931979306E-2</v>
          </cell>
          <cell r="K310">
            <v>4.6278854945318999</v>
          </cell>
          <cell r="L310">
            <v>2.1660289508472501</v>
          </cell>
          <cell r="M310">
            <v>1.9980904458598698</v>
          </cell>
          <cell r="N310">
            <v>17.763893474342002</v>
          </cell>
        </row>
        <row r="311">
          <cell r="A311" t="str">
            <v>MEDIO/BCRA</v>
          </cell>
          <cell r="D311">
            <v>1.4191061399999998</v>
          </cell>
          <cell r="E311">
            <v>1.4385553799999999</v>
          </cell>
          <cell r="J311">
            <v>1.4191061399999998</v>
          </cell>
          <cell r="K311">
            <v>1.4385553799999999</v>
          </cell>
          <cell r="N311">
            <v>5.7153230399999995</v>
          </cell>
        </row>
        <row r="312">
          <cell r="A312" t="str">
            <v>MEDIO/HIDRONOR</v>
          </cell>
          <cell r="E312">
            <v>6.5103881744982606E-2</v>
          </cell>
          <cell r="K312">
            <v>6.5103881744982606E-2</v>
          </cell>
          <cell r="N312">
            <v>0.13020776348996521</v>
          </cell>
        </row>
        <row r="313">
          <cell r="A313" t="str">
            <v>MEDIO/JUSTICIA</v>
          </cell>
          <cell r="F313">
            <v>5.6662050000000005E-2</v>
          </cell>
          <cell r="L313">
            <v>5.6662050000000005E-2</v>
          </cell>
          <cell r="N313">
            <v>0.11332410000000001</v>
          </cell>
        </row>
        <row r="314">
          <cell r="A314" t="str">
            <v>MEDIO/NASA</v>
          </cell>
          <cell r="F314">
            <v>0.239855726475183</v>
          </cell>
          <cell r="L314">
            <v>0.239855726475183</v>
          </cell>
          <cell r="N314">
            <v>0.47971145295036599</v>
          </cell>
        </row>
        <row r="315">
          <cell r="A315" t="str">
            <v>MEDIO/PROVBA</v>
          </cell>
          <cell r="G315">
            <v>0.473955462083884</v>
          </cell>
          <cell r="M315">
            <v>0.473955462083884</v>
          </cell>
          <cell r="N315">
            <v>0.94791092416776801</v>
          </cell>
        </row>
        <row r="316">
          <cell r="A316" t="str">
            <v>MEDIO/SALUD</v>
          </cell>
          <cell r="F316">
            <v>0.57456817690181494</v>
          </cell>
          <cell r="L316">
            <v>0.57456817690181494</v>
          </cell>
          <cell r="N316">
            <v>1.1491363538036299</v>
          </cell>
        </row>
        <row r="317">
          <cell r="A317" t="str">
            <v>MEDIO/YACYRETA</v>
          </cell>
          <cell r="B317">
            <v>4.9872034611224594E-2</v>
          </cell>
          <cell r="H317">
            <v>4.9872034611224594E-2</v>
          </cell>
          <cell r="N317">
            <v>9.9744069222449189E-2</v>
          </cell>
        </row>
        <row r="318">
          <cell r="A318" t="str">
            <v>OCMO</v>
          </cell>
          <cell r="F318">
            <v>2.6400426833376298</v>
          </cell>
          <cell r="K318">
            <v>0.170136084966414</v>
          </cell>
          <cell r="N318">
            <v>2.810178768304044</v>
          </cell>
        </row>
        <row r="319">
          <cell r="A319" t="str">
            <v>P BG01/03</v>
          </cell>
          <cell r="B319">
            <v>0</v>
          </cell>
          <cell r="C319">
            <v>0</v>
          </cell>
          <cell r="D319">
            <v>0</v>
          </cell>
          <cell r="E319">
            <v>0</v>
          </cell>
          <cell r="F319">
            <v>0</v>
          </cell>
          <cell r="G319">
            <v>0</v>
          </cell>
          <cell r="H319">
            <v>0</v>
          </cell>
          <cell r="I319">
            <v>0</v>
          </cell>
          <cell r="J319">
            <v>0</v>
          </cell>
          <cell r="K319">
            <v>0</v>
          </cell>
          <cell r="L319">
            <v>0</v>
          </cell>
          <cell r="M319">
            <v>23.8232120231505</v>
          </cell>
          <cell r="N319">
            <v>23.8232120231505</v>
          </cell>
        </row>
        <row r="320">
          <cell r="A320" t="str">
            <v>P BG04/06</v>
          </cell>
          <cell r="B320">
            <v>0</v>
          </cell>
          <cell r="C320">
            <v>0</v>
          </cell>
          <cell r="D320">
            <v>0</v>
          </cell>
          <cell r="E320">
            <v>0</v>
          </cell>
          <cell r="F320">
            <v>0</v>
          </cell>
          <cell r="G320">
            <v>0</v>
          </cell>
          <cell r="H320">
            <v>0</v>
          </cell>
          <cell r="I320">
            <v>0</v>
          </cell>
          <cell r="J320">
            <v>0</v>
          </cell>
          <cell r="K320">
            <v>0</v>
          </cell>
          <cell r="L320">
            <v>0</v>
          </cell>
          <cell r="M320">
            <v>0</v>
          </cell>
          <cell r="N320">
            <v>0</v>
          </cell>
        </row>
        <row r="321">
          <cell r="A321" t="str">
            <v>P BG05/17</v>
          </cell>
          <cell r="B321">
            <v>0</v>
          </cell>
          <cell r="C321">
            <v>0</v>
          </cell>
          <cell r="D321">
            <v>0</v>
          </cell>
          <cell r="E321">
            <v>0</v>
          </cell>
          <cell r="F321">
            <v>0</v>
          </cell>
          <cell r="G321">
            <v>0</v>
          </cell>
          <cell r="H321">
            <v>0</v>
          </cell>
          <cell r="I321">
            <v>0</v>
          </cell>
          <cell r="J321">
            <v>0</v>
          </cell>
          <cell r="K321">
            <v>0</v>
          </cell>
          <cell r="L321">
            <v>0</v>
          </cell>
          <cell r="M321">
            <v>0</v>
          </cell>
          <cell r="N321">
            <v>0</v>
          </cell>
        </row>
        <row r="322">
          <cell r="A322" t="str">
            <v>P BG06/27</v>
          </cell>
          <cell r="B322">
            <v>0</v>
          </cell>
          <cell r="C322">
            <v>0</v>
          </cell>
          <cell r="D322">
            <v>0</v>
          </cell>
          <cell r="E322">
            <v>0</v>
          </cell>
          <cell r="F322">
            <v>0</v>
          </cell>
          <cell r="G322">
            <v>0</v>
          </cell>
          <cell r="H322">
            <v>0</v>
          </cell>
          <cell r="I322">
            <v>0</v>
          </cell>
          <cell r="J322">
            <v>0</v>
          </cell>
          <cell r="K322">
            <v>0</v>
          </cell>
          <cell r="L322">
            <v>0</v>
          </cell>
          <cell r="M322">
            <v>0</v>
          </cell>
          <cell r="N322">
            <v>0</v>
          </cell>
        </row>
        <row r="323">
          <cell r="A323" t="str">
            <v>P BG07/05</v>
          </cell>
          <cell r="B323">
            <v>0</v>
          </cell>
          <cell r="C323">
            <v>0</v>
          </cell>
          <cell r="D323">
            <v>0</v>
          </cell>
          <cell r="E323">
            <v>0</v>
          </cell>
          <cell r="F323">
            <v>0</v>
          </cell>
          <cell r="G323">
            <v>0</v>
          </cell>
          <cell r="H323">
            <v>0</v>
          </cell>
          <cell r="I323">
            <v>0</v>
          </cell>
          <cell r="J323">
            <v>0</v>
          </cell>
          <cell r="K323">
            <v>0</v>
          </cell>
          <cell r="L323">
            <v>0</v>
          </cell>
          <cell r="M323">
            <v>0</v>
          </cell>
          <cell r="N323">
            <v>0</v>
          </cell>
        </row>
        <row r="324">
          <cell r="A324" t="str">
            <v>P BG08/19</v>
          </cell>
          <cell r="B324">
            <v>0</v>
          </cell>
          <cell r="C324">
            <v>0</v>
          </cell>
          <cell r="D324">
            <v>0</v>
          </cell>
          <cell r="E324">
            <v>0</v>
          </cell>
          <cell r="F324">
            <v>0</v>
          </cell>
          <cell r="G324">
            <v>0</v>
          </cell>
          <cell r="H324">
            <v>0</v>
          </cell>
          <cell r="I324">
            <v>0</v>
          </cell>
          <cell r="J324">
            <v>0</v>
          </cell>
          <cell r="K324">
            <v>0</v>
          </cell>
          <cell r="L324">
            <v>0</v>
          </cell>
          <cell r="M324">
            <v>0</v>
          </cell>
          <cell r="N324">
            <v>0</v>
          </cell>
        </row>
        <row r="325">
          <cell r="A325" t="str">
            <v>P BG09/09</v>
          </cell>
          <cell r="B325">
            <v>0</v>
          </cell>
          <cell r="C325">
            <v>0</v>
          </cell>
          <cell r="D325">
            <v>0</v>
          </cell>
          <cell r="E325">
            <v>0</v>
          </cell>
          <cell r="F325">
            <v>0</v>
          </cell>
          <cell r="G325">
            <v>0</v>
          </cell>
          <cell r="H325">
            <v>0</v>
          </cell>
          <cell r="I325">
            <v>0</v>
          </cell>
          <cell r="J325">
            <v>0</v>
          </cell>
          <cell r="K325">
            <v>0</v>
          </cell>
          <cell r="L325">
            <v>0</v>
          </cell>
          <cell r="M325">
            <v>0</v>
          </cell>
          <cell r="N325">
            <v>0</v>
          </cell>
        </row>
        <row r="326">
          <cell r="A326" t="str">
            <v>P BG10/20</v>
          </cell>
          <cell r="B326">
            <v>0</v>
          </cell>
          <cell r="C326">
            <v>0</v>
          </cell>
          <cell r="D326">
            <v>0</v>
          </cell>
          <cell r="E326">
            <v>0</v>
          </cell>
          <cell r="F326">
            <v>0</v>
          </cell>
          <cell r="G326">
            <v>0</v>
          </cell>
          <cell r="H326">
            <v>0</v>
          </cell>
          <cell r="I326">
            <v>0</v>
          </cell>
          <cell r="J326">
            <v>0</v>
          </cell>
          <cell r="K326">
            <v>0</v>
          </cell>
          <cell r="L326">
            <v>0</v>
          </cell>
          <cell r="M326">
            <v>0</v>
          </cell>
          <cell r="N326">
            <v>0</v>
          </cell>
        </row>
        <row r="327">
          <cell r="A327" t="str">
            <v>P BG11/10</v>
          </cell>
          <cell r="B327">
            <v>0</v>
          </cell>
          <cell r="C327">
            <v>0</v>
          </cell>
          <cell r="D327">
            <v>0</v>
          </cell>
          <cell r="E327">
            <v>0</v>
          </cell>
          <cell r="F327">
            <v>0</v>
          </cell>
          <cell r="G327">
            <v>0</v>
          </cell>
          <cell r="H327">
            <v>0</v>
          </cell>
          <cell r="I327">
            <v>0</v>
          </cell>
          <cell r="J327">
            <v>0</v>
          </cell>
          <cell r="K327">
            <v>0</v>
          </cell>
          <cell r="L327">
            <v>0</v>
          </cell>
          <cell r="M327">
            <v>0</v>
          </cell>
          <cell r="N327">
            <v>0</v>
          </cell>
        </row>
        <row r="328">
          <cell r="A328" t="str">
            <v>P BG12/15</v>
          </cell>
          <cell r="B328">
            <v>0</v>
          </cell>
          <cell r="C328">
            <v>0</v>
          </cell>
          <cell r="D328">
            <v>0</v>
          </cell>
          <cell r="E328">
            <v>0</v>
          </cell>
          <cell r="F328">
            <v>0</v>
          </cell>
          <cell r="G328">
            <v>0</v>
          </cell>
          <cell r="H328">
            <v>0</v>
          </cell>
          <cell r="I328">
            <v>0</v>
          </cell>
          <cell r="J328">
            <v>0</v>
          </cell>
          <cell r="K328">
            <v>0</v>
          </cell>
          <cell r="L328">
            <v>0</v>
          </cell>
          <cell r="M328">
            <v>0</v>
          </cell>
          <cell r="N328">
            <v>0</v>
          </cell>
        </row>
        <row r="329">
          <cell r="A329" t="str">
            <v>P BG13/30</v>
          </cell>
          <cell r="B329">
            <v>0</v>
          </cell>
          <cell r="C329">
            <v>0</v>
          </cell>
          <cell r="D329">
            <v>0</v>
          </cell>
          <cell r="E329">
            <v>0</v>
          </cell>
          <cell r="F329">
            <v>0</v>
          </cell>
          <cell r="G329">
            <v>0</v>
          </cell>
          <cell r="H329">
            <v>0</v>
          </cell>
          <cell r="I329">
            <v>0</v>
          </cell>
          <cell r="J329">
            <v>0</v>
          </cell>
          <cell r="K329">
            <v>0</v>
          </cell>
          <cell r="L329">
            <v>0</v>
          </cell>
          <cell r="M329">
            <v>0</v>
          </cell>
          <cell r="N329">
            <v>0</v>
          </cell>
        </row>
        <row r="330">
          <cell r="A330" t="str">
            <v>P BG14/31</v>
          </cell>
          <cell r="B330">
            <v>0</v>
          </cell>
          <cell r="C330">
            <v>0</v>
          </cell>
          <cell r="D330">
            <v>0</v>
          </cell>
          <cell r="E330">
            <v>0</v>
          </cell>
          <cell r="F330">
            <v>0</v>
          </cell>
          <cell r="G330">
            <v>0</v>
          </cell>
          <cell r="H330">
            <v>0</v>
          </cell>
          <cell r="I330">
            <v>0</v>
          </cell>
          <cell r="J330">
            <v>0</v>
          </cell>
          <cell r="K330">
            <v>0</v>
          </cell>
          <cell r="L330">
            <v>0</v>
          </cell>
          <cell r="M330">
            <v>0</v>
          </cell>
          <cell r="N330">
            <v>0</v>
          </cell>
        </row>
        <row r="331">
          <cell r="A331" t="str">
            <v>P BG15/12</v>
          </cell>
          <cell r="B331">
            <v>0</v>
          </cell>
          <cell r="C331">
            <v>0</v>
          </cell>
          <cell r="D331">
            <v>0</v>
          </cell>
          <cell r="E331">
            <v>0</v>
          </cell>
          <cell r="F331">
            <v>0</v>
          </cell>
          <cell r="G331">
            <v>0</v>
          </cell>
          <cell r="H331">
            <v>0</v>
          </cell>
          <cell r="I331">
            <v>0</v>
          </cell>
          <cell r="J331">
            <v>0</v>
          </cell>
          <cell r="K331">
            <v>0</v>
          </cell>
          <cell r="L331">
            <v>0</v>
          </cell>
          <cell r="M331">
            <v>0</v>
          </cell>
          <cell r="N331">
            <v>0</v>
          </cell>
        </row>
        <row r="332">
          <cell r="A332" t="str">
            <v>P BG16/08$</v>
          </cell>
          <cell r="B332">
            <v>0</v>
          </cell>
          <cell r="C332">
            <v>0</v>
          </cell>
          <cell r="D332">
            <v>0</v>
          </cell>
          <cell r="E332">
            <v>0</v>
          </cell>
          <cell r="F332">
            <v>0</v>
          </cell>
          <cell r="G332">
            <v>0</v>
          </cell>
          <cell r="H332">
            <v>0</v>
          </cell>
          <cell r="I332">
            <v>0</v>
          </cell>
          <cell r="J332">
            <v>0</v>
          </cell>
          <cell r="K332">
            <v>0</v>
          </cell>
          <cell r="L332">
            <v>0</v>
          </cell>
          <cell r="M332">
            <v>0</v>
          </cell>
          <cell r="N332">
            <v>0</v>
          </cell>
        </row>
        <row r="333">
          <cell r="A333" t="str">
            <v>P BG17/08</v>
          </cell>
          <cell r="B333">
            <v>0</v>
          </cell>
          <cell r="C333">
            <v>0</v>
          </cell>
          <cell r="D333">
            <v>0</v>
          </cell>
          <cell r="E333">
            <v>0</v>
          </cell>
          <cell r="F333">
            <v>0</v>
          </cell>
          <cell r="G333">
            <v>0</v>
          </cell>
          <cell r="H333">
            <v>0</v>
          </cell>
          <cell r="I333">
            <v>0</v>
          </cell>
          <cell r="J333">
            <v>0</v>
          </cell>
          <cell r="K333">
            <v>0</v>
          </cell>
          <cell r="L333">
            <v>0</v>
          </cell>
          <cell r="M333">
            <v>0</v>
          </cell>
          <cell r="N333">
            <v>0</v>
          </cell>
        </row>
        <row r="334">
          <cell r="A334" t="str">
            <v>P BG18/18</v>
          </cell>
          <cell r="H334">
            <v>0</v>
          </cell>
          <cell r="I334">
            <v>0</v>
          </cell>
          <cell r="J334">
            <v>0</v>
          </cell>
          <cell r="K334">
            <v>0</v>
          </cell>
          <cell r="L334">
            <v>0</v>
          </cell>
          <cell r="M334">
            <v>0</v>
          </cell>
          <cell r="N334">
            <v>0</v>
          </cell>
        </row>
        <row r="335">
          <cell r="A335" t="str">
            <v>P BG19/31</v>
          </cell>
          <cell r="H335">
            <v>0</v>
          </cell>
          <cell r="I335">
            <v>0</v>
          </cell>
          <cell r="J335">
            <v>0</v>
          </cell>
          <cell r="K335">
            <v>0</v>
          </cell>
          <cell r="L335">
            <v>0</v>
          </cell>
          <cell r="M335">
            <v>0</v>
          </cell>
          <cell r="N335">
            <v>0</v>
          </cell>
        </row>
        <row r="336">
          <cell r="A336" t="str">
            <v>P BIHD</v>
          </cell>
          <cell r="B336">
            <v>4.1784514580761895E-3</v>
          </cell>
          <cell r="C336">
            <v>4.1784514580761895E-3</v>
          </cell>
          <cell r="D336">
            <v>4.1784514580761895E-3</v>
          </cell>
          <cell r="E336">
            <v>4.1784514580761895E-3</v>
          </cell>
          <cell r="F336">
            <v>4.1784514580761895E-3</v>
          </cell>
          <cell r="G336">
            <v>4.1784514580761895E-3</v>
          </cell>
          <cell r="H336">
            <v>4.1784514580761895E-3</v>
          </cell>
          <cell r="I336">
            <v>4.1784514580761895E-3</v>
          </cell>
          <cell r="J336">
            <v>4.1784514580761895E-3</v>
          </cell>
          <cell r="K336">
            <v>4.1784514580761895E-3</v>
          </cell>
          <cell r="L336">
            <v>4.1784514580761895E-3</v>
          </cell>
          <cell r="M336">
            <v>4.1784514580761895E-3</v>
          </cell>
          <cell r="N336">
            <v>5.014141749691426E-2</v>
          </cell>
        </row>
        <row r="337">
          <cell r="A337" t="str">
            <v>P BP02/E330</v>
          </cell>
          <cell r="B337">
            <v>0</v>
          </cell>
          <cell r="C337">
            <v>0</v>
          </cell>
          <cell r="D337">
            <v>0</v>
          </cell>
          <cell r="E337">
            <v>0</v>
          </cell>
          <cell r="F337">
            <v>0</v>
          </cell>
          <cell r="G337">
            <v>0</v>
          </cell>
          <cell r="H337">
            <v>12.362745982880499</v>
          </cell>
          <cell r="N337">
            <v>12.362745982880499</v>
          </cell>
        </row>
        <row r="338">
          <cell r="A338" t="str">
            <v>P BP02/E400</v>
          </cell>
          <cell r="B338">
            <v>0</v>
          </cell>
          <cell r="C338">
            <v>0</v>
          </cell>
          <cell r="D338">
            <v>0</v>
          </cell>
          <cell r="E338">
            <v>0</v>
          </cell>
          <cell r="F338">
            <v>0</v>
          </cell>
          <cell r="G338">
            <v>0</v>
          </cell>
          <cell r="H338">
            <v>4.0629123951511099</v>
          </cell>
          <cell r="N338">
            <v>4.0629123951511099</v>
          </cell>
        </row>
        <row r="339">
          <cell r="A339" t="str">
            <v>P BP02/E580</v>
          </cell>
          <cell r="B339">
            <v>0</v>
          </cell>
          <cell r="C339">
            <v>0</v>
          </cell>
          <cell r="D339">
            <v>0</v>
          </cell>
          <cell r="E339">
            <v>0</v>
          </cell>
          <cell r="F339">
            <v>0</v>
          </cell>
          <cell r="G339">
            <v>0</v>
          </cell>
          <cell r="H339">
            <v>34.616823556027796</v>
          </cell>
          <cell r="N339">
            <v>34.616823556027796</v>
          </cell>
        </row>
        <row r="340">
          <cell r="A340" t="str">
            <v>P BP03/B405 (Radar I)</v>
          </cell>
          <cell r="B340">
            <v>0</v>
          </cell>
          <cell r="C340">
            <v>0</v>
          </cell>
          <cell r="D340">
            <v>0</v>
          </cell>
          <cell r="E340">
            <v>25.056992935139</v>
          </cell>
          <cell r="N340">
            <v>25.056992935139</v>
          </cell>
        </row>
        <row r="341">
          <cell r="A341" t="str">
            <v>P BP03/B405 (Radar II)</v>
          </cell>
          <cell r="B341">
            <v>0</v>
          </cell>
          <cell r="C341">
            <v>0</v>
          </cell>
          <cell r="D341">
            <v>0</v>
          </cell>
          <cell r="E341">
            <v>0</v>
          </cell>
          <cell r="F341">
            <v>22.885172933019899</v>
          </cell>
          <cell r="N341">
            <v>22.885172933019899</v>
          </cell>
        </row>
        <row r="342">
          <cell r="A342" t="str">
            <v>P BP04/E435</v>
          </cell>
          <cell r="B342">
            <v>0</v>
          </cell>
          <cell r="C342">
            <v>0</v>
          </cell>
          <cell r="D342">
            <v>0</v>
          </cell>
          <cell r="E342">
            <v>0</v>
          </cell>
          <cell r="F342">
            <v>0</v>
          </cell>
          <cell r="G342">
            <v>0</v>
          </cell>
          <cell r="H342">
            <v>0</v>
          </cell>
          <cell r="I342">
            <v>0</v>
          </cell>
          <cell r="J342">
            <v>0</v>
          </cell>
          <cell r="K342">
            <v>0</v>
          </cell>
          <cell r="L342">
            <v>0</v>
          </cell>
          <cell r="M342">
            <v>0</v>
          </cell>
          <cell r="N342">
            <v>0</v>
          </cell>
        </row>
        <row r="343">
          <cell r="A343" t="str">
            <v>P BP05/B400 (Hexagon IV)</v>
          </cell>
          <cell r="B343">
            <v>0</v>
          </cell>
          <cell r="C343">
            <v>0</v>
          </cell>
          <cell r="D343">
            <v>0</v>
          </cell>
          <cell r="E343">
            <v>0</v>
          </cell>
          <cell r="F343">
            <v>0</v>
          </cell>
          <cell r="G343">
            <v>0</v>
          </cell>
          <cell r="H343">
            <v>0</v>
          </cell>
          <cell r="I343">
            <v>0</v>
          </cell>
          <cell r="J343">
            <v>0</v>
          </cell>
          <cell r="K343">
            <v>0</v>
          </cell>
          <cell r="L343">
            <v>0</v>
          </cell>
          <cell r="M343">
            <v>0</v>
          </cell>
          <cell r="N343">
            <v>0</v>
          </cell>
        </row>
        <row r="344">
          <cell r="A344" t="str">
            <v>P BP06/B450 (Radar III)</v>
          </cell>
          <cell r="B344">
            <v>0</v>
          </cell>
          <cell r="C344">
            <v>0</v>
          </cell>
          <cell r="D344">
            <v>0</v>
          </cell>
          <cell r="E344">
            <v>0</v>
          </cell>
          <cell r="F344">
            <v>0</v>
          </cell>
          <cell r="G344">
            <v>0</v>
          </cell>
          <cell r="H344">
            <v>0</v>
          </cell>
          <cell r="I344">
            <v>0</v>
          </cell>
          <cell r="J344">
            <v>0</v>
          </cell>
          <cell r="K344">
            <v>0</v>
          </cell>
          <cell r="L344">
            <v>0</v>
          </cell>
          <cell r="M344">
            <v>0</v>
          </cell>
          <cell r="N344">
            <v>0</v>
          </cell>
        </row>
        <row r="345">
          <cell r="A345" t="str">
            <v>P BP06/B450 (Radar IV)</v>
          </cell>
          <cell r="B345">
            <v>0</v>
          </cell>
          <cell r="C345">
            <v>0</v>
          </cell>
          <cell r="D345">
            <v>0</v>
          </cell>
          <cell r="E345">
            <v>0</v>
          </cell>
          <cell r="F345">
            <v>0</v>
          </cell>
          <cell r="G345">
            <v>0</v>
          </cell>
          <cell r="H345">
            <v>0</v>
          </cell>
          <cell r="I345">
            <v>0</v>
          </cell>
          <cell r="J345">
            <v>0</v>
          </cell>
          <cell r="K345">
            <v>0</v>
          </cell>
          <cell r="L345">
            <v>0</v>
          </cell>
          <cell r="M345">
            <v>0</v>
          </cell>
          <cell r="N345">
            <v>0</v>
          </cell>
        </row>
        <row r="346">
          <cell r="A346" t="str">
            <v>P BP06/E580</v>
          </cell>
          <cell r="B346">
            <v>0</v>
          </cell>
          <cell r="C346">
            <v>0</v>
          </cell>
          <cell r="D346">
            <v>0</v>
          </cell>
          <cell r="E346">
            <v>0</v>
          </cell>
          <cell r="F346">
            <v>0</v>
          </cell>
          <cell r="G346">
            <v>0</v>
          </cell>
          <cell r="H346">
            <v>0</v>
          </cell>
          <cell r="I346">
            <v>0</v>
          </cell>
          <cell r="J346">
            <v>0</v>
          </cell>
          <cell r="K346">
            <v>0</v>
          </cell>
          <cell r="L346">
            <v>0</v>
          </cell>
          <cell r="M346">
            <v>0</v>
          </cell>
          <cell r="N346">
            <v>0</v>
          </cell>
        </row>
        <row r="347">
          <cell r="A347" t="str">
            <v>P BP07/B450 (Celtic I)</v>
          </cell>
          <cell r="B347">
            <v>0</v>
          </cell>
          <cell r="C347">
            <v>0</v>
          </cell>
          <cell r="D347">
            <v>0</v>
          </cell>
          <cell r="E347">
            <v>0</v>
          </cell>
          <cell r="F347">
            <v>0</v>
          </cell>
          <cell r="G347">
            <v>0</v>
          </cell>
          <cell r="H347">
            <v>0</v>
          </cell>
          <cell r="I347">
            <v>0</v>
          </cell>
          <cell r="J347">
            <v>0</v>
          </cell>
          <cell r="K347">
            <v>0</v>
          </cell>
          <cell r="L347">
            <v>0</v>
          </cell>
          <cell r="M347">
            <v>0</v>
          </cell>
          <cell r="N347">
            <v>0</v>
          </cell>
        </row>
        <row r="348">
          <cell r="A348" t="str">
            <v>P BP07/B450 (Celtic II)</v>
          </cell>
          <cell r="B348">
            <v>0</v>
          </cell>
          <cell r="C348">
            <v>0</v>
          </cell>
          <cell r="D348">
            <v>0</v>
          </cell>
          <cell r="E348">
            <v>0</v>
          </cell>
          <cell r="F348">
            <v>0</v>
          </cell>
          <cell r="G348">
            <v>0</v>
          </cell>
          <cell r="H348">
            <v>0</v>
          </cell>
          <cell r="I348">
            <v>0</v>
          </cell>
          <cell r="J348">
            <v>0</v>
          </cell>
          <cell r="K348">
            <v>0</v>
          </cell>
          <cell r="L348">
            <v>0</v>
          </cell>
          <cell r="M348">
            <v>0</v>
          </cell>
          <cell r="N348">
            <v>0</v>
          </cell>
        </row>
        <row r="349">
          <cell r="A349" t="str">
            <v>P BT03</v>
          </cell>
          <cell r="B349">
            <v>0</v>
          </cell>
          <cell r="C349">
            <v>0</v>
          </cell>
          <cell r="D349">
            <v>0</v>
          </cell>
          <cell r="E349">
            <v>0</v>
          </cell>
          <cell r="F349">
            <v>634.99859723992222</v>
          </cell>
          <cell r="N349">
            <v>634.99859723992222</v>
          </cell>
        </row>
        <row r="350">
          <cell r="A350" t="str">
            <v>P BT03Flot</v>
          </cell>
          <cell r="B350">
            <v>0</v>
          </cell>
          <cell r="C350">
            <v>0</v>
          </cell>
          <cell r="D350">
            <v>0</v>
          </cell>
          <cell r="E350">
            <v>0</v>
          </cell>
          <cell r="F350">
            <v>0</v>
          </cell>
          <cell r="G350">
            <v>0</v>
          </cell>
          <cell r="H350">
            <v>70.211776324267632</v>
          </cell>
          <cell r="N350">
            <v>70.211776324267632</v>
          </cell>
        </row>
        <row r="351">
          <cell r="A351" t="str">
            <v>P BT04</v>
          </cell>
          <cell r="B351">
            <v>0</v>
          </cell>
          <cell r="C351">
            <v>0</v>
          </cell>
          <cell r="D351">
            <v>0</v>
          </cell>
          <cell r="E351">
            <v>0</v>
          </cell>
          <cell r="F351">
            <v>0</v>
          </cell>
          <cell r="G351">
            <v>0</v>
          </cell>
          <cell r="H351">
            <v>0</v>
          </cell>
          <cell r="I351">
            <v>0</v>
          </cell>
          <cell r="J351">
            <v>0</v>
          </cell>
          <cell r="K351">
            <v>0</v>
          </cell>
          <cell r="L351">
            <v>0</v>
          </cell>
          <cell r="M351">
            <v>0</v>
          </cell>
          <cell r="N351">
            <v>0</v>
          </cell>
        </row>
        <row r="352">
          <cell r="A352" t="str">
            <v>P BT05</v>
          </cell>
          <cell r="B352">
            <v>0</v>
          </cell>
          <cell r="C352">
            <v>0</v>
          </cell>
          <cell r="D352">
            <v>0</v>
          </cell>
          <cell r="E352">
            <v>0</v>
          </cell>
          <cell r="F352">
            <v>0</v>
          </cell>
          <cell r="G352">
            <v>0</v>
          </cell>
          <cell r="H352">
            <v>0</v>
          </cell>
          <cell r="I352">
            <v>0</v>
          </cell>
          <cell r="J352">
            <v>0</v>
          </cell>
          <cell r="K352">
            <v>0</v>
          </cell>
          <cell r="L352">
            <v>0</v>
          </cell>
          <cell r="M352">
            <v>0</v>
          </cell>
          <cell r="N352">
            <v>0</v>
          </cell>
        </row>
        <row r="353">
          <cell r="A353" t="str">
            <v>P BT06</v>
          </cell>
          <cell r="B353">
            <v>0</v>
          </cell>
          <cell r="C353">
            <v>0</v>
          </cell>
          <cell r="D353">
            <v>0</v>
          </cell>
          <cell r="E353">
            <v>0</v>
          </cell>
          <cell r="F353">
            <v>0</v>
          </cell>
          <cell r="G353">
            <v>0</v>
          </cell>
          <cell r="H353">
            <v>0</v>
          </cell>
          <cell r="I353">
            <v>0</v>
          </cell>
          <cell r="J353">
            <v>0</v>
          </cell>
          <cell r="K353">
            <v>0</v>
          </cell>
          <cell r="L353">
            <v>0</v>
          </cell>
          <cell r="M353">
            <v>0</v>
          </cell>
          <cell r="N353">
            <v>0</v>
          </cell>
        </row>
        <row r="354">
          <cell r="A354" t="str">
            <v>P BT2006</v>
          </cell>
          <cell r="B354">
            <v>0</v>
          </cell>
          <cell r="C354">
            <v>55.352283316103097</v>
          </cell>
          <cell r="D354">
            <v>0</v>
          </cell>
          <cell r="E354">
            <v>0</v>
          </cell>
          <cell r="F354">
            <v>55.352283316103097</v>
          </cell>
          <cell r="G354">
            <v>0</v>
          </cell>
          <cell r="H354">
            <v>0</v>
          </cell>
          <cell r="I354">
            <v>55.352283316103097</v>
          </cell>
          <cell r="J354">
            <v>0</v>
          </cell>
          <cell r="K354">
            <v>0</v>
          </cell>
          <cell r="L354">
            <v>55.352283316103097</v>
          </cell>
          <cell r="M354">
            <v>0</v>
          </cell>
          <cell r="N354">
            <v>221.40913326441239</v>
          </cell>
        </row>
        <row r="355">
          <cell r="A355" t="str">
            <v>P BT27</v>
          </cell>
          <cell r="B355">
            <v>0</v>
          </cell>
          <cell r="C355">
            <v>0</v>
          </cell>
          <cell r="D355">
            <v>0</v>
          </cell>
          <cell r="E355">
            <v>0</v>
          </cell>
          <cell r="F355">
            <v>0</v>
          </cell>
          <cell r="G355">
            <v>0</v>
          </cell>
          <cell r="H355">
            <v>0</v>
          </cell>
          <cell r="I355">
            <v>0</v>
          </cell>
          <cell r="J355">
            <v>0</v>
          </cell>
          <cell r="K355">
            <v>0</v>
          </cell>
          <cell r="L355">
            <v>0</v>
          </cell>
          <cell r="M355">
            <v>0</v>
          </cell>
          <cell r="N355">
            <v>0</v>
          </cell>
        </row>
        <row r="356">
          <cell r="A356" t="str">
            <v>P DC$</v>
          </cell>
          <cell r="B356">
            <v>0.33870796219931298</v>
          </cell>
          <cell r="C356">
            <v>0.33870796219931298</v>
          </cell>
          <cell r="D356">
            <v>0.33870796219931298</v>
          </cell>
          <cell r="E356">
            <v>0.33870796219931298</v>
          </cell>
          <cell r="F356">
            <v>0.33870796219931298</v>
          </cell>
          <cell r="G356">
            <v>0.33870796219931298</v>
          </cell>
          <cell r="H356">
            <v>0.33870796219931298</v>
          </cell>
          <cell r="I356">
            <v>0.33870796219931298</v>
          </cell>
          <cell r="J356">
            <v>0.33870796219931298</v>
          </cell>
          <cell r="K356">
            <v>0.33870796219931298</v>
          </cell>
          <cell r="L356">
            <v>0.33870796219931298</v>
          </cell>
          <cell r="M356">
            <v>0.33870796219931298</v>
          </cell>
          <cell r="N356">
            <v>4.0644955463917558</v>
          </cell>
        </row>
        <row r="357">
          <cell r="A357" t="str">
            <v>P EL/ARP-61</v>
          </cell>
          <cell r="B357">
            <v>0</v>
          </cell>
          <cell r="C357">
            <v>0</v>
          </cell>
          <cell r="D357">
            <v>0</v>
          </cell>
          <cell r="E357">
            <v>0</v>
          </cell>
          <cell r="F357">
            <v>0</v>
          </cell>
          <cell r="G357">
            <v>0</v>
          </cell>
          <cell r="H357">
            <v>0</v>
          </cell>
          <cell r="I357">
            <v>0</v>
          </cell>
          <cell r="J357">
            <v>0</v>
          </cell>
          <cell r="K357">
            <v>0</v>
          </cell>
          <cell r="L357">
            <v>0</v>
          </cell>
          <cell r="M357">
            <v>0</v>
          </cell>
          <cell r="N357">
            <v>0</v>
          </cell>
        </row>
        <row r="358">
          <cell r="A358" t="str">
            <v>P EL/USD-79</v>
          </cell>
          <cell r="B358">
            <v>0</v>
          </cell>
          <cell r="C358">
            <v>0</v>
          </cell>
          <cell r="D358">
            <v>0</v>
          </cell>
          <cell r="E358">
            <v>0</v>
          </cell>
          <cell r="F358">
            <v>0</v>
          </cell>
          <cell r="G358">
            <v>0</v>
          </cell>
          <cell r="H358">
            <v>0</v>
          </cell>
          <cell r="I358">
            <v>0</v>
          </cell>
          <cell r="J358">
            <v>0</v>
          </cell>
          <cell r="K358">
            <v>0</v>
          </cell>
          <cell r="L358">
            <v>0</v>
          </cell>
          <cell r="M358">
            <v>0</v>
          </cell>
          <cell r="N358">
            <v>0</v>
          </cell>
        </row>
        <row r="359">
          <cell r="A359" t="str">
            <v>P EL/USD-91</v>
          </cell>
          <cell r="B359">
            <v>0</v>
          </cell>
          <cell r="C359">
            <v>0</v>
          </cell>
          <cell r="D359">
            <v>0</v>
          </cell>
          <cell r="E359">
            <v>0</v>
          </cell>
          <cell r="F359">
            <v>0</v>
          </cell>
          <cell r="G359">
            <v>0</v>
          </cell>
          <cell r="H359">
            <v>0</v>
          </cell>
          <cell r="I359">
            <v>0</v>
          </cell>
          <cell r="J359">
            <v>0</v>
          </cell>
          <cell r="K359">
            <v>0</v>
          </cell>
          <cell r="L359">
            <v>0</v>
          </cell>
          <cell r="M359">
            <v>0</v>
          </cell>
          <cell r="N359">
            <v>0</v>
          </cell>
        </row>
        <row r="360">
          <cell r="A360" t="str">
            <v>P FRB</v>
          </cell>
          <cell r="B360">
            <v>0</v>
          </cell>
          <cell r="C360">
            <v>0</v>
          </cell>
          <cell r="D360">
            <v>61.746775542465024</v>
          </cell>
          <cell r="E360">
            <v>0</v>
          </cell>
          <cell r="F360">
            <v>0</v>
          </cell>
          <cell r="G360">
            <v>0</v>
          </cell>
          <cell r="H360">
            <v>0</v>
          </cell>
          <cell r="I360">
            <v>0</v>
          </cell>
          <cell r="J360">
            <v>61.742453783437824</v>
          </cell>
          <cell r="K360">
            <v>0</v>
          </cell>
          <cell r="L360">
            <v>0</v>
          </cell>
          <cell r="M360">
            <v>0</v>
          </cell>
          <cell r="N360">
            <v>123.48922932590284</v>
          </cell>
        </row>
        <row r="361">
          <cell r="A361" t="str">
            <v>P PRE6</v>
          </cell>
          <cell r="C361">
            <v>0</v>
          </cell>
          <cell r="D361">
            <v>0</v>
          </cell>
          <cell r="E361">
            <v>0</v>
          </cell>
          <cell r="F361">
            <v>0</v>
          </cell>
          <cell r="G361">
            <v>0</v>
          </cell>
          <cell r="H361">
            <v>0</v>
          </cell>
          <cell r="I361">
            <v>0</v>
          </cell>
          <cell r="J361">
            <v>0</v>
          </cell>
          <cell r="K361">
            <v>0</v>
          </cell>
          <cell r="L361">
            <v>0</v>
          </cell>
          <cell r="M361">
            <v>0</v>
          </cell>
          <cell r="N361">
            <v>0</v>
          </cell>
        </row>
        <row r="362">
          <cell r="A362" t="str">
            <v>P PRO1</v>
          </cell>
          <cell r="B362">
            <v>1.9153318762886602</v>
          </cell>
          <cell r="C362">
            <v>1.9153318762886602</v>
          </cell>
          <cell r="D362">
            <v>1.9153318762886602</v>
          </cell>
          <cell r="E362">
            <v>1.9153318762886602</v>
          </cell>
          <cell r="F362">
            <v>1.9153318762886602</v>
          </cell>
          <cell r="G362">
            <v>1.9153318762886602</v>
          </cell>
          <cell r="H362">
            <v>1.9153318762886602</v>
          </cell>
          <cell r="I362">
            <v>1.9153318762886602</v>
          </cell>
          <cell r="J362">
            <v>1.9153318762886602</v>
          </cell>
          <cell r="K362">
            <v>1.9153318762886602</v>
          </cell>
          <cell r="L362">
            <v>1.9153318762886602</v>
          </cell>
          <cell r="M362">
            <v>1.9153318762886602</v>
          </cell>
          <cell r="N362">
            <v>22.983982515463925</v>
          </cell>
        </row>
        <row r="363">
          <cell r="A363" t="str">
            <v>P PRO10</v>
          </cell>
          <cell r="B363">
            <v>0</v>
          </cell>
          <cell r="C363">
            <v>0</v>
          </cell>
          <cell r="D363">
            <v>0</v>
          </cell>
          <cell r="E363">
            <v>0</v>
          </cell>
          <cell r="F363">
            <v>0</v>
          </cell>
          <cell r="G363">
            <v>0</v>
          </cell>
          <cell r="H363">
            <v>0.70242571300112</v>
          </cell>
          <cell r="I363">
            <v>0</v>
          </cell>
          <cell r="J363">
            <v>0</v>
          </cell>
          <cell r="K363">
            <v>0.70242571300112</v>
          </cell>
          <cell r="L363">
            <v>0</v>
          </cell>
          <cell r="M363">
            <v>0</v>
          </cell>
          <cell r="N363">
            <v>1.40485142600224</v>
          </cell>
        </row>
        <row r="364">
          <cell r="A364" t="str">
            <v>P PRO2</v>
          </cell>
          <cell r="B364">
            <v>1.4522181830678127</v>
          </cell>
          <cell r="C364">
            <v>1.4522181830678127</v>
          </cell>
          <cell r="D364">
            <v>1.4522181830678127</v>
          </cell>
          <cell r="E364">
            <v>1.4522181830678127</v>
          </cell>
          <cell r="F364">
            <v>1.4522181830678127</v>
          </cell>
          <cell r="G364">
            <v>1.4522181830678127</v>
          </cell>
          <cell r="H364">
            <v>1.4522181830678127</v>
          </cell>
          <cell r="I364">
            <v>1.4522181830678127</v>
          </cell>
          <cell r="J364">
            <v>1.4522181830678127</v>
          </cell>
          <cell r="K364">
            <v>1.4522181830678127</v>
          </cell>
          <cell r="L364">
            <v>1.4522181830678127</v>
          </cell>
          <cell r="M364">
            <v>1.4522181830678127</v>
          </cell>
          <cell r="N364">
            <v>17.426618196813756</v>
          </cell>
        </row>
        <row r="365">
          <cell r="A365" t="str">
            <v>P PRO3</v>
          </cell>
          <cell r="B365">
            <v>4.4903505154639195E-3</v>
          </cell>
          <cell r="C365">
            <v>4.4903505154639195E-3</v>
          </cell>
          <cell r="D365">
            <v>4.4903505154639195E-3</v>
          </cell>
          <cell r="E365">
            <v>4.4903505154639195E-3</v>
          </cell>
          <cell r="F365">
            <v>4.4903505154639195E-3</v>
          </cell>
          <cell r="G365">
            <v>4.4903505154639195E-3</v>
          </cell>
          <cell r="H365">
            <v>4.4903505154639195E-3</v>
          </cell>
          <cell r="I365">
            <v>4.4903505154639195E-3</v>
          </cell>
          <cell r="J365">
            <v>4.4903505154639195E-3</v>
          </cell>
          <cell r="K365">
            <v>4.4903505154639195E-3</v>
          </cell>
          <cell r="L365">
            <v>4.4903505154639195E-3</v>
          </cell>
          <cell r="M365">
            <v>4.4903505154639195E-3</v>
          </cell>
          <cell r="N365">
            <v>5.3884206185567031E-2</v>
          </cell>
        </row>
        <row r="366">
          <cell r="A366" t="str">
            <v>P PRO4</v>
          </cell>
          <cell r="B366">
            <v>2.3801730905258722</v>
          </cell>
          <cell r="C366">
            <v>2.3801730905258722</v>
          </cell>
          <cell r="D366">
            <v>2.3801730905258722</v>
          </cell>
          <cell r="E366">
            <v>2.3801730905258722</v>
          </cell>
          <cell r="F366">
            <v>2.3801730905258722</v>
          </cell>
          <cell r="G366">
            <v>2.3801730905258722</v>
          </cell>
          <cell r="H366">
            <v>2.3801730905258722</v>
          </cell>
          <cell r="I366">
            <v>2.3801730905258722</v>
          </cell>
          <cell r="J366">
            <v>2.3801730905258722</v>
          </cell>
          <cell r="K366">
            <v>2.3801730905258722</v>
          </cell>
          <cell r="L366">
            <v>2.3801730905258722</v>
          </cell>
          <cell r="M366">
            <v>2.3801730905258722</v>
          </cell>
          <cell r="N366">
            <v>28.562077086310467</v>
          </cell>
        </row>
        <row r="367">
          <cell r="A367" t="str">
            <v>P PRO5</v>
          </cell>
          <cell r="B367">
            <v>2.3163469450171799</v>
          </cell>
          <cell r="C367">
            <v>0</v>
          </cell>
          <cell r="D367">
            <v>0</v>
          </cell>
          <cell r="E367">
            <v>2.3163469450171799</v>
          </cell>
          <cell r="F367">
            <v>0</v>
          </cell>
          <cell r="G367">
            <v>0</v>
          </cell>
          <cell r="H367">
            <v>2.3163469450171799</v>
          </cell>
          <cell r="I367">
            <v>0</v>
          </cell>
          <cell r="J367">
            <v>0</v>
          </cell>
          <cell r="K367">
            <v>2.3164792546391797</v>
          </cell>
          <cell r="L367">
            <v>0</v>
          </cell>
          <cell r="M367">
            <v>0</v>
          </cell>
          <cell r="N367">
            <v>9.2655200896907193</v>
          </cell>
        </row>
        <row r="368">
          <cell r="A368" t="str">
            <v>P PRO6</v>
          </cell>
          <cell r="B368">
            <v>11.13985930989452</v>
          </cell>
          <cell r="C368">
            <v>0</v>
          </cell>
          <cell r="D368">
            <v>0</v>
          </cell>
          <cell r="E368">
            <v>11.13985930989452</v>
          </cell>
          <cell r="F368">
            <v>0</v>
          </cell>
          <cell r="G368">
            <v>0</v>
          </cell>
          <cell r="H368">
            <v>11.13985930989452</v>
          </cell>
          <cell r="I368">
            <v>0</v>
          </cell>
          <cell r="J368">
            <v>0</v>
          </cell>
          <cell r="K368">
            <v>11.150162122379307</v>
          </cell>
          <cell r="L368">
            <v>0</v>
          </cell>
          <cell r="M368">
            <v>0</v>
          </cell>
          <cell r="N368">
            <v>44.569740052062869</v>
          </cell>
        </row>
        <row r="369">
          <cell r="A369" t="str">
            <v>P PRO7</v>
          </cell>
          <cell r="C369">
            <v>0</v>
          </cell>
          <cell r="D369">
            <v>0</v>
          </cell>
          <cell r="E369">
            <v>0</v>
          </cell>
          <cell r="F369">
            <v>0</v>
          </cell>
          <cell r="G369">
            <v>0</v>
          </cell>
          <cell r="H369">
            <v>0</v>
          </cell>
          <cell r="I369">
            <v>0</v>
          </cell>
          <cell r="J369">
            <v>0</v>
          </cell>
          <cell r="K369">
            <v>0</v>
          </cell>
          <cell r="L369">
            <v>0</v>
          </cell>
          <cell r="M369">
            <v>0</v>
          </cell>
          <cell r="N369">
            <v>0</v>
          </cell>
        </row>
        <row r="370">
          <cell r="A370" t="str">
            <v>P PRO8</v>
          </cell>
          <cell r="C370">
            <v>0</v>
          </cell>
          <cell r="D370">
            <v>0</v>
          </cell>
          <cell r="E370">
            <v>0</v>
          </cell>
          <cell r="F370">
            <v>0</v>
          </cell>
          <cell r="G370">
            <v>0</v>
          </cell>
          <cell r="H370">
            <v>0</v>
          </cell>
          <cell r="I370">
            <v>0</v>
          </cell>
          <cell r="J370">
            <v>0</v>
          </cell>
          <cell r="K370">
            <v>0</v>
          </cell>
          <cell r="L370">
            <v>0</v>
          </cell>
          <cell r="M370">
            <v>0</v>
          </cell>
          <cell r="N370">
            <v>0</v>
          </cell>
        </row>
        <row r="371">
          <cell r="A371" t="str">
            <v>P PRO9</v>
          </cell>
          <cell r="B371">
            <v>0</v>
          </cell>
          <cell r="C371">
            <v>0</v>
          </cell>
          <cell r="D371">
            <v>0</v>
          </cell>
          <cell r="E371">
            <v>0</v>
          </cell>
          <cell r="F371">
            <v>0</v>
          </cell>
          <cell r="G371">
            <v>0</v>
          </cell>
          <cell r="H371">
            <v>1.2081788797250901</v>
          </cell>
          <cell r="I371">
            <v>0</v>
          </cell>
          <cell r="J371">
            <v>0</v>
          </cell>
          <cell r="K371">
            <v>1.2081788797250901</v>
          </cell>
          <cell r="L371">
            <v>0</v>
          </cell>
          <cell r="M371">
            <v>0</v>
          </cell>
          <cell r="N371">
            <v>2.4163577594501802</v>
          </cell>
        </row>
        <row r="372">
          <cell r="A372" t="str">
            <v>PAR</v>
          </cell>
          <cell r="F372">
            <v>0</v>
          </cell>
          <cell r="L372">
            <v>0</v>
          </cell>
          <cell r="N372">
            <v>0</v>
          </cell>
        </row>
        <row r="373">
          <cell r="A373" t="str">
            <v>PAR $+CER</v>
          </cell>
          <cell r="D373">
            <v>0</v>
          </cell>
          <cell r="J373">
            <v>0</v>
          </cell>
          <cell r="N373">
            <v>0</v>
          </cell>
        </row>
        <row r="374">
          <cell r="A374" t="str">
            <v>PAR EUR</v>
          </cell>
          <cell r="D374">
            <v>0</v>
          </cell>
          <cell r="J374">
            <v>0</v>
          </cell>
          <cell r="N374">
            <v>0</v>
          </cell>
        </row>
        <row r="375">
          <cell r="A375" t="str">
            <v>PAR JPY</v>
          </cell>
          <cell r="D375">
            <v>0</v>
          </cell>
          <cell r="J375">
            <v>0</v>
          </cell>
          <cell r="N375">
            <v>0</v>
          </cell>
        </row>
        <row r="376">
          <cell r="A376" t="str">
            <v>PAR USD</v>
          </cell>
          <cell r="D376">
            <v>0</v>
          </cell>
          <cell r="J376">
            <v>0</v>
          </cell>
          <cell r="N376">
            <v>0</v>
          </cell>
        </row>
        <row r="377">
          <cell r="A377" t="str">
            <v>PARDM</v>
          </cell>
          <cell r="F377">
            <v>0</v>
          </cell>
          <cell r="L377">
            <v>0</v>
          </cell>
          <cell r="N377">
            <v>0</v>
          </cell>
        </row>
        <row r="378">
          <cell r="A378" t="str">
            <v>PRE5</v>
          </cell>
          <cell r="C378">
            <v>21.638861608437285</v>
          </cell>
          <cell r="D378">
            <v>21.638861608437285</v>
          </cell>
          <cell r="E378">
            <v>21.638861608437285</v>
          </cell>
          <cell r="F378">
            <v>21.638861608437285</v>
          </cell>
          <cell r="G378">
            <v>21.638861608437285</v>
          </cell>
          <cell r="H378">
            <v>21.638861608437285</v>
          </cell>
          <cell r="I378">
            <v>21.638861608437285</v>
          </cell>
          <cell r="J378">
            <v>21.638861608437285</v>
          </cell>
          <cell r="K378">
            <v>21.638861608437285</v>
          </cell>
          <cell r="L378">
            <v>21.638861608437285</v>
          </cell>
          <cell r="M378">
            <v>21.638861608437285</v>
          </cell>
          <cell r="N378">
            <v>238.02747769281012</v>
          </cell>
        </row>
        <row r="379">
          <cell r="A379" t="str">
            <v>PRE6</v>
          </cell>
          <cell r="C379">
            <v>0.19425919763569099</v>
          </cell>
          <cell r="D379">
            <v>0.19425919763569099</v>
          </cell>
          <cell r="E379">
            <v>0.19425919763569099</v>
          </cell>
          <cell r="F379">
            <v>0.19425919763569099</v>
          </cell>
          <cell r="G379">
            <v>0.19425919763569099</v>
          </cell>
          <cell r="H379">
            <v>0.19425919763569099</v>
          </cell>
          <cell r="I379">
            <v>0.19425919763569099</v>
          </cell>
          <cell r="J379">
            <v>0.19425919763569099</v>
          </cell>
          <cell r="K379">
            <v>0.19425919763569099</v>
          </cell>
          <cell r="L379">
            <v>0.19425919763569099</v>
          </cell>
          <cell r="M379">
            <v>0.19425919763569099</v>
          </cell>
          <cell r="N379">
            <v>2.1368511739926013</v>
          </cell>
        </row>
        <row r="380">
          <cell r="A380" t="str">
            <v>PRO1</v>
          </cell>
          <cell r="B380">
            <v>0.22863392783505099</v>
          </cell>
          <cell r="C380">
            <v>0.22863392783505099</v>
          </cell>
          <cell r="D380">
            <v>0.22863392783505099</v>
          </cell>
          <cell r="E380">
            <v>0.22863392783505099</v>
          </cell>
          <cell r="F380">
            <v>0.22863392783505099</v>
          </cell>
          <cell r="G380">
            <v>0.22863392783505099</v>
          </cell>
          <cell r="H380">
            <v>0.22863392783505099</v>
          </cell>
          <cell r="I380">
            <v>0.22863392783505099</v>
          </cell>
          <cell r="J380">
            <v>0.22863392783505099</v>
          </cell>
          <cell r="K380">
            <v>0.22863392783505099</v>
          </cell>
          <cell r="L380">
            <v>0.22863392783505099</v>
          </cell>
          <cell r="M380">
            <v>0.22863392783505099</v>
          </cell>
          <cell r="N380">
            <v>2.743607134020611</v>
          </cell>
        </row>
        <row r="381">
          <cell r="A381" t="str">
            <v>PRO10</v>
          </cell>
          <cell r="B381">
            <v>0.59741532842668599</v>
          </cell>
          <cell r="E381">
            <v>0.59741532842668599</v>
          </cell>
          <cell r="H381">
            <v>0.59741532842668599</v>
          </cell>
          <cell r="K381">
            <v>0.59741532842668599</v>
          </cell>
          <cell r="N381">
            <v>2.389661313706744</v>
          </cell>
        </row>
        <row r="382">
          <cell r="A382" t="str">
            <v>PRO2</v>
          </cell>
          <cell r="B382">
            <v>1.096338613215156</v>
          </cell>
          <cell r="C382">
            <v>1.096338613215156</v>
          </cell>
          <cell r="D382">
            <v>1.096338613215156</v>
          </cell>
          <cell r="E382">
            <v>1.096338613215156</v>
          </cell>
          <cell r="F382">
            <v>1.096338613215156</v>
          </cell>
          <cell r="G382">
            <v>1.096338613215156</v>
          </cell>
          <cell r="H382">
            <v>1.096338613215156</v>
          </cell>
          <cell r="I382">
            <v>1.096338613215156</v>
          </cell>
          <cell r="J382">
            <v>1.096338613215156</v>
          </cell>
          <cell r="K382">
            <v>1.096338613215156</v>
          </cell>
          <cell r="L382">
            <v>1.096338613215156</v>
          </cell>
          <cell r="M382">
            <v>1.096338613215156</v>
          </cell>
          <cell r="N382">
            <v>13.156063358581873</v>
          </cell>
        </row>
        <row r="383">
          <cell r="A383" t="str">
            <v>PRO3</v>
          </cell>
          <cell r="B383">
            <v>0.10126101374570448</v>
          </cell>
          <cell r="C383">
            <v>0.10126101374570448</v>
          </cell>
          <cell r="D383">
            <v>0.10126101374570448</v>
          </cell>
          <cell r="E383">
            <v>0.10126101374570448</v>
          </cell>
          <cell r="F383">
            <v>0.10126101374570448</v>
          </cell>
          <cell r="G383">
            <v>0.10126101374570448</v>
          </cell>
          <cell r="H383">
            <v>0.10126101374570448</v>
          </cell>
          <cell r="I383">
            <v>0.10126101374570448</v>
          </cell>
          <cell r="J383">
            <v>0.10126101374570448</v>
          </cell>
          <cell r="K383">
            <v>0.10126101374570448</v>
          </cell>
          <cell r="L383">
            <v>0.10126101374570448</v>
          </cell>
          <cell r="M383">
            <v>0.10126101374570448</v>
          </cell>
          <cell r="N383">
            <v>1.2151321649484537</v>
          </cell>
        </row>
        <row r="384">
          <cell r="A384" t="str">
            <v>PRO4</v>
          </cell>
          <cell r="B384">
            <v>3.5862716545950186</v>
          </cell>
          <cell r="C384">
            <v>3.5862716545950186</v>
          </cell>
          <cell r="D384">
            <v>3.5862716545950186</v>
          </cell>
          <cell r="E384">
            <v>3.5862716545950186</v>
          </cell>
          <cell r="F384">
            <v>3.5862716545950186</v>
          </cell>
          <cell r="G384">
            <v>3.5862716545950186</v>
          </cell>
          <cell r="H384">
            <v>3.5862716545950186</v>
          </cell>
          <cell r="I384">
            <v>3.5862716545950186</v>
          </cell>
          <cell r="J384">
            <v>3.5862716545950186</v>
          </cell>
          <cell r="K384">
            <v>3.5862716545950186</v>
          </cell>
          <cell r="L384">
            <v>3.5862716545950186</v>
          </cell>
          <cell r="M384">
            <v>3.5862716545950186</v>
          </cell>
          <cell r="N384">
            <v>43.035259855140218</v>
          </cell>
        </row>
        <row r="385">
          <cell r="A385" t="str">
            <v>PRO5</v>
          </cell>
          <cell r="B385">
            <v>0.30732511340206203</v>
          </cell>
          <cell r="E385">
            <v>0.30732511340206203</v>
          </cell>
          <cell r="H385">
            <v>0.30732511340206203</v>
          </cell>
          <cell r="K385">
            <v>0.30732511340206203</v>
          </cell>
          <cell r="N385">
            <v>1.2293004536082481</v>
          </cell>
        </row>
        <row r="386">
          <cell r="A386" t="str">
            <v>PRO6</v>
          </cell>
          <cell r="B386">
            <v>3.7463632326993714</v>
          </cell>
          <cell r="E386">
            <v>3.7463632326993714</v>
          </cell>
          <cell r="H386">
            <v>3.7463632326993714</v>
          </cell>
          <cell r="K386">
            <v>3.7463632326993714</v>
          </cell>
          <cell r="N386">
            <v>14.985452930797486</v>
          </cell>
        </row>
        <row r="387">
          <cell r="A387" t="str">
            <v>PRO7</v>
          </cell>
          <cell r="B387">
            <v>1.55675258839667</v>
          </cell>
          <cell r="C387">
            <v>10.630315991433648</v>
          </cell>
          <cell r="D387">
            <v>10.630315991433648</v>
          </cell>
          <cell r="E387">
            <v>10.630315991433648</v>
          </cell>
          <cell r="F387">
            <v>10.630315991433648</v>
          </cell>
          <cell r="G387">
            <v>10.630315991433648</v>
          </cell>
          <cell r="H387">
            <v>10.630315991433648</v>
          </cell>
          <cell r="I387">
            <v>10.630315991433648</v>
          </cell>
          <cell r="J387">
            <v>10.630315991433648</v>
          </cell>
          <cell r="K387">
            <v>10.630315991433648</v>
          </cell>
          <cell r="L387">
            <v>10.630315991433648</v>
          </cell>
          <cell r="M387">
            <v>10.630315991433648</v>
          </cell>
          <cell r="N387">
            <v>118.4902284941668</v>
          </cell>
        </row>
        <row r="388">
          <cell r="A388" t="str">
            <v>PRO8</v>
          </cell>
          <cell r="C388">
            <v>1.0971268038019099E-2</v>
          </cell>
          <cell r="D388">
            <v>1.0971268038019099E-2</v>
          </cell>
          <cell r="E388">
            <v>1.0971268038019099E-2</v>
          </cell>
          <cell r="F388">
            <v>1.0971268038019099E-2</v>
          </cell>
          <cell r="G388">
            <v>1.0971268038019099E-2</v>
          </cell>
          <cell r="H388">
            <v>1.0971268038019099E-2</v>
          </cell>
          <cell r="I388">
            <v>1.0971268038019099E-2</v>
          </cell>
          <cell r="J388">
            <v>1.0971268038019099E-2</v>
          </cell>
          <cell r="K388">
            <v>1.0971268038019099E-2</v>
          </cell>
          <cell r="L388">
            <v>1.0971268038019099E-2</v>
          </cell>
          <cell r="M388">
            <v>1.0971268038019099E-2</v>
          </cell>
          <cell r="N388">
            <v>0.12068394841821006</v>
          </cell>
        </row>
        <row r="389">
          <cell r="A389" t="str">
            <v>PRO9</v>
          </cell>
          <cell r="B389">
            <v>0.35643405154639135</v>
          </cell>
          <cell r="E389">
            <v>0.35643405154639135</v>
          </cell>
          <cell r="H389">
            <v>0.35643405154639135</v>
          </cell>
          <cell r="K389">
            <v>0.35643405154639135</v>
          </cell>
          <cell r="N389">
            <v>1.4257362061855654</v>
          </cell>
        </row>
        <row r="390">
          <cell r="A390" t="str">
            <v>SABA/INTGM</v>
          </cell>
          <cell r="C390">
            <v>9.6827849999999993E-2</v>
          </cell>
          <cell r="F390">
            <v>0.31119439000000004</v>
          </cell>
          <cell r="I390">
            <v>9.6827849999999993E-2</v>
          </cell>
          <cell r="L390">
            <v>0.31119439000000004</v>
          </cell>
          <cell r="N390">
            <v>0.81604448000000007</v>
          </cell>
        </row>
        <row r="391">
          <cell r="A391" t="str">
            <v>SGP/TESORO</v>
          </cell>
          <cell r="B391">
            <v>0.39622996000000005</v>
          </cell>
          <cell r="H391">
            <v>0.39622996000000005</v>
          </cell>
          <cell r="N391">
            <v>0.7924599200000001</v>
          </cell>
        </row>
        <row r="392">
          <cell r="A392" t="str">
            <v>SUD/YACYRETA</v>
          </cell>
          <cell r="B392">
            <v>0.38969423999999997</v>
          </cell>
          <cell r="D392">
            <v>0.38969410999999998</v>
          </cell>
          <cell r="G392">
            <v>0.38969422999999997</v>
          </cell>
          <cell r="J392">
            <v>0.38969423999999997</v>
          </cell>
          <cell r="N392">
            <v>1.5587768199999998</v>
          </cell>
        </row>
        <row r="393">
          <cell r="A393" t="str">
            <v>TBA/TESORO</v>
          </cell>
          <cell r="B393">
            <v>0.3441630962199313</v>
          </cell>
          <cell r="C393">
            <v>0.3441630962199313</v>
          </cell>
          <cell r="D393">
            <v>0.3441630962199313</v>
          </cell>
          <cell r="E393">
            <v>0.3441630962199313</v>
          </cell>
          <cell r="N393">
            <v>1.3766523848797252</v>
          </cell>
        </row>
        <row r="394">
          <cell r="A394" t="str">
            <v>TECH/MOSP</v>
          </cell>
          <cell r="D394">
            <v>5.7012660000000007E-2</v>
          </cell>
          <cell r="N394">
            <v>5.7012660000000007E-2</v>
          </cell>
        </row>
        <row r="395">
          <cell r="A395" t="str">
            <v>VARIOS/PAMI</v>
          </cell>
          <cell r="B395">
            <v>29.744335426116887</v>
          </cell>
          <cell r="C395">
            <v>2.9072003436426103E-2</v>
          </cell>
          <cell r="D395">
            <v>2.9072003436426103E-2</v>
          </cell>
          <cell r="E395">
            <v>29.744335426116887</v>
          </cell>
          <cell r="H395">
            <v>29.715263422680462</v>
          </cell>
          <cell r="N395">
            <v>89.262078281787083</v>
          </cell>
        </row>
        <row r="396">
          <cell r="A396" t="str">
            <v>VER 1</v>
          </cell>
          <cell r="C396">
            <v>3.5433064236682901</v>
          </cell>
          <cell r="I396">
            <v>3.5433064236682901</v>
          </cell>
          <cell r="N396">
            <v>7.0866128473365801</v>
          </cell>
        </row>
        <row r="397">
          <cell r="A397" t="str">
            <v>VER 2</v>
          </cell>
          <cell r="C397">
            <v>2.5123669432090598</v>
          </cell>
          <cell r="I397">
            <v>2.5123669432090598</v>
          </cell>
          <cell r="N397">
            <v>5.0247338864181197</v>
          </cell>
        </row>
        <row r="398">
          <cell r="A398" t="str">
            <v>WBC/RELEXT</v>
          </cell>
          <cell r="B398">
            <v>2.534167175106768E-3</v>
          </cell>
          <cell r="C398">
            <v>2.8895286760219621E-3</v>
          </cell>
          <cell r="D398">
            <v>3.6536760219646118E-3</v>
          </cell>
          <cell r="E398">
            <v>1.6334960341671751E-3</v>
          </cell>
          <cell r="F398">
            <v>1.8720790115924388E-3</v>
          </cell>
          <cell r="G398">
            <v>2.2242525930445409E-3</v>
          </cell>
          <cell r="H398">
            <v>2.4604484441732789E-3</v>
          </cell>
          <cell r="I398">
            <v>3.5947376449054326E-3</v>
          </cell>
          <cell r="J398">
            <v>1.5700884685784019E-3</v>
          </cell>
          <cell r="K398">
            <v>1.805529286150096E-3</v>
          </cell>
          <cell r="L398">
            <v>2.1525930445393583E-3</v>
          </cell>
          <cell r="M398">
            <v>2.385539963392315E-3</v>
          </cell>
          <cell r="N398">
            <v>2.8776136363636382E-2</v>
          </cell>
        </row>
        <row r="399">
          <cell r="A399" t="str">
            <v>WEST/CONEA</v>
          </cell>
          <cell r="B399">
            <v>0</v>
          </cell>
          <cell r="C399">
            <v>0</v>
          </cell>
          <cell r="D399">
            <v>22.386230020430236</v>
          </cell>
          <cell r="H399">
            <v>0</v>
          </cell>
          <cell r="J399">
            <v>22.386230020430236</v>
          </cell>
          <cell r="N399">
            <v>44.772460040860473</v>
          </cell>
        </row>
        <row r="400">
          <cell r="A400" t="str">
            <v>#N/A</v>
          </cell>
          <cell r="B400">
            <v>0.1952059862542955</v>
          </cell>
          <cell r="C400">
            <v>0.1952059862542955</v>
          </cell>
          <cell r="D400">
            <v>0.1952059862542955</v>
          </cell>
          <cell r="E400">
            <v>0.1952059862542955</v>
          </cell>
          <cell r="F400">
            <v>0.1952059862542955</v>
          </cell>
          <cell r="G400">
            <v>0.1952059862542955</v>
          </cell>
          <cell r="H400">
            <v>0.1952059862542955</v>
          </cell>
          <cell r="I400">
            <v>0.1952059862542955</v>
          </cell>
          <cell r="J400">
            <v>0.1952059862542955</v>
          </cell>
          <cell r="K400">
            <v>0.1952059862542955</v>
          </cell>
          <cell r="L400">
            <v>0.1952059862542955</v>
          </cell>
          <cell r="M400">
            <v>0.1952059862542955</v>
          </cell>
          <cell r="N400">
            <v>2.3424718350515459</v>
          </cell>
        </row>
        <row r="401">
          <cell r="A401" t="str">
            <v>Total general</v>
          </cell>
          <cell r="B401">
            <v>1113.5643933095125</v>
          </cell>
          <cell r="C401">
            <v>1758.7178619799938</v>
          </cell>
          <cell r="D401">
            <v>553.46233676148586</v>
          </cell>
          <cell r="E401">
            <v>1857.5571873557828</v>
          </cell>
          <cell r="F401">
            <v>1596.6493650725322</v>
          </cell>
          <cell r="G401">
            <v>1420.5600729003631</v>
          </cell>
          <cell r="H401">
            <v>1422.9516760115696</v>
          </cell>
          <cell r="I401">
            <v>2755.514500226046</v>
          </cell>
          <cell r="J401">
            <v>1716.9746647865338</v>
          </cell>
          <cell r="K401">
            <v>1373.886189965526</v>
          </cell>
          <cell r="L401">
            <v>610.27238381253301</v>
          </cell>
          <cell r="M401">
            <v>1753.6395680678279</v>
          </cell>
          <cell r="N401">
            <v>17933.750200249699</v>
          </cell>
        </row>
      </sheetData>
      <sheetData sheetId="3" refreshError="1"/>
      <sheetData sheetId="4" refreshError="1">
        <row r="3">
          <cell r="A3" t="str">
            <v>DNCI</v>
          </cell>
          <cell r="B3">
            <v>2007</v>
          </cell>
          <cell r="C3">
            <v>2008</v>
          </cell>
          <cell r="D3">
            <v>2009</v>
          </cell>
          <cell r="E3">
            <v>2010</v>
          </cell>
          <cell r="F3">
            <v>2011</v>
          </cell>
          <cell r="G3">
            <v>2012</v>
          </cell>
          <cell r="H3">
            <v>2013</v>
          </cell>
          <cell r="I3">
            <v>2014</v>
          </cell>
          <cell r="J3">
            <v>2015</v>
          </cell>
          <cell r="K3">
            <v>2016</v>
          </cell>
          <cell r="L3">
            <v>2017</v>
          </cell>
          <cell r="M3">
            <v>2018</v>
          </cell>
          <cell r="N3">
            <v>2019</v>
          </cell>
          <cell r="O3">
            <v>2020</v>
          </cell>
          <cell r="P3">
            <v>2021</v>
          </cell>
          <cell r="Q3">
            <v>2022</v>
          </cell>
          <cell r="R3">
            <v>2023</v>
          </cell>
          <cell r="S3">
            <v>2024</v>
          </cell>
          <cell r="T3">
            <v>2025</v>
          </cell>
          <cell r="U3">
            <v>2026</v>
          </cell>
          <cell r="V3">
            <v>2027</v>
          </cell>
          <cell r="W3">
            <v>2028</v>
          </cell>
          <cell r="X3">
            <v>2029</v>
          </cell>
          <cell r="Y3">
            <v>2030</v>
          </cell>
          <cell r="Z3">
            <v>2031</v>
          </cell>
          <cell r="AA3">
            <v>2032</v>
          </cell>
          <cell r="AB3">
            <v>2033</v>
          </cell>
          <cell r="AC3">
            <v>2034</v>
          </cell>
          <cell r="AD3">
            <v>2035</v>
          </cell>
          <cell r="AE3">
            <v>2036</v>
          </cell>
          <cell r="AF3">
            <v>2037</v>
          </cell>
          <cell r="AG3">
            <v>2038</v>
          </cell>
          <cell r="AH3">
            <v>2039</v>
          </cell>
          <cell r="AI3">
            <v>2040</v>
          </cell>
          <cell r="AJ3">
            <v>2041</v>
          </cell>
          <cell r="AK3">
            <v>2042</v>
          </cell>
          <cell r="AL3">
            <v>2043</v>
          </cell>
          <cell r="AM3">
            <v>2044</v>
          </cell>
          <cell r="AN3">
            <v>2045</v>
          </cell>
          <cell r="AO3">
            <v>2046</v>
          </cell>
          <cell r="AP3">
            <v>2047</v>
          </cell>
          <cell r="AQ3">
            <v>2048</v>
          </cell>
          <cell r="AR3">
            <v>2049</v>
          </cell>
          <cell r="AS3">
            <v>2050</v>
          </cell>
          <cell r="AT3">
            <v>2051</v>
          </cell>
          <cell r="AU3">
            <v>2052</v>
          </cell>
          <cell r="AV3">
            <v>2053</v>
          </cell>
          <cell r="AW3">
            <v>2054</v>
          </cell>
          <cell r="AX3">
            <v>2055</v>
          </cell>
          <cell r="AY3">
            <v>2056</v>
          </cell>
          <cell r="AZ3">
            <v>2057</v>
          </cell>
          <cell r="BA3">
            <v>2058</v>
          </cell>
          <cell r="BB3">
            <v>2059</v>
          </cell>
          <cell r="BC3">
            <v>2060</v>
          </cell>
          <cell r="BD3">
            <v>2061</v>
          </cell>
          <cell r="BE3">
            <v>2062</v>
          </cell>
          <cell r="BF3">
            <v>2063</v>
          </cell>
          <cell r="BG3">
            <v>2064</v>
          </cell>
          <cell r="BH3">
            <v>2065</v>
          </cell>
          <cell r="BI3">
            <v>2066</v>
          </cell>
          <cell r="BJ3">
            <v>2067</v>
          </cell>
          <cell r="BK3">
            <v>2068</v>
          </cell>
          <cell r="BL3">
            <v>2069</v>
          </cell>
          <cell r="BM3">
            <v>2070</v>
          </cell>
          <cell r="BN3">
            <v>2071</v>
          </cell>
          <cell r="BO3">
            <v>2072</v>
          </cell>
          <cell r="BP3">
            <v>2073</v>
          </cell>
          <cell r="BQ3">
            <v>2074</v>
          </cell>
          <cell r="BR3">
            <v>2075</v>
          </cell>
          <cell r="BS3">
            <v>2076</v>
          </cell>
          <cell r="BT3">
            <v>2077</v>
          </cell>
          <cell r="BU3">
            <v>2078</v>
          </cell>
          <cell r="BV3">
            <v>2079</v>
          </cell>
          <cell r="BW3">
            <v>2080</v>
          </cell>
          <cell r="BX3">
            <v>2081</v>
          </cell>
          <cell r="BY3">
            <v>2082</v>
          </cell>
          <cell r="BZ3">
            <v>2083</v>
          </cell>
          <cell r="CA3">
            <v>2084</v>
          </cell>
          <cell r="CB3">
            <v>2085</v>
          </cell>
          <cell r="CC3">
            <v>2086</v>
          </cell>
          <cell r="CD3">
            <v>2087</v>
          </cell>
          <cell r="CE3">
            <v>2088</v>
          </cell>
          <cell r="CF3">
            <v>2089</v>
          </cell>
          <cell r="CG3" t="str">
            <v>Total general</v>
          </cell>
          <cell r="CH3" t="str">
            <v>2010 y +</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cell r="V4">
            <v>22</v>
          </cell>
          <cell r="W4">
            <v>23</v>
          </cell>
          <cell r="X4">
            <v>24</v>
          </cell>
          <cell r="Y4">
            <v>25</v>
          </cell>
          <cell r="Z4">
            <v>26</v>
          </cell>
          <cell r="AA4">
            <v>27</v>
          </cell>
          <cell r="AB4">
            <v>28</v>
          </cell>
          <cell r="AC4">
            <v>29</v>
          </cell>
          <cell r="AD4">
            <v>30</v>
          </cell>
          <cell r="AE4">
            <v>31</v>
          </cell>
          <cell r="AF4">
            <v>32</v>
          </cell>
          <cell r="AG4">
            <v>33</v>
          </cell>
          <cell r="AH4">
            <v>34</v>
          </cell>
          <cell r="AI4">
            <v>35</v>
          </cell>
          <cell r="AJ4">
            <v>36</v>
          </cell>
          <cell r="AK4">
            <v>37</v>
          </cell>
          <cell r="AL4">
            <v>38</v>
          </cell>
          <cell r="AM4">
            <v>39</v>
          </cell>
          <cell r="AN4">
            <v>40</v>
          </cell>
          <cell r="AO4">
            <v>41</v>
          </cell>
          <cell r="AP4">
            <v>42</v>
          </cell>
          <cell r="AQ4">
            <v>43</v>
          </cell>
          <cell r="AR4">
            <v>44</v>
          </cell>
          <cell r="AS4">
            <v>45</v>
          </cell>
          <cell r="AT4">
            <v>46</v>
          </cell>
          <cell r="AU4">
            <v>47</v>
          </cell>
          <cell r="AV4">
            <v>48</v>
          </cell>
          <cell r="AW4">
            <v>49</v>
          </cell>
          <cell r="AX4">
            <v>50</v>
          </cell>
          <cell r="AY4">
            <v>51</v>
          </cell>
          <cell r="AZ4">
            <v>52</v>
          </cell>
          <cell r="BA4">
            <v>53</v>
          </cell>
          <cell r="BB4">
            <v>54</v>
          </cell>
          <cell r="BC4">
            <v>55</v>
          </cell>
          <cell r="BD4">
            <v>56</v>
          </cell>
          <cell r="BE4">
            <v>57</v>
          </cell>
          <cell r="BF4">
            <v>58</v>
          </cell>
          <cell r="BG4">
            <v>59</v>
          </cell>
          <cell r="BH4">
            <v>60</v>
          </cell>
          <cell r="BI4">
            <v>61</v>
          </cell>
          <cell r="BJ4">
            <v>62</v>
          </cell>
          <cell r="BK4">
            <v>63</v>
          </cell>
          <cell r="BL4">
            <v>64</v>
          </cell>
          <cell r="BM4">
            <v>65</v>
          </cell>
          <cell r="BN4">
            <v>66</v>
          </cell>
          <cell r="BO4">
            <v>67</v>
          </cell>
          <cell r="BP4">
            <v>68</v>
          </cell>
          <cell r="BQ4">
            <v>69</v>
          </cell>
          <cell r="BR4">
            <v>70</v>
          </cell>
          <cell r="BS4">
            <v>71</v>
          </cell>
          <cell r="BT4">
            <v>72</v>
          </cell>
          <cell r="BU4">
            <v>73</v>
          </cell>
          <cell r="BV4">
            <v>74</v>
          </cell>
          <cell r="BW4">
            <v>75</v>
          </cell>
          <cell r="BX4">
            <v>76</v>
          </cell>
          <cell r="BY4">
            <v>77</v>
          </cell>
          <cell r="BZ4">
            <v>78</v>
          </cell>
          <cell r="CA4">
            <v>79</v>
          </cell>
          <cell r="CB4">
            <v>80</v>
          </cell>
          <cell r="CC4">
            <v>81</v>
          </cell>
          <cell r="CD4">
            <v>82</v>
          </cell>
          <cell r="CE4">
            <v>83</v>
          </cell>
          <cell r="CF4">
            <v>84</v>
          </cell>
          <cell r="CG4">
            <v>85</v>
          </cell>
          <cell r="CH4">
            <v>86</v>
          </cell>
        </row>
        <row r="5">
          <cell r="A5" t="str">
            <v>ALENIA/FFAA</v>
          </cell>
          <cell r="B5">
            <v>0.80388000000000004</v>
          </cell>
          <cell r="C5">
            <v>3.666992</v>
          </cell>
          <cell r="CG5">
            <v>4.470872</v>
          </cell>
          <cell r="CH5">
            <v>0</v>
          </cell>
        </row>
        <row r="6">
          <cell r="A6" t="str">
            <v>ARMADA-CCI</v>
          </cell>
          <cell r="B6">
            <v>1.0782157285223366</v>
          </cell>
          <cell r="CG6">
            <v>1.0782157285223366</v>
          </cell>
          <cell r="CH6">
            <v>0</v>
          </cell>
        </row>
        <row r="7">
          <cell r="A7" t="str">
            <v>BD07-I $</v>
          </cell>
          <cell r="B7">
            <v>235.99412550652502</v>
          </cell>
          <cell r="CG7">
            <v>235.99412550652502</v>
          </cell>
          <cell r="CH7">
            <v>0</v>
          </cell>
        </row>
        <row r="8">
          <cell r="A8" t="str">
            <v>BD08-UCP</v>
          </cell>
          <cell r="B8">
            <v>216.36737094959</v>
          </cell>
          <cell r="C8">
            <v>216.84379087782401</v>
          </cell>
          <cell r="CG8">
            <v>433.211161827414</v>
          </cell>
          <cell r="CH8">
            <v>0</v>
          </cell>
        </row>
        <row r="9">
          <cell r="A9" t="str">
            <v>BD11-UCP</v>
          </cell>
          <cell r="B9">
            <v>364.40039061493195</v>
          </cell>
          <cell r="C9">
            <v>364.40039061493195</v>
          </cell>
          <cell r="D9">
            <v>364.40039061493195</v>
          </cell>
          <cell r="E9">
            <v>364.40039061493195</v>
          </cell>
          <cell r="F9">
            <v>122.4875262562537</v>
          </cell>
          <cell r="CG9">
            <v>1580.0890887159815</v>
          </cell>
          <cell r="CH9">
            <v>486.88791687118567</v>
          </cell>
        </row>
        <row r="10">
          <cell r="A10" t="str">
            <v>BD12-I u$s</v>
          </cell>
          <cell r="B10">
            <v>1523.6552460299999</v>
          </cell>
          <cell r="C10">
            <v>1523.6552460299999</v>
          </cell>
          <cell r="D10">
            <v>1523.6552460299999</v>
          </cell>
          <cell r="E10">
            <v>1523.6552460299999</v>
          </cell>
          <cell r="F10">
            <v>1523.6552460299999</v>
          </cell>
          <cell r="G10">
            <v>1651.4148527899999</v>
          </cell>
          <cell r="CG10">
            <v>9269.6910829400003</v>
          </cell>
          <cell r="CH10">
            <v>4698.7253448499996</v>
          </cell>
        </row>
        <row r="11">
          <cell r="A11" t="str">
            <v>BD13-u$s</v>
          </cell>
          <cell r="B11">
            <v>245.462425</v>
          </cell>
          <cell r="C11">
            <v>245.462425</v>
          </cell>
          <cell r="D11">
            <v>245.462425</v>
          </cell>
          <cell r="E11">
            <v>245.462425</v>
          </cell>
          <cell r="F11">
            <v>245.462425</v>
          </cell>
          <cell r="G11">
            <v>245.462425</v>
          </cell>
          <cell r="H11">
            <v>245.462425</v>
          </cell>
          <cell r="CG11">
            <v>1718.2369749999998</v>
          </cell>
          <cell r="CH11">
            <v>981.84969999999998</v>
          </cell>
        </row>
        <row r="12">
          <cell r="A12" t="str">
            <v>BERL/YACYRETA</v>
          </cell>
          <cell r="B12">
            <v>1.1639649320995078</v>
          </cell>
          <cell r="C12">
            <v>1.1639649320995078</v>
          </cell>
          <cell r="D12">
            <v>1.1639649320995078</v>
          </cell>
          <cell r="E12">
            <v>1.1639647878860719</v>
          </cell>
          <cell r="CG12">
            <v>4.6558595841845953</v>
          </cell>
          <cell r="CH12">
            <v>1.1639647878860719</v>
          </cell>
        </row>
        <row r="13">
          <cell r="A13" t="str">
            <v>BESP</v>
          </cell>
          <cell r="B13">
            <v>0</v>
          </cell>
          <cell r="C13">
            <v>54.704999999999998</v>
          </cell>
          <cell r="CG13">
            <v>54.704999999999998</v>
          </cell>
          <cell r="CH13">
            <v>0</v>
          </cell>
        </row>
        <row r="14">
          <cell r="A14" t="str">
            <v>BG05/17</v>
          </cell>
          <cell r="B14">
            <v>0</v>
          </cell>
          <cell r="C14">
            <v>0</v>
          </cell>
          <cell r="D14">
            <v>0</v>
          </cell>
          <cell r="E14">
            <v>0</v>
          </cell>
          <cell r="F14">
            <v>0</v>
          </cell>
          <cell r="G14">
            <v>0</v>
          </cell>
          <cell r="H14">
            <v>0</v>
          </cell>
          <cell r="I14">
            <v>0</v>
          </cell>
          <cell r="J14">
            <v>0</v>
          </cell>
          <cell r="K14">
            <v>0</v>
          </cell>
          <cell r="L14">
            <v>551.40875800000003</v>
          </cell>
          <cell r="CG14">
            <v>551.40875800000003</v>
          </cell>
          <cell r="CH14">
            <v>551.40875800000003</v>
          </cell>
        </row>
        <row r="15">
          <cell r="A15" t="str">
            <v>BG06/27</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197.06399901</v>
          </cell>
          <cell r="CG15">
            <v>197.06399901</v>
          </cell>
          <cell r="CH15">
            <v>197.06399901</v>
          </cell>
        </row>
        <row r="16">
          <cell r="A16" t="str">
            <v>BG08/19</v>
          </cell>
          <cell r="B16">
            <v>0</v>
          </cell>
          <cell r="C16">
            <v>0</v>
          </cell>
          <cell r="D16">
            <v>0</v>
          </cell>
          <cell r="E16">
            <v>0</v>
          </cell>
          <cell r="F16">
            <v>0</v>
          </cell>
          <cell r="G16">
            <v>0</v>
          </cell>
          <cell r="H16">
            <v>0</v>
          </cell>
          <cell r="I16">
            <v>0</v>
          </cell>
          <cell r="J16">
            <v>0</v>
          </cell>
          <cell r="K16">
            <v>0</v>
          </cell>
          <cell r="L16">
            <v>0</v>
          </cell>
          <cell r="M16">
            <v>0</v>
          </cell>
          <cell r="N16">
            <v>59.373998</v>
          </cell>
          <cell r="CG16">
            <v>59.373998</v>
          </cell>
          <cell r="CH16">
            <v>59.373998</v>
          </cell>
        </row>
        <row r="17">
          <cell r="A17" t="str">
            <v>BG08/Pesificado</v>
          </cell>
          <cell r="B17">
            <v>7.7748179373584199E-3</v>
          </cell>
          <cell r="C17">
            <v>7.78416520376983E-3</v>
          </cell>
          <cell r="CG17">
            <v>1.555898314112825E-2</v>
          </cell>
          <cell r="CH17">
            <v>0</v>
          </cell>
        </row>
        <row r="18">
          <cell r="A18" t="str">
            <v>BG09/09</v>
          </cell>
          <cell r="B18">
            <v>0</v>
          </cell>
          <cell r="C18">
            <v>0</v>
          </cell>
          <cell r="D18">
            <v>384.63801000000001</v>
          </cell>
          <cell r="CG18">
            <v>384.63801000000001</v>
          </cell>
          <cell r="CH18">
            <v>0</v>
          </cell>
        </row>
        <row r="19">
          <cell r="A19" t="str">
            <v>BG10/20</v>
          </cell>
          <cell r="B19">
            <v>0</v>
          </cell>
          <cell r="C19">
            <v>0</v>
          </cell>
          <cell r="D19">
            <v>0</v>
          </cell>
          <cell r="E19">
            <v>0</v>
          </cell>
          <cell r="F19">
            <v>0</v>
          </cell>
          <cell r="G19">
            <v>0</v>
          </cell>
          <cell r="H19">
            <v>0</v>
          </cell>
          <cell r="I19">
            <v>0</v>
          </cell>
          <cell r="J19">
            <v>0</v>
          </cell>
          <cell r="K19">
            <v>0</v>
          </cell>
          <cell r="L19">
            <v>0</v>
          </cell>
          <cell r="M19">
            <v>0</v>
          </cell>
          <cell r="N19">
            <v>0</v>
          </cell>
          <cell r="O19">
            <v>84.243998000000005</v>
          </cell>
          <cell r="CG19">
            <v>84.243998000000005</v>
          </cell>
          <cell r="CH19">
            <v>84.243998000000005</v>
          </cell>
        </row>
        <row r="20">
          <cell r="A20" t="str">
            <v>BG11/10</v>
          </cell>
          <cell r="B20">
            <v>0</v>
          </cell>
          <cell r="C20">
            <v>0</v>
          </cell>
          <cell r="D20">
            <v>0</v>
          </cell>
          <cell r="E20">
            <v>200.99799901</v>
          </cell>
          <cell r="CG20">
            <v>200.99799901</v>
          </cell>
          <cell r="CH20">
            <v>200.99799901</v>
          </cell>
        </row>
        <row r="21">
          <cell r="A21" t="str">
            <v>BG12/15</v>
          </cell>
          <cell r="B21">
            <v>0</v>
          </cell>
          <cell r="C21">
            <v>0</v>
          </cell>
          <cell r="D21">
            <v>0</v>
          </cell>
          <cell r="E21">
            <v>0</v>
          </cell>
          <cell r="F21">
            <v>0</v>
          </cell>
          <cell r="G21">
            <v>0</v>
          </cell>
          <cell r="H21">
            <v>0</v>
          </cell>
          <cell r="I21">
            <v>0</v>
          </cell>
          <cell r="J21">
            <v>169.778999</v>
          </cell>
          <cell r="CG21">
            <v>169.778999</v>
          </cell>
          <cell r="CH21">
            <v>169.778999</v>
          </cell>
        </row>
        <row r="22">
          <cell r="A22" t="str">
            <v>BG13/30</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124.38500000000001</v>
          </cell>
          <cell r="CG22">
            <v>124.38500000000001</v>
          </cell>
          <cell r="CH22">
            <v>124.38500000000001</v>
          </cell>
        </row>
        <row r="23">
          <cell r="A23" t="str">
            <v>BG14/31</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2.4E-2</v>
          </cell>
          <cell r="CG23">
            <v>2.4E-2</v>
          </cell>
          <cell r="CH23">
            <v>2.4E-2</v>
          </cell>
        </row>
        <row r="24">
          <cell r="A24" t="str">
            <v>BG15/12</v>
          </cell>
          <cell r="B24">
            <v>0</v>
          </cell>
          <cell r="C24">
            <v>0</v>
          </cell>
          <cell r="D24">
            <v>0</v>
          </cell>
          <cell r="E24">
            <v>0</v>
          </cell>
          <cell r="F24">
            <v>0</v>
          </cell>
          <cell r="G24">
            <v>168.03500099999999</v>
          </cell>
          <cell r="CG24">
            <v>168.03500099999999</v>
          </cell>
          <cell r="CH24">
            <v>168.03500099999999</v>
          </cell>
        </row>
        <row r="25">
          <cell r="A25" t="str">
            <v>BG16/08$</v>
          </cell>
          <cell r="B25">
            <v>0</v>
          </cell>
          <cell r="C25">
            <v>595.39718800000003</v>
          </cell>
          <cell r="CG25">
            <v>595.39718800000003</v>
          </cell>
          <cell r="CH25">
            <v>0</v>
          </cell>
        </row>
        <row r="26">
          <cell r="A26" t="str">
            <v>BG17/08</v>
          </cell>
          <cell r="B26">
            <v>146.96242316000001</v>
          </cell>
          <cell r="C26">
            <v>147.13884864000002</v>
          </cell>
          <cell r="CG26">
            <v>294.10127180000006</v>
          </cell>
          <cell r="CH26">
            <v>0</v>
          </cell>
        </row>
        <row r="27">
          <cell r="A27" t="str">
            <v>BG18/18</v>
          </cell>
          <cell r="B27">
            <v>0</v>
          </cell>
          <cell r="C27">
            <v>0</v>
          </cell>
          <cell r="D27">
            <v>0</v>
          </cell>
          <cell r="E27">
            <v>0</v>
          </cell>
          <cell r="F27">
            <v>0</v>
          </cell>
          <cell r="G27">
            <v>0</v>
          </cell>
          <cell r="H27">
            <v>0</v>
          </cell>
          <cell r="I27">
            <v>0</v>
          </cell>
          <cell r="J27">
            <v>0</v>
          </cell>
          <cell r="K27">
            <v>288.72652118000002</v>
          </cell>
          <cell r="L27">
            <v>288.72652118000002</v>
          </cell>
          <cell r="M27">
            <v>144.36326059000001</v>
          </cell>
          <cell r="CG27">
            <v>721.81630295000002</v>
          </cell>
          <cell r="CH27">
            <v>721.81630295000002</v>
          </cell>
        </row>
        <row r="28">
          <cell r="A28" t="str">
            <v>BG19/31</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715.54698799000005</v>
          </cell>
          <cell r="CG28">
            <v>715.54698799000005</v>
          </cell>
          <cell r="CH28">
            <v>715.54698799000005</v>
          </cell>
        </row>
        <row r="29">
          <cell r="A29" t="str">
            <v>BID 1008</v>
          </cell>
          <cell r="B29">
            <v>0.38993706</v>
          </cell>
          <cell r="C29">
            <v>0.38993706</v>
          </cell>
          <cell r="D29">
            <v>0.38993706</v>
          </cell>
          <cell r="E29">
            <v>0.38993706</v>
          </cell>
          <cell r="F29">
            <v>0.38993706</v>
          </cell>
          <cell r="G29">
            <v>0.38993706</v>
          </cell>
          <cell r="H29">
            <v>0.38993706</v>
          </cell>
          <cell r="I29">
            <v>0.38993706</v>
          </cell>
          <cell r="J29">
            <v>0.38993706</v>
          </cell>
          <cell r="K29">
            <v>0.38993706</v>
          </cell>
          <cell r="L29">
            <v>0.38993706</v>
          </cell>
          <cell r="M29">
            <v>0.38993706</v>
          </cell>
          <cell r="N29">
            <v>0.38993706</v>
          </cell>
          <cell r="O29">
            <v>0.38993706</v>
          </cell>
          <cell r="P29">
            <v>0.38993706</v>
          </cell>
          <cell r="Q29">
            <v>0.38993706</v>
          </cell>
          <cell r="R29">
            <v>0.49526572000000002</v>
          </cell>
          <cell r="CG29">
            <v>6.7342586800000008</v>
          </cell>
          <cell r="CH29">
            <v>5.5644475</v>
          </cell>
        </row>
        <row r="30">
          <cell r="A30" t="str">
            <v>BID 1021</v>
          </cell>
          <cell r="B30">
            <v>0.72496961999999998</v>
          </cell>
          <cell r="C30">
            <v>0.72496961999999998</v>
          </cell>
          <cell r="D30">
            <v>0.72496961999999998</v>
          </cell>
          <cell r="E30">
            <v>0.72496961999999998</v>
          </cell>
          <cell r="F30">
            <v>0.72496961999999998</v>
          </cell>
          <cell r="G30">
            <v>0.72496961999999998</v>
          </cell>
          <cell r="H30">
            <v>0.72496961999999998</v>
          </cell>
          <cell r="I30">
            <v>0.72496961999999998</v>
          </cell>
          <cell r="J30">
            <v>0.72496961999999998</v>
          </cell>
          <cell r="K30">
            <v>0.72496961999999998</v>
          </cell>
          <cell r="L30">
            <v>0.72496961999999998</v>
          </cell>
          <cell r="M30">
            <v>0.72496961999999998</v>
          </cell>
          <cell r="N30">
            <v>0.72496961999999998</v>
          </cell>
          <cell r="O30">
            <v>0.72496961999999998</v>
          </cell>
          <cell r="P30">
            <v>0.72496961999999998</v>
          </cell>
          <cell r="Q30">
            <v>0.72496961999999998</v>
          </cell>
          <cell r="R30">
            <v>0.36601201999999999</v>
          </cell>
          <cell r="CG30">
            <v>11.965525939999996</v>
          </cell>
          <cell r="CH30">
            <v>9.790617079999997</v>
          </cell>
        </row>
        <row r="31">
          <cell r="A31" t="str">
            <v>BID 1031</v>
          </cell>
          <cell r="B31">
            <v>21.755776960000002</v>
          </cell>
          <cell r="C31">
            <v>21.755776960000002</v>
          </cell>
          <cell r="D31">
            <v>21.755776960000002</v>
          </cell>
          <cell r="E31">
            <v>21.755776960000002</v>
          </cell>
          <cell r="F31">
            <v>21.755776960000002</v>
          </cell>
          <cell r="G31">
            <v>21.755776960000002</v>
          </cell>
          <cell r="H31">
            <v>21.755776960000002</v>
          </cell>
          <cell r="I31">
            <v>21.755776960000002</v>
          </cell>
          <cell r="J31">
            <v>21.755776960000002</v>
          </cell>
          <cell r="K31">
            <v>21.755776960000002</v>
          </cell>
          <cell r="L31">
            <v>21.935516800000002</v>
          </cell>
          <cell r="CG31">
            <v>239.49328639999999</v>
          </cell>
          <cell r="CH31">
            <v>174.22595552000001</v>
          </cell>
        </row>
        <row r="32">
          <cell r="A32" t="str">
            <v>BID 1034</v>
          </cell>
          <cell r="B32">
            <v>5.7002641000000001</v>
          </cell>
          <cell r="C32">
            <v>5.7002641000000001</v>
          </cell>
          <cell r="D32">
            <v>5.7002641000000001</v>
          </cell>
          <cell r="E32">
            <v>5.7002641000000001</v>
          </cell>
          <cell r="F32">
            <v>5.7002641000000001</v>
          </cell>
          <cell r="G32">
            <v>5.7002641000000001</v>
          </cell>
          <cell r="H32">
            <v>5.7002641000000001</v>
          </cell>
          <cell r="I32">
            <v>5.7002641000000001</v>
          </cell>
          <cell r="J32">
            <v>5.7002641000000001</v>
          </cell>
          <cell r="K32">
            <v>5.7002641000000001</v>
          </cell>
          <cell r="L32">
            <v>5.6075162699999996</v>
          </cell>
          <cell r="CG32">
            <v>62.610157269999988</v>
          </cell>
          <cell r="CH32">
            <v>45.509364969999993</v>
          </cell>
        </row>
        <row r="33">
          <cell r="A33" t="str">
            <v>BID 1059</v>
          </cell>
          <cell r="B33">
            <v>11.1325775</v>
          </cell>
          <cell r="C33">
            <v>11.1325775</v>
          </cell>
          <cell r="D33">
            <v>11.1325775</v>
          </cell>
          <cell r="E33">
            <v>11.1325775</v>
          </cell>
          <cell r="F33">
            <v>11.1325775</v>
          </cell>
          <cell r="G33">
            <v>11.1325775</v>
          </cell>
          <cell r="H33">
            <v>11.1325775</v>
          </cell>
          <cell r="I33">
            <v>11.1325775</v>
          </cell>
          <cell r="J33">
            <v>11.1325775</v>
          </cell>
          <cell r="K33">
            <v>11.1325775</v>
          </cell>
          <cell r="L33">
            <v>11.1325775</v>
          </cell>
          <cell r="M33">
            <v>5.56628875</v>
          </cell>
          <cell r="CG33">
            <v>128.02464124999997</v>
          </cell>
          <cell r="CH33">
            <v>94.626908749999984</v>
          </cell>
        </row>
        <row r="34">
          <cell r="A34" t="str">
            <v>BID 1060</v>
          </cell>
          <cell r="B34">
            <v>3.0619475999999999</v>
          </cell>
          <cell r="C34">
            <v>3.0619475999999999</v>
          </cell>
          <cell r="D34">
            <v>3.0619475999999999</v>
          </cell>
          <cell r="E34">
            <v>3.0619475999999999</v>
          </cell>
          <cell r="F34">
            <v>3.0619475999999999</v>
          </cell>
          <cell r="G34">
            <v>3.0619475999999999</v>
          </cell>
          <cell r="H34">
            <v>3.0619475999999999</v>
          </cell>
          <cell r="I34">
            <v>3.0619475999999999</v>
          </cell>
          <cell r="J34">
            <v>3.0619475999999999</v>
          </cell>
          <cell r="K34">
            <v>3.0619475999999999</v>
          </cell>
          <cell r="L34">
            <v>3.0619475999999999</v>
          </cell>
          <cell r="M34">
            <v>3.7392139600000003</v>
          </cell>
          <cell r="CG34">
            <v>37.420637560000003</v>
          </cell>
          <cell r="CH34">
            <v>28.23479476</v>
          </cell>
        </row>
        <row r="35">
          <cell r="A35" t="str">
            <v>BID 1068</v>
          </cell>
          <cell r="B35">
            <v>6.2755003799999995</v>
          </cell>
          <cell r="C35">
            <v>6.2755003799999995</v>
          </cell>
          <cell r="D35">
            <v>6.2755003799999995</v>
          </cell>
          <cell r="E35">
            <v>6.2755003799999995</v>
          </cell>
          <cell r="F35">
            <v>6.2755003799999995</v>
          </cell>
          <cell r="G35">
            <v>6.2755003799999995</v>
          </cell>
          <cell r="H35">
            <v>6.2755003799999995</v>
          </cell>
          <cell r="I35">
            <v>6.2755003799999995</v>
          </cell>
          <cell r="J35">
            <v>6.2755003799999995</v>
          </cell>
          <cell r="K35">
            <v>6.2755003799999995</v>
          </cell>
          <cell r="L35">
            <v>6.2755003799999995</v>
          </cell>
          <cell r="M35">
            <v>3.1785193500000002</v>
          </cell>
          <cell r="CG35">
            <v>72.209023529999982</v>
          </cell>
          <cell r="CH35">
            <v>53.382522389999991</v>
          </cell>
        </row>
        <row r="36">
          <cell r="A36" t="str">
            <v>BID 1082</v>
          </cell>
          <cell r="B36">
            <v>0.11355767999999999</v>
          </cell>
          <cell r="C36">
            <v>0.11355767999999999</v>
          </cell>
          <cell r="D36">
            <v>0.11355767999999999</v>
          </cell>
          <cell r="E36">
            <v>0.11355767999999999</v>
          </cell>
          <cell r="F36">
            <v>0.11355767999999999</v>
          </cell>
          <cell r="G36">
            <v>0.11355767999999999</v>
          </cell>
          <cell r="H36">
            <v>0.11355767999999999</v>
          </cell>
          <cell r="I36">
            <v>0.11355767999999999</v>
          </cell>
          <cell r="J36">
            <v>0.11355767999999999</v>
          </cell>
          <cell r="K36">
            <v>0.11355767999999999</v>
          </cell>
          <cell r="L36">
            <v>0.11355767999999999</v>
          </cell>
          <cell r="M36">
            <v>5.6779389999999999E-2</v>
          </cell>
          <cell r="CG36">
            <v>1.3059138699999999</v>
          </cell>
          <cell r="CH36">
            <v>0.96524082999999994</v>
          </cell>
        </row>
        <row r="37">
          <cell r="A37" t="str">
            <v>BID 1111</v>
          </cell>
          <cell r="B37">
            <v>0.47928015999999996</v>
          </cell>
          <cell r="C37">
            <v>0.47928015999999996</v>
          </cell>
          <cell r="D37">
            <v>0.47928015999999996</v>
          </cell>
          <cell r="E37">
            <v>0.47928015999999996</v>
          </cell>
          <cell r="F37">
            <v>0.47928015999999996</v>
          </cell>
          <cell r="G37">
            <v>0.47928015999999996</v>
          </cell>
          <cell r="H37">
            <v>0.47928015999999996</v>
          </cell>
          <cell r="I37">
            <v>0.47928015999999996</v>
          </cell>
          <cell r="J37">
            <v>0.47928015999999996</v>
          </cell>
          <cell r="K37">
            <v>0.47928015999999996</v>
          </cell>
          <cell r="L37">
            <v>0.47928015999999996</v>
          </cell>
          <cell r="M37">
            <v>0.47928015999999996</v>
          </cell>
          <cell r="N37">
            <v>0.47928015999999996</v>
          </cell>
          <cell r="O37">
            <v>0.47928015999999996</v>
          </cell>
          <cell r="P37">
            <v>0.47928015999999996</v>
          </cell>
          <cell r="Q37">
            <v>0.47928015999999996</v>
          </cell>
          <cell r="R37">
            <v>0.51559208000000001</v>
          </cell>
          <cell r="CG37">
            <v>8.1840746400000004</v>
          </cell>
          <cell r="CH37">
            <v>6.7462341600000002</v>
          </cell>
        </row>
        <row r="38">
          <cell r="A38" t="str">
            <v>BID 1118</v>
          </cell>
          <cell r="B38">
            <v>0</v>
          </cell>
          <cell r="C38">
            <v>15.86076078</v>
          </cell>
          <cell r="D38">
            <v>15.86076078</v>
          </cell>
          <cell r="E38">
            <v>15.86076078</v>
          </cell>
          <cell r="F38">
            <v>15.86076078</v>
          </cell>
          <cell r="G38">
            <v>15.86076078</v>
          </cell>
          <cell r="H38">
            <v>15.86076078</v>
          </cell>
          <cell r="I38">
            <v>15.86076078</v>
          </cell>
          <cell r="J38">
            <v>15.86076078</v>
          </cell>
          <cell r="K38">
            <v>15.86076078</v>
          </cell>
          <cell r="L38">
            <v>15.86076078</v>
          </cell>
          <cell r="M38">
            <v>15.86076078</v>
          </cell>
          <cell r="N38">
            <v>15.86076078</v>
          </cell>
          <cell r="O38">
            <v>15.86076078</v>
          </cell>
          <cell r="P38">
            <v>15.86076078</v>
          </cell>
          <cell r="Q38">
            <v>15.86076078</v>
          </cell>
          <cell r="R38">
            <v>15.86076078</v>
          </cell>
          <cell r="CG38">
            <v>253.77217247999991</v>
          </cell>
          <cell r="CH38">
            <v>222.05065091999992</v>
          </cell>
        </row>
        <row r="39">
          <cell r="A39" t="str">
            <v>BID 1133</v>
          </cell>
          <cell r="B39">
            <v>9.4532480000000002E-2</v>
          </cell>
          <cell r="C39">
            <v>9.4532480000000002E-2</v>
          </cell>
          <cell r="D39">
            <v>9.4532480000000002E-2</v>
          </cell>
          <cell r="E39">
            <v>9.4532480000000002E-2</v>
          </cell>
          <cell r="F39">
            <v>9.4532480000000002E-2</v>
          </cell>
          <cell r="G39">
            <v>9.4532480000000002E-2</v>
          </cell>
          <cell r="H39">
            <v>9.4532480000000002E-2</v>
          </cell>
          <cell r="I39">
            <v>9.4532480000000002E-2</v>
          </cell>
          <cell r="J39">
            <v>9.4532480000000002E-2</v>
          </cell>
          <cell r="K39">
            <v>9.4532480000000002E-2</v>
          </cell>
          <cell r="L39">
            <v>9.4532480000000002E-2</v>
          </cell>
          <cell r="M39">
            <v>9.4532480000000002E-2</v>
          </cell>
          <cell r="N39">
            <v>9.4532480000000002E-2</v>
          </cell>
          <cell r="O39">
            <v>9.4532480000000002E-2</v>
          </cell>
          <cell r="P39">
            <v>9.4532480000000002E-2</v>
          </cell>
          <cell r="Q39">
            <v>9.4532480000000002E-2</v>
          </cell>
          <cell r="R39">
            <v>9.4532480000000002E-2</v>
          </cell>
          <cell r="S39">
            <v>4.7337589999999999E-2</v>
          </cell>
          <cell r="CG39">
            <v>1.6543897500000002</v>
          </cell>
          <cell r="CH39">
            <v>1.3707923100000001</v>
          </cell>
        </row>
        <row r="40">
          <cell r="A40" t="str">
            <v>BID 1134</v>
          </cell>
          <cell r="B40">
            <v>1.0684193400000002</v>
          </cell>
          <cell r="C40">
            <v>1.0684193400000002</v>
          </cell>
          <cell r="D40">
            <v>1.0684193400000002</v>
          </cell>
          <cell r="E40">
            <v>1.0684193400000002</v>
          </cell>
          <cell r="F40">
            <v>1.0684193400000002</v>
          </cell>
          <cell r="G40">
            <v>1.0684193400000002</v>
          </cell>
          <cell r="H40">
            <v>1.0684193400000002</v>
          </cell>
          <cell r="I40">
            <v>1.0684193400000002</v>
          </cell>
          <cell r="J40">
            <v>1.0684193400000002</v>
          </cell>
          <cell r="K40">
            <v>1.0684193400000002</v>
          </cell>
          <cell r="L40">
            <v>1.0684193400000002</v>
          </cell>
          <cell r="M40">
            <v>1.0684193400000002</v>
          </cell>
          <cell r="N40">
            <v>1.0684193400000002</v>
          </cell>
          <cell r="O40">
            <v>1.0684193400000002</v>
          </cell>
          <cell r="P40">
            <v>1.0684193400000002</v>
          </cell>
          <cell r="Q40">
            <v>1.0684193400000002</v>
          </cell>
          <cell r="R40">
            <v>1.0684193400000002</v>
          </cell>
          <cell r="S40">
            <v>1.5366626300000001</v>
          </cell>
          <cell r="CG40">
            <v>19.69979141</v>
          </cell>
          <cell r="CH40">
            <v>16.494533390000001</v>
          </cell>
        </row>
        <row r="41">
          <cell r="A41" t="str">
            <v>BID 1164</v>
          </cell>
          <cell r="B41">
            <v>3.9751764399999998</v>
          </cell>
          <cell r="C41">
            <v>3.9751764399999998</v>
          </cell>
          <cell r="D41">
            <v>3.9751764399999998</v>
          </cell>
          <cell r="E41">
            <v>3.9751764399999998</v>
          </cell>
          <cell r="F41">
            <v>3.9751764399999998</v>
          </cell>
          <cell r="G41">
            <v>3.9751764399999998</v>
          </cell>
          <cell r="H41">
            <v>3.9751764399999998</v>
          </cell>
          <cell r="I41">
            <v>3.9751764399999998</v>
          </cell>
          <cell r="J41">
            <v>3.9751764399999998</v>
          </cell>
          <cell r="K41">
            <v>3.9751764399999998</v>
          </cell>
          <cell r="L41">
            <v>3.9751764399999998</v>
          </cell>
          <cell r="M41">
            <v>3.9751763699999998</v>
          </cell>
          <cell r="CG41">
            <v>47.70211720999999</v>
          </cell>
          <cell r="CH41">
            <v>35.776587889999995</v>
          </cell>
        </row>
        <row r="42">
          <cell r="A42" t="str">
            <v>BID 1192</v>
          </cell>
          <cell r="B42">
            <v>1.0366263199999997</v>
          </cell>
          <cell r="C42">
            <v>1.0366263199999997</v>
          </cell>
          <cell r="D42">
            <v>1.0366263199999997</v>
          </cell>
          <cell r="E42">
            <v>1.0366263199999997</v>
          </cell>
          <cell r="F42">
            <v>1.0366263199999997</v>
          </cell>
          <cell r="G42">
            <v>1.0366263199999997</v>
          </cell>
          <cell r="H42">
            <v>1.0366263199999997</v>
          </cell>
          <cell r="I42">
            <v>1.0366263199999997</v>
          </cell>
          <cell r="J42">
            <v>1.0366263199999997</v>
          </cell>
          <cell r="K42">
            <v>1.0366263199999997</v>
          </cell>
          <cell r="L42">
            <v>1.0366263199999997</v>
          </cell>
          <cell r="M42">
            <v>0.25974240000000004</v>
          </cell>
          <cell r="N42">
            <v>7.8123999999999999E-4</v>
          </cell>
          <cell r="CG42">
            <v>11.663413159999998</v>
          </cell>
          <cell r="CH42">
            <v>8.5535341999999979</v>
          </cell>
        </row>
        <row r="43">
          <cell r="A43" t="str">
            <v>BID 1193</v>
          </cell>
          <cell r="B43">
            <v>1.7248466299999998</v>
          </cell>
          <cell r="C43">
            <v>3.4496932599999997</v>
          </cell>
          <cell r="D43">
            <v>3.4496932599999997</v>
          </cell>
          <cell r="E43">
            <v>3.4496932599999997</v>
          </cell>
          <cell r="F43">
            <v>3.4496932599999997</v>
          </cell>
          <cell r="G43">
            <v>3.4496932599999997</v>
          </cell>
          <cell r="H43">
            <v>3.4496932599999997</v>
          </cell>
          <cell r="I43">
            <v>3.4496932599999997</v>
          </cell>
          <cell r="J43">
            <v>3.4496932599999997</v>
          </cell>
          <cell r="K43">
            <v>3.4496932599999997</v>
          </cell>
          <cell r="L43">
            <v>3.4496932599999997</v>
          </cell>
          <cell r="M43">
            <v>3.4496932599999997</v>
          </cell>
          <cell r="N43">
            <v>3.4496932599999997</v>
          </cell>
          <cell r="O43">
            <v>1.7248466499999999</v>
          </cell>
          <cell r="CG43">
            <v>44.846012399999992</v>
          </cell>
          <cell r="CH43">
            <v>36.221779249999997</v>
          </cell>
        </row>
        <row r="44">
          <cell r="A44" t="str">
            <v>BID 1201</v>
          </cell>
          <cell r="B44">
            <v>8.5326650199999996</v>
          </cell>
          <cell r="C44">
            <v>8.5326650199999996</v>
          </cell>
          <cell r="D44">
            <v>8.5326650199999996</v>
          </cell>
          <cell r="E44">
            <v>8.5326650199999996</v>
          </cell>
          <cell r="F44">
            <v>8.5326650199999996</v>
          </cell>
          <cell r="G44">
            <v>8.5326650199999996</v>
          </cell>
          <cell r="H44">
            <v>8.5326650199999996</v>
          </cell>
          <cell r="I44">
            <v>8.5326650199999996</v>
          </cell>
          <cell r="J44">
            <v>8.5326650199999996</v>
          </cell>
          <cell r="K44">
            <v>8.5326650199999996</v>
          </cell>
          <cell r="L44">
            <v>8.5326650199999996</v>
          </cell>
          <cell r="M44">
            <v>8.5326650199999996</v>
          </cell>
          <cell r="N44">
            <v>7.2776017500000005</v>
          </cell>
          <cell r="CG44">
            <v>109.66958198999997</v>
          </cell>
          <cell r="CH44">
            <v>84.071586929999981</v>
          </cell>
        </row>
        <row r="45">
          <cell r="A45" t="str">
            <v>BID 1206</v>
          </cell>
          <cell r="B45">
            <v>0.11148132000000001</v>
          </cell>
          <cell r="C45">
            <v>0.11148132000000001</v>
          </cell>
          <cell r="D45">
            <v>0.11148132000000001</v>
          </cell>
          <cell r="E45">
            <v>0.11148132000000001</v>
          </cell>
          <cell r="F45">
            <v>0.11148132000000001</v>
          </cell>
          <cell r="G45">
            <v>0.11148132000000001</v>
          </cell>
          <cell r="H45">
            <v>0.11148132000000001</v>
          </cell>
          <cell r="I45">
            <v>0.11148132000000001</v>
          </cell>
          <cell r="J45">
            <v>0.11148132000000001</v>
          </cell>
          <cell r="K45">
            <v>0.11148132000000001</v>
          </cell>
          <cell r="L45">
            <v>0.11148132000000001</v>
          </cell>
          <cell r="M45">
            <v>0.11148132000000001</v>
          </cell>
          <cell r="N45">
            <v>0.11148132000000001</v>
          </cell>
          <cell r="O45">
            <v>5.9629550000000003E-2</v>
          </cell>
          <cell r="CG45">
            <v>1.5088867100000001</v>
          </cell>
          <cell r="CH45">
            <v>1.1744427500000001</v>
          </cell>
        </row>
        <row r="46">
          <cell r="A46" t="str">
            <v>BID 1279</v>
          </cell>
          <cell r="B46">
            <v>4.9005859999999998E-2</v>
          </cell>
          <cell r="C46">
            <v>4.9005859999999998E-2</v>
          </cell>
          <cell r="D46">
            <v>4.9005859999999998E-2</v>
          </cell>
          <cell r="E46">
            <v>4.9005859999999998E-2</v>
          </cell>
          <cell r="F46">
            <v>4.9005859999999998E-2</v>
          </cell>
          <cell r="G46">
            <v>4.9005859999999998E-2</v>
          </cell>
          <cell r="H46">
            <v>4.9005859999999998E-2</v>
          </cell>
          <cell r="I46">
            <v>4.9005859999999998E-2</v>
          </cell>
          <cell r="J46">
            <v>4.9005859999999998E-2</v>
          </cell>
          <cell r="K46">
            <v>4.9005859999999998E-2</v>
          </cell>
          <cell r="L46">
            <v>4.9005859999999998E-2</v>
          </cell>
          <cell r="M46">
            <v>4.9005859999999998E-2</v>
          </cell>
          <cell r="N46">
            <v>4.9005859999999998E-2</v>
          </cell>
          <cell r="O46">
            <v>4.9005859999999998E-2</v>
          </cell>
          <cell r="P46">
            <v>4.9005869999999993E-2</v>
          </cell>
          <cell r="CG46">
            <v>0.73508790999999996</v>
          </cell>
          <cell r="CH46">
            <v>0.58807033000000009</v>
          </cell>
        </row>
        <row r="47">
          <cell r="A47" t="str">
            <v>BID 1287</v>
          </cell>
          <cell r="B47">
            <v>10.66079292</v>
          </cell>
          <cell r="C47">
            <v>10.66079292</v>
          </cell>
          <cell r="D47">
            <v>10.66079292</v>
          </cell>
          <cell r="E47">
            <v>10.66079292</v>
          </cell>
          <cell r="F47">
            <v>10.66079292</v>
          </cell>
          <cell r="G47">
            <v>10.66079292</v>
          </cell>
          <cell r="H47">
            <v>10.66079292</v>
          </cell>
          <cell r="I47">
            <v>10.66079292</v>
          </cell>
          <cell r="J47">
            <v>10.66079292</v>
          </cell>
          <cell r="K47">
            <v>10.66079292</v>
          </cell>
          <cell r="L47">
            <v>10.66079292</v>
          </cell>
          <cell r="M47">
            <v>10.66079292</v>
          </cell>
          <cell r="N47">
            <v>10.66079292</v>
          </cell>
          <cell r="O47">
            <v>10.66079292</v>
          </cell>
          <cell r="P47">
            <v>10.66079292</v>
          </cell>
          <cell r="CG47">
            <v>159.91189380000003</v>
          </cell>
          <cell r="CH47">
            <v>127.92951504000003</v>
          </cell>
        </row>
        <row r="48">
          <cell r="A48" t="str">
            <v>BID 1295</v>
          </cell>
          <cell r="B48">
            <v>26.666666660000001</v>
          </cell>
          <cell r="C48">
            <v>26.666666660000001</v>
          </cell>
          <cell r="D48">
            <v>26.666666660000001</v>
          </cell>
          <cell r="E48">
            <v>26.666666660000001</v>
          </cell>
          <cell r="F48">
            <v>26.666666660000001</v>
          </cell>
          <cell r="G48">
            <v>26.666666660000001</v>
          </cell>
          <cell r="H48">
            <v>26.666666660000001</v>
          </cell>
          <cell r="I48">
            <v>26.666666660000001</v>
          </cell>
          <cell r="J48">
            <v>26.666666660000001</v>
          </cell>
          <cell r="K48">
            <v>26.666666660000001</v>
          </cell>
          <cell r="L48">
            <v>26.666666660000001</v>
          </cell>
          <cell r="M48">
            <v>26.666666660000001</v>
          </cell>
          <cell r="N48">
            <v>26.666666660000001</v>
          </cell>
          <cell r="O48">
            <v>26.666666660000001</v>
          </cell>
          <cell r="P48">
            <v>13.33333343</v>
          </cell>
          <cell r="CG48">
            <v>386.66666666999987</v>
          </cell>
          <cell r="CH48">
            <v>306.66666668999994</v>
          </cell>
        </row>
        <row r="49">
          <cell r="A49" t="str">
            <v>BID 1307</v>
          </cell>
          <cell r="B49">
            <v>0.55356759999999994</v>
          </cell>
          <cell r="C49">
            <v>0.55356759999999994</v>
          </cell>
          <cell r="D49">
            <v>0.55356759999999994</v>
          </cell>
          <cell r="E49">
            <v>0.55356759999999994</v>
          </cell>
          <cell r="F49">
            <v>0.55356759999999994</v>
          </cell>
          <cell r="G49">
            <v>0.55356759999999994</v>
          </cell>
          <cell r="H49">
            <v>0.55356759999999994</v>
          </cell>
          <cell r="I49">
            <v>0.55356759999999994</v>
          </cell>
          <cell r="J49">
            <v>0.55356759999999994</v>
          </cell>
          <cell r="K49">
            <v>0.55356759999999994</v>
          </cell>
          <cell r="L49">
            <v>0.55356759999999994</v>
          </cell>
          <cell r="M49">
            <v>0.55356759999999994</v>
          </cell>
          <cell r="N49">
            <v>0.55356759999999994</v>
          </cell>
          <cell r="O49">
            <v>0.55356759999999994</v>
          </cell>
          <cell r="P49">
            <v>0.55356759999999994</v>
          </cell>
          <cell r="Q49">
            <v>0.55356759999999994</v>
          </cell>
          <cell r="R49">
            <v>0.55356759999999994</v>
          </cell>
          <cell r="S49">
            <v>0.55356759999999994</v>
          </cell>
          <cell r="T49">
            <v>0.55356759999999994</v>
          </cell>
          <cell r="U49">
            <v>0.55356759999999994</v>
          </cell>
          <cell r="CG49">
            <v>11.071351999999996</v>
          </cell>
          <cell r="CH49">
            <v>9.4106491999999982</v>
          </cell>
        </row>
        <row r="50">
          <cell r="A50" t="str">
            <v>BID 1324</v>
          </cell>
          <cell r="B50">
            <v>33.333333340000003</v>
          </cell>
          <cell r="C50">
            <v>33.333333340000003</v>
          </cell>
          <cell r="D50">
            <v>33.333333340000003</v>
          </cell>
          <cell r="E50">
            <v>33.333333340000003</v>
          </cell>
          <cell r="F50">
            <v>33.333333340000003</v>
          </cell>
          <cell r="G50">
            <v>33.333333340000003</v>
          </cell>
          <cell r="H50">
            <v>33.333333340000003</v>
          </cell>
          <cell r="I50">
            <v>33.333333340000003</v>
          </cell>
          <cell r="J50">
            <v>33.333333340000003</v>
          </cell>
          <cell r="K50">
            <v>33.333333340000003</v>
          </cell>
          <cell r="L50">
            <v>33.333333340000003</v>
          </cell>
          <cell r="M50">
            <v>33.333333340000003</v>
          </cell>
          <cell r="N50">
            <v>33.333333340000003</v>
          </cell>
          <cell r="O50">
            <v>33.333333340000003</v>
          </cell>
          <cell r="P50">
            <v>16.66666657</v>
          </cell>
          <cell r="CG50">
            <v>483.33333333000019</v>
          </cell>
          <cell r="CH50">
            <v>383.33333331000011</v>
          </cell>
        </row>
        <row r="51">
          <cell r="A51" t="str">
            <v>BID 1325</v>
          </cell>
          <cell r="B51">
            <v>3.282732E-2</v>
          </cell>
          <cell r="C51">
            <v>3.282732E-2</v>
          </cell>
          <cell r="D51">
            <v>3.282732E-2</v>
          </cell>
          <cell r="E51">
            <v>3.282732E-2</v>
          </cell>
          <cell r="F51">
            <v>3.282732E-2</v>
          </cell>
          <cell r="G51">
            <v>3.282732E-2</v>
          </cell>
          <cell r="H51">
            <v>3.282732E-2</v>
          </cell>
          <cell r="I51">
            <v>3.282732E-2</v>
          </cell>
          <cell r="J51">
            <v>3.282732E-2</v>
          </cell>
          <cell r="K51">
            <v>3.282732E-2</v>
          </cell>
          <cell r="L51">
            <v>3.282732E-2</v>
          </cell>
          <cell r="M51">
            <v>3.282732E-2</v>
          </cell>
          <cell r="N51">
            <v>3.282732E-2</v>
          </cell>
          <cell r="O51">
            <v>3.282732E-2</v>
          </cell>
          <cell r="P51">
            <v>1.641366E-2</v>
          </cell>
          <cell r="CG51">
            <v>0.47599613999999996</v>
          </cell>
          <cell r="CH51">
            <v>0.37751417999999998</v>
          </cell>
        </row>
        <row r="52">
          <cell r="A52" t="str">
            <v>BID 1341</v>
          </cell>
          <cell r="B52">
            <v>33.333333340000003</v>
          </cell>
          <cell r="C52">
            <v>33.333333340000003</v>
          </cell>
          <cell r="D52">
            <v>33.333333340000003</v>
          </cell>
          <cell r="E52">
            <v>33.333333340000003</v>
          </cell>
          <cell r="F52">
            <v>33.333333340000003</v>
          </cell>
          <cell r="G52">
            <v>33.333333340000003</v>
          </cell>
          <cell r="H52">
            <v>33.333333340000003</v>
          </cell>
          <cell r="I52">
            <v>33.333333340000003</v>
          </cell>
          <cell r="J52">
            <v>33.333333340000003</v>
          </cell>
          <cell r="K52">
            <v>33.333333340000003</v>
          </cell>
          <cell r="L52">
            <v>33.333333340000003</v>
          </cell>
          <cell r="M52">
            <v>33.333333340000003</v>
          </cell>
          <cell r="N52">
            <v>33.333333340000003</v>
          </cell>
          <cell r="O52">
            <v>33.333333340000003</v>
          </cell>
          <cell r="P52">
            <v>33.333333240000002</v>
          </cell>
          <cell r="CG52">
            <v>500</v>
          </cell>
          <cell r="CH52">
            <v>399.9999999800001</v>
          </cell>
        </row>
        <row r="53">
          <cell r="A53" t="str">
            <v>BID 1345</v>
          </cell>
          <cell r="B53">
            <v>0</v>
          </cell>
          <cell r="C53">
            <v>0</v>
          </cell>
          <cell r="D53">
            <v>3.3857074799999998</v>
          </cell>
          <cell r="E53">
            <v>3.3857074799999998</v>
          </cell>
          <cell r="F53">
            <v>3.3857074799999998</v>
          </cell>
          <cell r="G53">
            <v>3.3857074799999998</v>
          </cell>
          <cell r="H53">
            <v>3.3857074799999998</v>
          </cell>
          <cell r="I53">
            <v>3.3857074799999998</v>
          </cell>
          <cell r="J53">
            <v>3.3857074799999998</v>
          </cell>
          <cell r="K53">
            <v>3.3857074799999998</v>
          </cell>
          <cell r="L53">
            <v>3.3857074799999998</v>
          </cell>
          <cell r="M53">
            <v>3.3857074799999998</v>
          </cell>
          <cell r="N53">
            <v>3.3857074799999998</v>
          </cell>
          <cell r="O53">
            <v>3.3857074799999998</v>
          </cell>
          <cell r="P53">
            <v>3.3857074799999998</v>
          </cell>
          <cell r="Q53">
            <v>3.3857074799999998</v>
          </cell>
          <cell r="R53">
            <v>3.3857074799999998</v>
          </cell>
          <cell r="S53">
            <v>3.3857074799999998</v>
          </cell>
          <cell r="T53">
            <v>3.3857074799999998</v>
          </cell>
          <cell r="U53">
            <v>3.3857074799999998</v>
          </cell>
          <cell r="V53">
            <v>3.3857074799999998</v>
          </cell>
          <cell r="W53">
            <v>3.3857074799999998</v>
          </cell>
          <cell r="CG53">
            <v>67.714149599999999</v>
          </cell>
          <cell r="CH53">
            <v>64.328442120000005</v>
          </cell>
        </row>
        <row r="54">
          <cell r="A54" t="str">
            <v>BID 1452</v>
          </cell>
          <cell r="B54">
            <v>600</v>
          </cell>
          <cell r="C54">
            <v>300</v>
          </cell>
          <cell r="CG54">
            <v>900</v>
          </cell>
          <cell r="CH54">
            <v>0</v>
          </cell>
        </row>
        <row r="55">
          <cell r="A55" t="str">
            <v>BID 1463</v>
          </cell>
          <cell r="B55">
            <v>0</v>
          </cell>
          <cell r="C55">
            <v>0</v>
          </cell>
          <cell r="D55">
            <v>4.6551059999999998E-2</v>
          </cell>
          <cell r="E55">
            <v>9.3102119999999997E-2</v>
          </cell>
          <cell r="F55">
            <v>9.3102119999999997E-2</v>
          </cell>
          <cell r="G55">
            <v>9.3102119999999997E-2</v>
          </cell>
          <cell r="H55">
            <v>9.3102119999999997E-2</v>
          </cell>
          <cell r="I55">
            <v>9.3102119999999997E-2</v>
          </cell>
          <cell r="J55">
            <v>9.3102119999999997E-2</v>
          </cell>
          <cell r="K55">
            <v>9.3102119999999997E-2</v>
          </cell>
          <cell r="L55">
            <v>9.3102119999999997E-2</v>
          </cell>
          <cell r="M55">
            <v>9.3102119999999997E-2</v>
          </cell>
          <cell r="N55">
            <v>9.3102119999999997E-2</v>
          </cell>
          <cell r="O55">
            <v>9.3102119999999997E-2</v>
          </cell>
          <cell r="P55">
            <v>9.3102119999999997E-2</v>
          </cell>
          <cell r="Q55">
            <v>9.3102119999999997E-2</v>
          </cell>
          <cell r="R55">
            <v>9.3102119999999997E-2</v>
          </cell>
          <cell r="S55">
            <v>4.6551059999999998E-2</v>
          </cell>
          <cell r="CG55">
            <v>1.3965317999999998</v>
          </cell>
          <cell r="CH55">
            <v>1.3499807399999997</v>
          </cell>
        </row>
        <row r="56">
          <cell r="A56" t="str">
            <v>BID 1465</v>
          </cell>
          <cell r="D56">
            <v>7.2205619999999998E-2</v>
          </cell>
          <cell r="E56">
            <v>7.2205619999999998E-2</v>
          </cell>
          <cell r="F56">
            <v>7.2205619999999998E-2</v>
          </cell>
          <cell r="G56">
            <v>7.2205619999999998E-2</v>
          </cell>
          <cell r="H56">
            <v>7.2205619999999998E-2</v>
          </cell>
          <cell r="I56">
            <v>7.2205619999999998E-2</v>
          </cell>
          <cell r="J56">
            <v>7.2205619999999998E-2</v>
          </cell>
          <cell r="K56">
            <v>7.2205619999999998E-2</v>
          </cell>
          <cell r="L56">
            <v>7.2205619999999998E-2</v>
          </cell>
          <cell r="M56">
            <v>7.2205619999999998E-2</v>
          </cell>
          <cell r="N56">
            <v>7.2205619999999998E-2</v>
          </cell>
          <cell r="O56">
            <v>7.2205619999999998E-2</v>
          </cell>
          <cell r="P56">
            <v>7.2205619999999998E-2</v>
          </cell>
          <cell r="Q56">
            <v>7.2205619999999998E-2</v>
          </cell>
          <cell r="R56">
            <v>7.2205619999999998E-2</v>
          </cell>
          <cell r="S56">
            <v>7.2205619999999998E-2</v>
          </cell>
          <cell r="T56">
            <v>7.2205619999999998E-2</v>
          </cell>
          <cell r="U56">
            <v>7.2205619999999998E-2</v>
          </cell>
          <cell r="V56">
            <v>7.2205619999999998E-2</v>
          </cell>
          <cell r="W56">
            <v>7.2205619999999998E-2</v>
          </cell>
          <cell r="CG56">
            <v>1.4441124000000003</v>
          </cell>
          <cell r="CH56">
            <v>1.3719067800000002</v>
          </cell>
        </row>
        <row r="57">
          <cell r="A57" t="str">
            <v>BID 1517</v>
          </cell>
          <cell r="B57">
            <v>200</v>
          </cell>
          <cell r="C57">
            <v>0</v>
          </cell>
          <cell r="CG57">
            <v>200</v>
          </cell>
          <cell r="CH57">
            <v>0</v>
          </cell>
        </row>
        <row r="58">
          <cell r="A58" t="str">
            <v>BID 1606</v>
          </cell>
          <cell r="B58">
            <v>0</v>
          </cell>
          <cell r="C58">
            <v>0</v>
          </cell>
          <cell r="D58">
            <v>0</v>
          </cell>
          <cell r="E58">
            <v>10</v>
          </cell>
          <cell r="F58">
            <v>10</v>
          </cell>
          <cell r="G58">
            <v>10</v>
          </cell>
          <cell r="H58">
            <v>10</v>
          </cell>
          <cell r="I58">
            <v>10</v>
          </cell>
          <cell r="J58">
            <v>10</v>
          </cell>
          <cell r="K58">
            <v>10</v>
          </cell>
          <cell r="L58">
            <v>10</v>
          </cell>
          <cell r="M58">
            <v>10</v>
          </cell>
          <cell r="N58">
            <v>10</v>
          </cell>
          <cell r="O58">
            <v>10</v>
          </cell>
          <cell r="P58">
            <v>10</v>
          </cell>
          <cell r="Q58">
            <v>10</v>
          </cell>
          <cell r="R58">
            <v>10</v>
          </cell>
          <cell r="S58">
            <v>10</v>
          </cell>
          <cell r="CG58">
            <v>150</v>
          </cell>
          <cell r="CH58">
            <v>150</v>
          </cell>
        </row>
        <row r="59">
          <cell r="A59" t="str">
            <v>BID 206</v>
          </cell>
          <cell r="B59">
            <v>7.7377750902965596</v>
          </cell>
          <cell r="C59">
            <v>7.7377750902965596</v>
          </cell>
          <cell r="D59">
            <v>7.7377750902965596</v>
          </cell>
          <cell r="E59">
            <v>7.7377750902965596</v>
          </cell>
          <cell r="F59">
            <v>7.7377750902965596</v>
          </cell>
          <cell r="G59">
            <v>4.0825345751611</v>
          </cell>
          <cell r="CG59">
            <v>42.771410026643899</v>
          </cell>
          <cell r="CH59">
            <v>19.558084755754219</v>
          </cell>
        </row>
        <row r="60">
          <cell r="A60" t="str">
            <v>BID 214</v>
          </cell>
          <cell r="B60">
            <v>1.1255457057415301</v>
          </cell>
          <cell r="CG60">
            <v>1.1255457057415301</v>
          </cell>
          <cell r="CH60">
            <v>0</v>
          </cell>
        </row>
        <row r="61">
          <cell r="A61" t="str">
            <v>BID 4</v>
          </cell>
          <cell r="B61">
            <v>1.6062886154375698E-2</v>
          </cell>
          <cell r="C61">
            <v>1.6062886154375698E-2</v>
          </cell>
          <cell r="D61">
            <v>1.6062886154375698E-2</v>
          </cell>
          <cell r="E61">
            <v>1.6062886154375698E-2</v>
          </cell>
          <cell r="F61">
            <v>1.6062886154375698E-2</v>
          </cell>
          <cell r="G61">
            <v>1.6062886154375698E-2</v>
          </cell>
          <cell r="H61">
            <v>1.6062886154375698E-2</v>
          </cell>
          <cell r="I61">
            <v>1.6062886154375698E-2</v>
          </cell>
          <cell r="J61">
            <v>1.6062886154375698E-2</v>
          </cell>
          <cell r="K61">
            <v>1.6062886154375698E-2</v>
          </cell>
          <cell r="L61">
            <v>8.0314086567421106E-3</v>
          </cell>
          <cell r="CG61">
            <v>0.16866027020049915</v>
          </cell>
          <cell r="CH61">
            <v>0.12047161173737202</v>
          </cell>
        </row>
        <row r="62">
          <cell r="A62" t="str">
            <v>BID 514</v>
          </cell>
          <cell r="B62">
            <v>8.2150399999999998E-2</v>
          </cell>
          <cell r="C62">
            <v>8.2150399999999998E-2</v>
          </cell>
          <cell r="D62">
            <v>8.2150399999999998E-2</v>
          </cell>
          <cell r="E62">
            <v>8.2150399999999998E-2</v>
          </cell>
          <cell r="F62">
            <v>8.2150399999999998E-2</v>
          </cell>
          <cell r="G62">
            <v>4.1066160000000004E-2</v>
          </cell>
          <cell r="CG62">
            <v>0.45181816000000002</v>
          </cell>
          <cell r="CH62">
            <v>0.20536695999999999</v>
          </cell>
        </row>
        <row r="63">
          <cell r="A63" t="str">
            <v>BID 515</v>
          </cell>
          <cell r="B63">
            <v>3.4012458200849203</v>
          </cell>
          <cell r="C63">
            <v>3.4012458200849203</v>
          </cell>
          <cell r="D63">
            <v>3.4012458200849203</v>
          </cell>
          <cell r="E63">
            <v>3.4012458200849203</v>
          </cell>
          <cell r="F63">
            <v>3.4012458200849203</v>
          </cell>
          <cell r="G63">
            <v>3.4012458200849203</v>
          </cell>
          <cell r="H63">
            <v>1.8535206372189499</v>
          </cell>
          <cell r="CG63">
            <v>22.260995557728471</v>
          </cell>
          <cell r="CH63">
            <v>12.05725809747371</v>
          </cell>
        </row>
        <row r="64">
          <cell r="A64" t="str">
            <v>BID 516</v>
          </cell>
          <cell r="B64">
            <v>2.5760897178561999</v>
          </cell>
          <cell r="C64">
            <v>2.5760897178561999</v>
          </cell>
          <cell r="D64">
            <v>2.5760897178561999</v>
          </cell>
          <cell r="E64">
            <v>2.5760897178561999</v>
          </cell>
          <cell r="F64">
            <v>2.5760897178561999</v>
          </cell>
          <cell r="G64">
            <v>2.5760897178561999</v>
          </cell>
          <cell r="H64">
            <v>1.70370649031538</v>
          </cell>
          <cell r="CG64">
            <v>17.160244797452577</v>
          </cell>
          <cell r="CH64">
            <v>9.4319756438839804</v>
          </cell>
        </row>
        <row r="65">
          <cell r="A65" t="str">
            <v>BID 528</v>
          </cell>
          <cell r="B65">
            <v>1.4172927452367021</v>
          </cell>
          <cell r="C65">
            <v>0.80119738291167508</v>
          </cell>
          <cell r="CG65">
            <v>2.2184901281483773</v>
          </cell>
          <cell r="CH65">
            <v>0</v>
          </cell>
        </row>
        <row r="66">
          <cell r="A66" t="str">
            <v>BID 545</v>
          </cell>
          <cell r="B66">
            <v>3.7529151141460599</v>
          </cell>
          <cell r="C66">
            <v>3.7529151141460599</v>
          </cell>
          <cell r="D66">
            <v>3.7529151141460599</v>
          </cell>
          <cell r="E66">
            <v>3.9724162338835196</v>
          </cell>
          <cell r="F66">
            <v>3.7529151141460599</v>
          </cell>
          <cell r="G66">
            <v>3.7529151141460599</v>
          </cell>
          <cell r="H66">
            <v>3.7529150541460599</v>
          </cell>
          <cell r="I66">
            <v>0.907457536264347</v>
          </cell>
          <cell r="CG66">
            <v>27.397364395024226</v>
          </cell>
          <cell r="CH66">
            <v>16.138619052586044</v>
          </cell>
        </row>
        <row r="67">
          <cell r="A67" t="str">
            <v>BID 553</v>
          </cell>
          <cell r="B67">
            <v>0.25842941717004603</v>
          </cell>
          <cell r="C67">
            <v>0.25842941717004603</v>
          </cell>
          <cell r="D67">
            <v>0.25842941717004603</v>
          </cell>
          <cell r="E67">
            <v>0.25842941717004603</v>
          </cell>
          <cell r="F67">
            <v>0.25842941717004603</v>
          </cell>
          <cell r="G67">
            <v>0.25842941717004603</v>
          </cell>
          <cell r="H67">
            <v>0.25842941717004603</v>
          </cell>
          <cell r="I67">
            <v>0.25842941717004603</v>
          </cell>
          <cell r="J67">
            <v>0.110341786927833</v>
          </cell>
          <cell r="CG67">
            <v>2.1777771242882014</v>
          </cell>
          <cell r="CH67">
            <v>1.4024888727780631</v>
          </cell>
        </row>
        <row r="68">
          <cell r="A68" t="str">
            <v>BID 555</v>
          </cell>
          <cell r="B68">
            <v>19.423111048239779</v>
          </cell>
          <cell r="C68">
            <v>19.031928119415351</v>
          </cell>
          <cell r="CG68">
            <v>38.45503916765513</v>
          </cell>
          <cell r="CH68">
            <v>0</v>
          </cell>
        </row>
        <row r="69">
          <cell r="A69" t="str">
            <v>BID 583</v>
          </cell>
          <cell r="B69">
            <v>18.2327435049272</v>
          </cell>
          <cell r="C69">
            <v>18.2327435049272</v>
          </cell>
          <cell r="D69">
            <v>18.2327435049272</v>
          </cell>
          <cell r="E69">
            <v>9.1160614704192096</v>
          </cell>
          <cell r="CG69">
            <v>63.814291985200811</v>
          </cell>
          <cell r="CH69">
            <v>9.1160614704192096</v>
          </cell>
        </row>
        <row r="70">
          <cell r="A70" t="str">
            <v>BID 618</v>
          </cell>
          <cell r="B70">
            <v>3.4565725206489399</v>
          </cell>
          <cell r="C70">
            <v>3.4565725206489399</v>
          </cell>
          <cell r="D70">
            <v>3.4565725206489399</v>
          </cell>
          <cell r="E70">
            <v>3.4565725206489399</v>
          </cell>
          <cell r="F70">
            <v>1.73407106438521</v>
          </cell>
          <cell r="CG70">
            <v>15.56036114698097</v>
          </cell>
          <cell r="CH70">
            <v>5.1906435850341497</v>
          </cell>
        </row>
        <row r="71">
          <cell r="A71" t="str">
            <v>BID 619</v>
          </cell>
          <cell r="B71">
            <v>26.31033987843</v>
          </cell>
          <cell r="C71">
            <v>26.31033987843</v>
          </cell>
          <cell r="D71">
            <v>26.31033987843</v>
          </cell>
          <cell r="E71">
            <v>26.31033987843</v>
          </cell>
          <cell r="F71">
            <v>13.144170175849</v>
          </cell>
          <cell r="CG71">
            <v>118.385529689569</v>
          </cell>
          <cell r="CH71">
            <v>39.454510054278998</v>
          </cell>
        </row>
        <row r="72">
          <cell r="A72" t="str">
            <v>BID 621</v>
          </cell>
          <cell r="B72">
            <v>4.1385970502304001</v>
          </cell>
          <cell r="C72">
            <v>4.1385970502304001</v>
          </cell>
          <cell r="D72">
            <v>4.1385970502304001</v>
          </cell>
          <cell r="E72">
            <v>4.1385970502304001</v>
          </cell>
          <cell r="F72">
            <v>4.1385970502304001</v>
          </cell>
          <cell r="G72">
            <v>4.1385970502304001</v>
          </cell>
          <cell r="H72">
            <v>4.1385970502304001</v>
          </cell>
          <cell r="I72">
            <v>4.1385970502304001</v>
          </cell>
          <cell r="J72">
            <v>4.1385970502304001</v>
          </cell>
          <cell r="K72">
            <v>1.9580552927216799</v>
          </cell>
          <cell r="CG72">
            <v>39.205428744795292</v>
          </cell>
          <cell r="CH72">
            <v>26.789637594104086</v>
          </cell>
        </row>
        <row r="73">
          <cell r="A73" t="str">
            <v>BID 633</v>
          </cell>
          <cell r="B73">
            <v>23.001509816550399</v>
          </cell>
          <cell r="C73">
            <v>23.001509816550399</v>
          </cell>
          <cell r="D73">
            <v>23.001509816550399</v>
          </cell>
          <cell r="E73">
            <v>23.001509816550399</v>
          </cell>
          <cell r="F73">
            <v>21.293669349955941</v>
          </cell>
          <cell r="CG73">
            <v>113.29970861615755</v>
          </cell>
          <cell r="CH73">
            <v>44.295179166506344</v>
          </cell>
        </row>
        <row r="74">
          <cell r="A74" t="str">
            <v>BID 643</v>
          </cell>
          <cell r="B74">
            <v>2.0825168933960398</v>
          </cell>
          <cell r="C74">
            <v>2.0825168933960398</v>
          </cell>
          <cell r="D74">
            <v>2.0825168933960398</v>
          </cell>
          <cell r="E74">
            <v>2.0825168933960398</v>
          </cell>
          <cell r="F74">
            <v>2.0825168933960398</v>
          </cell>
          <cell r="G74">
            <v>1.0428478805104899</v>
          </cell>
          <cell r="CG74">
            <v>11.455432347490689</v>
          </cell>
          <cell r="CH74">
            <v>5.2078816673025692</v>
          </cell>
        </row>
        <row r="75">
          <cell r="A75" t="str">
            <v>BID 661</v>
          </cell>
          <cell r="B75">
            <v>0.83011475000000001</v>
          </cell>
          <cell r="CG75">
            <v>0.83011475000000001</v>
          </cell>
          <cell r="CH75">
            <v>0</v>
          </cell>
        </row>
        <row r="76">
          <cell r="A76" t="str">
            <v>BID 682</v>
          </cell>
          <cell r="B76">
            <v>20.1716274464892</v>
          </cell>
          <cell r="C76">
            <v>20.1716274464892</v>
          </cell>
          <cell r="D76">
            <v>20.1716274464892</v>
          </cell>
          <cell r="E76">
            <v>20.1716274464892</v>
          </cell>
          <cell r="F76">
            <v>20.1716274464892</v>
          </cell>
          <cell r="G76">
            <v>10.0985844313621</v>
          </cell>
          <cell r="CG76">
            <v>110.9567216638081</v>
          </cell>
          <cell r="CH76">
            <v>50.441839324340499</v>
          </cell>
        </row>
        <row r="77">
          <cell r="A77" t="str">
            <v>BID 684</v>
          </cell>
          <cell r="B77">
            <v>0.240728147113074</v>
          </cell>
          <cell r="C77">
            <v>0.240728147113074</v>
          </cell>
          <cell r="D77">
            <v>0.240728147113074</v>
          </cell>
          <cell r="E77">
            <v>0.240728147113074</v>
          </cell>
          <cell r="F77">
            <v>0.240728147113074</v>
          </cell>
          <cell r="G77">
            <v>0.120359984827346</v>
          </cell>
          <cell r="CG77">
            <v>1.324000720392716</v>
          </cell>
          <cell r="CH77">
            <v>0.601816279053494</v>
          </cell>
        </row>
        <row r="78">
          <cell r="A78" t="str">
            <v>BID 718</v>
          </cell>
          <cell r="B78">
            <v>1.1296470600000001</v>
          </cell>
          <cell r="C78">
            <v>1.1296470600000001</v>
          </cell>
          <cell r="D78">
            <v>1.12964704</v>
          </cell>
          <cell r="CG78">
            <v>3.3889411600000003</v>
          </cell>
          <cell r="CH78">
            <v>0</v>
          </cell>
        </row>
        <row r="79">
          <cell r="A79" t="str">
            <v>BID 733</v>
          </cell>
          <cell r="B79">
            <v>24.318607632498001</v>
          </cell>
          <cell r="C79">
            <v>24.318607632498001</v>
          </cell>
          <cell r="D79">
            <v>24.318607632498001</v>
          </cell>
          <cell r="E79">
            <v>24.318607632498001</v>
          </cell>
          <cell r="F79">
            <v>24.318607632498001</v>
          </cell>
          <cell r="G79">
            <v>25.070059340569998</v>
          </cell>
          <cell r="CG79">
            <v>146.66309750305999</v>
          </cell>
          <cell r="CH79">
            <v>73.707274605565999</v>
          </cell>
        </row>
        <row r="80">
          <cell r="A80" t="str">
            <v>BID 734</v>
          </cell>
          <cell r="B80">
            <v>28.273796255137</v>
          </cell>
          <cell r="C80">
            <v>28.273796255137</v>
          </cell>
          <cell r="D80">
            <v>28.273796255137</v>
          </cell>
          <cell r="E80">
            <v>28.273796255137</v>
          </cell>
          <cell r="F80">
            <v>28.273796255137</v>
          </cell>
          <cell r="G80">
            <v>29.1247177635355</v>
          </cell>
          <cell r="CG80">
            <v>170.4936990392205</v>
          </cell>
          <cell r="CH80">
            <v>85.672310273809501</v>
          </cell>
        </row>
        <row r="81">
          <cell r="A81" t="str">
            <v>BID 740</v>
          </cell>
          <cell r="B81">
            <v>1.5486940335292501</v>
          </cell>
          <cell r="C81">
            <v>1.5486940335292501</v>
          </cell>
          <cell r="D81">
            <v>1.5486940335292501</v>
          </cell>
          <cell r="E81">
            <v>1.5486940335292501</v>
          </cell>
          <cell r="F81">
            <v>1.5486940335292501</v>
          </cell>
          <cell r="G81">
            <v>1.5486940335292501</v>
          </cell>
          <cell r="H81">
            <v>1.5420655744084981</v>
          </cell>
          <cell r="CG81">
            <v>10.834229775583999</v>
          </cell>
          <cell r="CH81">
            <v>6.1881476749962481</v>
          </cell>
        </row>
        <row r="82">
          <cell r="A82" t="str">
            <v>BID 760</v>
          </cell>
          <cell r="B82">
            <v>5.9331267690375995</v>
          </cell>
          <cell r="C82">
            <v>5.9331267690375995</v>
          </cell>
          <cell r="D82">
            <v>5.9331267690375995</v>
          </cell>
          <cell r="E82">
            <v>5.9331267690375995</v>
          </cell>
          <cell r="F82">
            <v>5.9331267690375995</v>
          </cell>
          <cell r="G82">
            <v>5.9331267690375995</v>
          </cell>
          <cell r="H82">
            <v>5.9331267690375995</v>
          </cell>
          <cell r="I82">
            <v>3.2584592410289597</v>
          </cell>
          <cell r="CG82">
            <v>44.790346624292155</v>
          </cell>
          <cell r="CH82">
            <v>26.990966317179357</v>
          </cell>
        </row>
        <row r="83">
          <cell r="A83" t="str">
            <v>BID 768</v>
          </cell>
          <cell r="B83">
            <v>0.35965330618349201</v>
          </cell>
          <cell r="C83">
            <v>0.35965330618349201</v>
          </cell>
          <cell r="D83">
            <v>0.35965330618349201</v>
          </cell>
          <cell r="E83">
            <v>0.35965330618349201</v>
          </cell>
          <cell r="F83">
            <v>0.35965330618349201</v>
          </cell>
          <cell r="G83">
            <v>0.35965330618349201</v>
          </cell>
          <cell r="H83">
            <v>0.35965330618349201</v>
          </cell>
          <cell r="I83">
            <v>0.26011632819556602</v>
          </cell>
          <cell r="CG83">
            <v>2.7776894714800102</v>
          </cell>
          <cell r="CH83">
            <v>1.6987295529295341</v>
          </cell>
        </row>
        <row r="84">
          <cell r="A84" t="str">
            <v>BID 795</v>
          </cell>
          <cell r="B84">
            <v>25.956998488274401</v>
          </cell>
          <cell r="C84">
            <v>25.956998488274401</v>
          </cell>
          <cell r="D84">
            <v>25.956998488274401</v>
          </cell>
          <cell r="E84">
            <v>25.956998488274401</v>
          </cell>
          <cell r="F84">
            <v>25.956998488274401</v>
          </cell>
          <cell r="G84">
            <v>25.956998488274401</v>
          </cell>
          <cell r="H84">
            <v>25.956998488274401</v>
          </cell>
          <cell r="I84">
            <v>13.0012350284936</v>
          </cell>
          <cell r="CG84">
            <v>194.70022444641438</v>
          </cell>
          <cell r="CH84">
            <v>116.8292289815912</v>
          </cell>
        </row>
        <row r="85">
          <cell r="A85" t="str">
            <v>BID 797</v>
          </cell>
          <cell r="B85">
            <v>13.661015725796581</v>
          </cell>
          <cell r="C85">
            <v>13.661015725796581</v>
          </cell>
          <cell r="D85">
            <v>13.661015725796581</v>
          </cell>
          <cell r="E85">
            <v>13.829546715622641</v>
          </cell>
          <cell r="F85">
            <v>13.661015725796581</v>
          </cell>
          <cell r="G85">
            <v>13.661015725796581</v>
          </cell>
          <cell r="H85">
            <v>13.661015725796581</v>
          </cell>
          <cell r="I85">
            <v>7.8298105866133501</v>
          </cell>
          <cell r="CG85">
            <v>103.62545165701547</v>
          </cell>
          <cell r="CH85">
            <v>62.642404479625732</v>
          </cell>
        </row>
        <row r="86">
          <cell r="A86" t="str">
            <v>BID 798</v>
          </cell>
          <cell r="B86">
            <v>3.60968702865364</v>
          </cell>
          <cell r="C86">
            <v>3.60968702865364</v>
          </cell>
          <cell r="D86">
            <v>1.63205345280628</v>
          </cell>
          <cell r="CG86">
            <v>8.8514275101135595</v>
          </cell>
          <cell r="CH86">
            <v>0</v>
          </cell>
        </row>
        <row r="87">
          <cell r="A87" t="str">
            <v>BID 802</v>
          </cell>
          <cell r="B87">
            <v>6.5210788674210001</v>
          </cell>
          <cell r="C87">
            <v>6.5210788674210001</v>
          </cell>
          <cell r="D87">
            <v>6.5210788674210001</v>
          </cell>
          <cell r="E87">
            <v>6.5210788674210001</v>
          </cell>
          <cell r="F87">
            <v>6.5210788674210001</v>
          </cell>
          <cell r="G87">
            <v>6.5210788674210001</v>
          </cell>
          <cell r="H87">
            <v>6.5210788674210001</v>
          </cell>
          <cell r="I87">
            <v>3.2527295791292201</v>
          </cell>
          <cell r="CG87">
            <v>48.900281651076213</v>
          </cell>
          <cell r="CH87">
            <v>29.33704504881322</v>
          </cell>
        </row>
        <row r="88">
          <cell r="A88" t="str">
            <v>BID 816</v>
          </cell>
          <cell r="B88">
            <v>8.4773213258037607</v>
          </cell>
          <cell r="C88">
            <v>8.4773213258037607</v>
          </cell>
          <cell r="D88">
            <v>8.4773213258037607</v>
          </cell>
          <cell r="E88">
            <v>8.4773213258037607</v>
          </cell>
          <cell r="F88">
            <v>8.4773213258037607</v>
          </cell>
          <cell r="G88">
            <v>8.4773213258037607</v>
          </cell>
          <cell r="H88">
            <v>8.4773213258037607</v>
          </cell>
          <cell r="I88">
            <v>8.3822587062161809</v>
          </cell>
          <cell r="CG88">
            <v>67.723507986842492</v>
          </cell>
          <cell r="CH88">
            <v>42.29154400943122</v>
          </cell>
        </row>
        <row r="89">
          <cell r="A89" t="str">
            <v>BID 826</v>
          </cell>
          <cell r="B89">
            <v>3.8696671719392</v>
          </cell>
          <cell r="C89">
            <v>3.8696671719392</v>
          </cell>
          <cell r="D89">
            <v>3.8696671719392</v>
          </cell>
          <cell r="E89">
            <v>3.8696671719392</v>
          </cell>
          <cell r="F89">
            <v>3.8696671719392</v>
          </cell>
          <cell r="G89">
            <v>3.8696671719392</v>
          </cell>
          <cell r="H89">
            <v>3.8696671719392</v>
          </cell>
          <cell r="I89">
            <v>3.8696671719392</v>
          </cell>
          <cell r="J89">
            <v>1.6102191775533001</v>
          </cell>
          <cell r="CG89">
            <v>32.567556553066893</v>
          </cell>
          <cell r="CH89">
            <v>20.958555037249301</v>
          </cell>
        </row>
        <row r="90">
          <cell r="A90" t="str">
            <v>BID 830</v>
          </cell>
          <cell r="B90">
            <v>11.09927457066682</v>
          </cell>
          <cell r="C90">
            <v>11.09927457066682</v>
          </cell>
          <cell r="D90">
            <v>11.09927457066682</v>
          </cell>
          <cell r="E90">
            <v>11.09927457066682</v>
          </cell>
          <cell r="F90">
            <v>11.09927457066682</v>
          </cell>
          <cell r="G90">
            <v>11.09927457066682</v>
          </cell>
          <cell r="H90">
            <v>11.09927457066682</v>
          </cell>
          <cell r="I90">
            <v>11.09927457066682</v>
          </cell>
          <cell r="J90">
            <v>11.09927457066682</v>
          </cell>
          <cell r="K90">
            <v>11.09927457066682</v>
          </cell>
          <cell r="L90">
            <v>11.09927457066682</v>
          </cell>
          <cell r="M90">
            <v>11.09927457066682</v>
          </cell>
          <cell r="N90">
            <v>11.09927457066682</v>
          </cell>
          <cell r="O90">
            <v>5.5662878633545096</v>
          </cell>
          <cell r="CG90">
            <v>149.85685728202316</v>
          </cell>
          <cell r="CH90">
            <v>116.55903357002271</v>
          </cell>
        </row>
        <row r="91">
          <cell r="A91" t="str">
            <v>BID 845</v>
          </cell>
          <cell r="B91">
            <v>26.065420449797802</v>
          </cell>
          <cell r="C91">
            <v>26.065420449797802</v>
          </cell>
          <cell r="D91">
            <v>26.065420449797802</v>
          </cell>
          <cell r="E91">
            <v>26.3060304533196</v>
          </cell>
          <cell r="F91">
            <v>26.065420449797802</v>
          </cell>
          <cell r="G91">
            <v>26.065420449797802</v>
          </cell>
          <cell r="H91">
            <v>26.065420449797802</v>
          </cell>
          <cell r="I91">
            <v>26.065420449797802</v>
          </cell>
          <cell r="J91">
            <v>12.8202027571214</v>
          </cell>
          <cell r="CG91">
            <v>221.58417635902566</v>
          </cell>
          <cell r="CH91">
            <v>143.3879150096322</v>
          </cell>
        </row>
        <row r="92">
          <cell r="A92" t="str">
            <v>BID 855</v>
          </cell>
          <cell r="B92">
            <v>1.6864109599999999</v>
          </cell>
          <cell r="C92">
            <v>1.6864109599999999</v>
          </cell>
          <cell r="D92">
            <v>1.6864109599999999</v>
          </cell>
          <cell r="E92">
            <v>1.6864109599999999</v>
          </cell>
          <cell r="F92">
            <v>1.6864109599999999</v>
          </cell>
          <cell r="G92">
            <v>1.6864109599999999</v>
          </cell>
          <cell r="H92">
            <v>1.6864109599999999</v>
          </cell>
          <cell r="I92">
            <v>1.6864109599999999</v>
          </cell>
          <cell r="J92">
            <v>1.6864109599999999</v>
          </cell>
          <cell r="K92">
            <v>0.82032145000000001</v>
          </cell>
          <cell r="CG92">
            <v>15.998020089999999</v>
          </cell>
          <cell r="CH92">
            <v>10.938787209999999</v>
          </cell>
        </row>
        <row r="93">
          <cell r="A93" t="str">
            <v>BID 857</v>
          </cell>
          <cell r="B93">
            <v>15.508691299963379</v>
          </cell>
          <cell r="C93">
            <v>15.508691299963379</v>
          </cell>
          <cell r="D93">
            <v>15.508691299963379</v>
          </cell>
          <cell r="E93">
            <v>15.78940087069107</v>
          </cell>
          <cell r="F93">
            <v>15.508691299963379</v>
          </cell>
          <cell r="G93">
            <v>15.508691299963379</v>
          </cell>
          <cell r="H93">
            <v>15.508691299963379</v>
          </cell>
          <cell r="I93">
            <v>15.508691299963379</v>
          </cell>
          <cell r="J93">
            <v>8.3697760575346685</v>
          </cell>
          <cell r="CG93">
            <v>132.72001602796936</v>
          </cell>
          <cell r="CH93">
            <v>86.193942128079257</v>
          </cell>
        </row>
        <row r="94">
          <cell r="A94" t="str">
            <v>BID 863</v>
          </cell>
          <cell r="B94">
            <v>4.2436179999999997E-2</v>
          </cell>
          <cell r="C94">
            <v>4.2436179999999997E-2</v>
          </cell>
          <cell r="D94">
            <v>4.2436179999999997E-2</v>
          </cell>
          <cell r="E94">
            <v>4.2436179999999997E-2</v>
          </cell>
          <cell r="F94">
            <v>4.2436179999999997E-2</v>
          </cell>
          <cell r="G94">
            <v>4.2436179999999997E-2</v>
          </cell>
          <cell r="H94">
            <v>4.2436179999999997E-2</v>
          </cell>
          <cell r="I94">
            <v>4.2436179999999997E-2</v>
          </cell>
          <cell r="J94">
            <v>4.2436179999999997E-2</v>
          </cell>
          <cell r="K94">
            <v>4.2436179999999997E-2</v>
          </cell>
          <cell r="L94">
            <v>2.1218040000000001E-2</v>
          </cell>
          <cell r="CG94">
            <v>0.44557983999999995</v>
          </cell>
          <cell r="CH94">
            <v>0.31827129999999998</v>
          </cell>
        </row>
        <row r="95">
          <cell r="A95" t="str">
            <v>BID 865</v>
          </cell>
          <cell r="B95">
            <v>72.002536991234194</v>
          </cell>
          <cell r="C95">
            <v>72.002536991234194</v>
          </cell>
          <cell r="D95">
            <v>72.002536991234194</v>
          </cell>
          <cell r="E95">
            <v>35.350511384996402</v>
          </cell>
          <cell r="CG95">
            <v>251.35812235869898</v>
          </cell>
          <cell r="CH95">
            <v>35.350511384996402</v>
          </cell>
        </row>
        <row r="96">
          <cell r="A96" t="str">
            <v>BID 867</v>
          </cell>
          <cell r="B96">
            <v>0.94068395999999999</v>
          </cell>
          <cell r="C96">
            <v>0.94068395999999999</v>
          </cell>
          <cell r="D96">
            <v>0.94068395999999999</v>
          </cell>
          <cell r="E96">
            <v>0.94068395999999999</v>
          </cell>
          <cell r="F96">
            <v>0.94068395999999999</v>
          </cell>
          <cell r="G96">
            <v>0.94068395999999999</v>
          </cell>
          <cell r="H96">
            <v>0.94068395999999999</v>
          </cell>
          <cell r="I96">
            <v>0.94068395999999999</v>
          </cell>
          <cell r="J96">
            <v>0.94068395999999999</v>
          </cell>
          <cell r="K96">
            <v>0.94068395999999999</v>
          </cell>
          <cell r="L96">
            <v>0.47034187</v>
          </cell>
          <cell r="CG96">
            <v>9.87718147</v>
          </cell>
          <cell r="CH96">
            <v>7.0551295900000008</v>
          </cell>
        </row>
        <row r="97">
          <cell r="A97" t="str">
            <v>BID 871</v>
          </cell>
          <cell r="B97">
            <v>26.375114703570002</v>
          </cell>
          <cell r="C97">
            <v>26.375114703570002</v>
          </cell>
          <cell r="D97">
            <v>26.375114703570002</v>
          </cell>
          <cell r="E97">
            <v>26.375114703570002</v>
          </cell>
          <cell r="F97">
            <v>26.375114703570002</v>
          </cell>
          <cell r="G97">
            <v>26.375114703570002</v>
          </cell>
          <cell r="H97">
            <v>26.375114703570002</v>
          </cell>
          <cell r="I97">
            <v>26.375114703570002</v>
          </cell>
          <cell r="J97">
            <v>13.2149427530662</v>
          </cell>
          <cell r="CG97">
            <v>224.21586038162621</v>
          </cell>
          <cell r="CH97">
            <v>145.0905162709162</v>
          </cell>
        </row>
        <row r="98">
          <cell r="A98" t="str">
            <v>BID 899</v>
          </cell>
          <cell r="B98">
            <v>10.09175445584536</v>
          </cell>
          <cell r="C98">
            <v>10.09175445584536</v>
          </cell>
          <cell r="D98">
            <v>10.09175445584536</v>
          </cell>
          <cell r="E98">
            <v>10.09175445584536</v>
          </cell>
          <cell r="F98">
            <v>10.09175445584536</v>
          </cell>
          <cell r="G98">
            <v>10.09175445584536</v>
          </cell>
          <cell r="H98">
            <v>10.09175445584536</v>
          </cell>
          <cell r="I98">
            <v>10.09175445584536</v>
          </cell>
          <cell r="J98">
            <v>10.09175445584536</v>
          </cell>
          <cell r="K98">
            <v>6.12671536866024</v>
          </cell>
          <cell r="CG98">
            <v>96.952505471268481</v>
          </cell>
          <cell r="CH98">
            <v>66.677242103732397</v>
          </cell>
        </row>
        <row r="99">
          <cell r="A99" t="str">
            <v>BID 907</v>
          </cell>
          <cell r="B99">
            <v>1.29478874</v>
          </cell>
          <cell r="C99">
            <v>1.29478874</v>
          </cell>
          <cell r="D99">
            <v>1.29478874</v>
          </cell>
          <cell r="E99">
            <v>1.29478874</v>
          </cell>
          <cell r="F99">
            <v>1.29478874</v>
          </cell>
          <cell r="G99">
            <v>1.29478874</v>
          </cell>
          <cell r="H99">
            <v>1.29478874</v>
          </cell>
          <cell r="I99">
            <v>1.29478874</v>
          </cell>
          <cell r="J99">
            <v>1.29478874</v>
          </cell>
          <cell r="K99">
            <v>1.29478874</v>
          </cell>
          <cell r="L99">
            <v>1.29478874</v>
          </cell>
          <cell r="M99">
            <v>1.29478874</v>
          </cell>
          <cell r="N99">
            <v>0.64739420999999997</v>
          </cell>
          <cell r="CG99">
            <v>16.184859089999996</v>
          </cell>
          <cell r="CH99">
            <v>12.300492869999998</v>
          </cell>
        </row>
        <row r="100">
          <cell r="A100" t="str">
            <v>BID 925</v>
          </cell>
          <cell r="B100">
            <v>0.94573214000000005</v>
          </cell>
          <cell r="C100">
            <v>0.94573214000000005</v>
          </cell>
          <cell r="D100">
            <v>0.94573214000000005</v>
          </cell>
          <cell r="E100">
            <v>0.94573214000000005</v>
          </cell>
          <cell r="F100">
            <v>0.94573214000000005</v>
          </cell>
          <cell r="G100">
            <v>0.94573214000000005</v>
          </cell>
          <cell r="H100">
            <v>0.94573214000000005</v>
          </cell>
          <cell r="I100">
            <v>0.94573214000000005</v>
          </cell>
          <cell r="J100">
            <v>0.94573214000000005</v>
          </cell>
          <cell r="K100">
            <v>0.94573214000000005</v>
          </cell>
          <cell r="L100">
            <v>0.94573214000000005</v>
          </cell>
          <cell r="M100">
            <v>0.94573214000000005</v>
          </cell>
          <cell r="N100">
            <v>0.94573304000000002</v>
          </cell>
          <cell r="CG100">
            <v>12.294518720000005</v>
          </cell>
          <cell r="CH100">
            <v>9.4573223000000031</v>
          </cell>
        </row>
        <row r="101">
          <cell r="A101" t="str">
            <v>BID 925/OC</v>
          </cell>
          <cell r="B101">
            <v>1.13416626</v>
          </cell>
          <cell r="C101">
            <v>1.13416626</v>
          </cell>
          <cell r="D101">
            <v>1.13416626</v>
          </cell>
          <cell r="E101">
            <v>1.13416626</v>
          </cell>
          <cell r="F101">
            <v>1.13416626</v>
          </cell>
          <cell r="G101">
            <v>1.13416626</v>
          </cell>
          <cell r="H101">
            <v>1.13416626</v>
          </cell>
          <cell r="I101">
            <v>1.13416626</v>
          </cell>
          <cell r="J101">
            <v>1.13416626</v>
          </cell>
          <cell r="K101">
            <v>1.5848049099999999</v>
          </cell>
          <cell r="CG101">
            <v>11.792301250000001</v>
          </cell>
          <cell r="CH101">
            <v>8.3898024699999993</v>
          </cell>
        </row>
        <row r="102">
          <cell r="A102" t="str">
            <v>BID 932</v>
          </cell>
          <cell r="B102">
            <v>1.875</v>
          </cell>
          <cell r="C102">
            <v>1.875</v>
          </cell>
          <cell r="D102">
            <v>1.875</v>
          </cell>
          <cell r="E102">
            <v>1.875</v>
          </cell>
          <cell r="F102">
            <v>1.875</v>
          </cell>
          <cell r="G102">
            <v>1.875</v>
          </cell>
          <cell r="H102">
            <v>1.875</v>
          </cell>
          <cell r="I102">
            <v>1.875</v>
          </cell>
          <cell r="J102">
            <v>1.875</v>
          </cell>
          <cell r="K102">
            <v>1.875</v>
          </cell>
          <cell r="L102">
            <v>1.875</v>
          </cell>
          <cell r="M102">
            <v>1.875</v>
          </cell>
          <cell r="N102">
            <v>1.875</v>
          </cell>
          <cell r="O102">
            <v>0.9375</v>
          </cell>
          <cell r="CG102">
            <v>25.3125</v>
          </cell>
          <cell r="CH102">
            <v>19.6875</v>
          </cell>
        </row>
        <row r="103">
          <cell r="A103" t="str">
            <v>BID 940</v>
          </cell>
          <cell r="B103">
            <v>2.8555525099999999</v>
          </cell>
          <cell r="C103">
            <v>5.7111050199999998</v>
          </cell>
          <cell r="D103">
            <v>5.7111050199999998</v>
          </cell>
          <cell r="E103">
            <v>5.7111050199999998</v>
          </cell>
          <cell r="F103">
            <v>5.7111050199999998</v>
          </cell>
          <cell r="G103">
            <v>5.7111050199999998</v>
          </cell>
          <cell r="H103">
            <v>5.7111050199999998</v>
          </cell>
          <cell r="I103">
            <v>5.7111050199999998</v>
          </cell>
          <cell r="J103">
            <v>5.7111050199999998</v>
          </cell>
          <cell r="K103">
            <v>5.7111050199999998</v>
          </cell>
          <cell r="L103">
            <v>5.7111050199999998</v>
          </cell>
          <cell r="M103">
            <v>5.7111050199999998</v>
          </cell>
          <cell r="N103">
            <v>5.7111050199999998</v>
          </cell>
          <cell r="O103">
            <v>5.7111050199999998</v>
          </cell>
          <cell r="P103">
            <v>5.7111050199999998</v>
          </cell>
          <cell r="Q103">
            <v>2.8555526699999998</v>
          </cell>
          <cell r="CG103">
            <v>85.666575460000004</v>
          </cell>
          <cell r="CH103">
            <v>71.388812909999984</v>
          </cell>
        </row>
        <row r="104">
          <cell r="A104" t="str">
            <v>BID 961</v>
          </cell>
          <cell r="B104">
            <v>31.923999999999999</v>
          </cell>
          <cell r="C104">
            <v>31.923999999999999</v>
          </cell>
          <cell r="D104">
            <v>31.923999999999999</v>
          </cell>
          <cell r="E104">
            <v>31.923999999999999</v>
          </cell>
          <cell r="F104">
            <v>31.923999999999999</v>
          </cell>
          <cell r="CG104">
            <v>159.62</v>
          </cell>
          <cell r="CH104">
            <v>63.847999999999999</v>
          </cell>
        </row>
        <row r="105">
          <cell r="A105" t="str">
            <v>BID 962</v>
          </cell>
          <cell r="B105">
            <v>3.4286602799999999</v>
          </cell>
          <cell r="C105">
            <v>3.4286602799999999</v>
          </cell>
          <cell r="D105">
            <v>3.4286602799999999</v>
          </cell>
          <cell r="E105">
            <v>3.4286602799999999</v>
          </cell>
          <cell r="F105">
            <v>3.4286602799999999</v>
          </cell>
          <cell r="G105">
            <v>3.4286602799999999</v>
          </cell>
          <cell r="H105">
            <v>3.4286602799999999</v>
          </cell>
          <cell r="I105">
            <v>3.4286602799999999</v>
          </cell>
          <cell r="J105">
            <v>3.4286602799999999</v>
          </cell>
          <cell r="K105">
            <v>3.4286602799999999</v>
          </cell>
          <cell r="L105">
            <v>3.5374270699999997</v>
          </cell>
          <cell r="CG105">
            <v>37.824029869999997</v>
          </cell>
          <cell r="CH105">
            <v>27.538049029999996</v>
          </cell>
        </row>
        <row r="106">
          <cell r="A106" t="str">
            <v>BID 979</v>
          </cell>
          <cell r="B106">
            <v>23.82718418</v>
          </cell>
          <cell r="C106">
            <v>23.82718418</v>
          </cell>
          <cell r="D106">
            <v>23.82718418</v>
          </cell>
          <cell r="E106">
            <v>23.82718418</v>
          </cell>
          <cell r="F106">
            <v>23.82718418</v>
          </cell>
          <cell r="G106">
            <v>23.82718418</v>
          </cell>
          <cell r="H106">
            <v>23.82718418</v>
          </cell>
          <cell r="I106">
            <v>23.82718418</v>
          </cell>
          <cell r="J106">
            <v>23.82718418</v>
          </cell>
          <cell r="K106">
            <v>23.82718418</v>
          </cell>
          <cell r="L106">
            <v>24.337171009999999</v>
          </cell>
          <cell r="CG106">
            <v>262.60901280999997</v>
          </cell>
          <cell r="CH106">
            <v>191.12746026999997</v>
          </cell>
        </row>
        <row r="107">
          <cell r="A107" t="str">
            <v>BID 989</v>
          </cell>
          <cell r="B107">
            <v>1.76876642</v>
          </cell>
          <cell r="C107">
            <v>1.76876642</v>
          </cell>
          <cell r="D107">
            <v>1.76876642</v>
          </cell>
          <cell r="E107">
            <v>1.76876642</v>
          </cell>
          <cell r="F107">
            <v>1.76876642</v>
          </cell>
          <cell r="G107">
            <v>1.76876642</v>
          </cell>
          <cell r="H107">
            <v>1.76876642</v>
          </cell>
          <cell r="I107">
            <v>1.76876642</v>
          </cell>
          <cell r="J107">
            <v>1.76876642</v>
          </cell>
          <cell r="K107">
            <v>1.76876642</v>
          </cell>
          <cell r="L107">
            <v>0.88438324999999995</v>
          </cell>
          <cell r="CG107">
            <v>18.572047449999999</v>
          </cell>
          <cell r="CH107">
            <v>13.26574819</v>
          </cell>
        </row>
        <row r="108">
          <cell r="A108" t="str">
            <v>BID 996</v>
          </cell>
          <cell r="B108">
            <v>0.88943145999999995</v>
          </cell>
          <cell r="C108">
            <v>0.88943145999999995</v>
          </cell>
          <cell r="D108">
            <v>0.88943145999999995</v>
          </cell>
          <cell r="E108">
            <v>0.88943145999999995</v>
          </cell>
          <cell r="F108">
            <v>0.88943145999999995</v>
          </cell>
          <cell r="G108">
            <v>0.88943145999999995</v>
          </cell>
          <cell r="H108">
            <v>0.88943145999999995</v>
          </cell>
          <cell r="I108">
            <v>0.88943145999999995</v>
          </cell>
          <cell r="J108">
            <v>0.88943145999999995</v>
          </cell>
          <cell r="K108">
            <v>0.88943145999999995</v>
          </cell>
          <cell r="L108">
            <v>0.88943145999999995</v>
          </cell>
          <cell r="M108">
            <v>0.88943145999999995</v>
          </cell>
          <cell r="N108">
            <v>0.88943145999999995</v>
          </cell>
          <cell r="O108">
            <v>0.88943145999999995</v>
          </cell>
          <cell r="P108">
            <v>0.88943145999999995</v>
          </cell>
          <cell r="Q108">
            <v>0.88943145999999995</v>
          </cell>
          <cell r="R108">
            <v>0.72850201999999997</v>
          </cell>
          <cell r="CG108">
            <v>14.959405380000007</v>
          </cell>
          <cell r="CH108">
            <v>12.291111000000004</v>
          </cell>
        </row>
        <row r="109">
          <cell r="A109" t="str">
            <v>BID CBA</v>
          </cell>
          <cell r="B109">
            <v>5.2581331200000001</v>
          </cell>
          <cell r="C109">
            <v>5.2581331200000001</v>
          </cell>
          <cell r="D109">
            <v>5.2581331200000001</v>
          </cell>
          <cell r="E109">
            <v>5.2581331200000001</v>
          </cell>
          <cell r="F109">
            <v>5.2581331200000001</v>
          </cell>
          <cell r="G109">
            <v>5.2581331200000001</v>
          </cell>
          <cell r="H109">
            <v>5.2581331200000001</v>
          </cell>
          <cell r="I109">
            <v>5.2581331200000001</v>
          </cell>
          <cell r="J109">
            <v>5.2581331200000001</v>
          </cell>
          <cell r="K109">
            <v>5.2581331200000001</v>
          </cell>
          <cell r="L109">
            <v>5.2581331200000001</v>
          </cell>
          <cell r="M109">
            <v>5.2581331200000001</v>
          </cell>
          <cell r="N109">
            <v>5.2669678399999995</v>
          </cell>
          <cell r="CG109">
            <v>68.364565279999994</v>
          </cell>
          <cell r="CH109">
            <v>52.590165919999997</v>
          </cell>
        </row>
        <row r="110">
          <cell r="A110" t="str">
            <v>BIRF 302</v>
          </cell>
          <cell r="B110">
            <v>0.27714753999999997</v>
          </cell>
          <cell r="C110">
            <v>0.27714753999999997</v>
          </cell>
          <cell r="D110">
            <v>0.27714753999999997</v>
          </cell>
          <cell r="E110">
            <v>0.27714753999999997</v>
          </cell>
          <cell r="CG110">
            <v>1.1085901599999999</v>
          </cell>
          <cell r="CH110">
            <v>0.27714753999999997</v>
          </cell>
        </row>
        <row r="111">
          <cell r="A111" t="str">
            <v>BIRF 3280</v>
          </cell>
          <cell r="B111">
            <v>16.406802280000001</v>
          </cell>
          <cell r="CG111">
            <v>16.406802280000001</v>
          </cell>
          <cell r="CH111">
            <v>0</v>
          </cell>
        </row>
        <row r="112">
          <cell r="A112" t="str">
            <v>BIRF 3281</v>
          </cell>
          <cell r="B112">
            <v>3.2465995699999999</v>
          </cell>
          <cell r="CG112">
            <v>3.2465995699999999</v>
          </cell>
          <cell r="CH112">
            <v>0</v>
          </cell>
        </row>
        <row r="113">
          <cell r="A113" t="str">
            <v>BIRF 3291</v>
          </cell>
          <cell r="B113">
            <v>25</v>
          </cell>
          <cell r="C113">
            <v>12.5</v>
          </cell>
          <cell r="CG113">
            <v>37.5</v>
          </cell>
          <cell r="CH113">
            <v>0</v>
          </cell>
        </row>
        <row r="114">
          <cell r="A114" t="str">
            <v>BIRF 3292</v>
          </cell>
          <cell r="B114">
            <v>1.91872</v>
          </cell>
          <cell r="C114">
            <v>0.91944961999999997</v>
          </cell>
          <cell r="CG114">
            <v>2.8381696199999999</v>
          </cell>
          <cell r="CH114">
            <v>0</v>
          </cell>
        </row>
        <row r="115">
          <cell r="A115" t="str">
            <v>BIRF 3297</v>
          </cell>
          <cell r="B115">
            <v>2.7358324499999997</v>
          </cell>
          <cell r="C115">
            <v>1.35468699</v>
          </cell>
          <cell r="CG115">
            <v>4.0905194399999996</v>
          </cell>
          <cell r="CH115">
            <v>0</v>
          </cell>
        </row>
        <row r="116">
          <cell r="A116" t="str">
            <v>BIRF 3362</v>
          </cell>
          <cell r="B116">
            <v>1.92</v>
          </cell>
          <cell r="C116">
            <v>1.88</v>
          </cell>
          <cell r="CG116">
            <v>3.8</v>
          </cell>
          <cell r="CH116">
            <v>0</v>
          </cell>
        </row>
        <row r="117">
          <cell r="A117" t="str">
            <v>BIRF 3394</v>
          </cell>
          <cell r="B117">
            <v>35.094999999999999</v>
          </cell>
          <cell r="C117">
            <v>37.854999999999997</v>
          </cell>
          <cell r="CG117">
            <v>72.95</v>
          </cell>
          <cell r="CH117">
            <v>0</v>
          </cell>
        </row>
        <row r="118">
          <cell r="A118" t="str">
            <v>BIRF 343</v>
          </cell>
          <cell r="B118">
            <v>0.33935199999999999</v>
          </cell>
          <cell r="C118">
            <v>0.33935199999999999</v>
          </cell>
          <cell r="D118">
            <v>0.33935199999999999</v>
          </cell>
          <cell r="E118">
            <v>0.17068696999999999</v>
          </cell>
          <cell r="CG118">
            <v>1.1887429700000001</v>
          </cell>
          <cell r="CH118">
            <v>0.17068696999999999</v>
          </cell>
        </row>
        <row r="119">
          <cell r="A119" t="str">
            <v>BIRF 3460</v>
          </cell>
          <cell r="B119">
            <v>1.6590552000000001</v>
          </cell>
          <cell r="C119">
            <v>1.6590552000000001</v>
          </cell>
          <cell r="D119">
            <v>0.89182019999999995</v>
          </cell>
          <cell r="CG119">
            <v>4.2099305999999999</v>
          </cell>
          <cell r="CH119">
            <v>0</v>
          </cell>
        </row>
        <row r="120">
          <cell r="A120" t="str">
            <v>BIRF 352</v>
          </cell>
          <cell r="B120">
            <v>6.1351379999999997E-2</v>
          </cell>
          <cell r="C120">
            <v>6.1351379999999997E-2</v>
          </cell>
          <cell r="CG120">
            <v>0.12270275999999999</v>
          </cell>
          <cell r="CH120">
            <v>0</v>
          </cell>
        </row>
        <row r="121">
          <cell r="A121" t="str">
            <v>BIRF 3520</v>
          </cell>
          <cell r="B121">
            <v>29.92</v>
          </cell>
          <cell r="C121">
            <v>32.24</v>
          </cell>
          <cell r="D121">
            <v>34.922081599999999</v>
          </cell>
          <cell r="CG121">
            <v>97.082081599999995</v>
          </cell>
          <cell r="CH121">
            <v>0</v>
          </cell>
        </row>
        <row r="122">
          <cell r="A122" t="str">
            <v>BIRF 3521</v>
          </cell>
          <cell r="B122">
            <v>16.64554983</v>
          </cell>
          <cell r="C122">
            <v>17.936549410000001</v>
          </cell>
          <cell r="D122">
            <v>19.97296309</v>
          </cell>
          <cell r="CG122">
            <v>54.555062330000005</v>
          </cell>
          <cell r="CH122">
            <v>0</v>
          </cell>
        </row>
        <row r="123">
          <cell r="A123" t="str">
            <v>BIRF 3555</v>
          </cell>
          <cell r="B123">
            <v>45</v>
          </cell>
          <cell r="C123">
            <v>22.5</v>
          </cell>
          <cell r="CG123">
            <v>67.5</v>
          </cell>
          <cell r="CH123">
            <v>0</v>
          </cell>
        </row>
        <row r="124">
          <cell r="A124" t="str">
            <v>BIRF 3556</v>
          </cell>
          <cell r="B124">
            <v>28.824999999999999</v>
          </cell>
          <cell r="C124">
            <v>31.06</v>
          </cell>
          <cell r="D124">
            <v>33.465000000000003</v>
          </cell>
          <cell r="E124">
            <v>17.68</v>
          </cell>
          <cell r="CG124">
            <v>111.03</v>
          </cell>
          <cell r="CH124">
            <v>17.68</v>
          </cell>
        </row>
        <row r="125">
          <cell r="A125" t="str">
            <v>BIRF 3558</v>
          </cell>
          <cell r="B125">
            <v>40</v>
          </cell>
          <cell r="C125">
            <v>20</v>
          </cell>
          <cell r="CG125">
            <v>60</v>
          </cell>
          <cell r="CH125">
            <v>0</v>
          </cell>
        </row>
        <row r="126">
          <cell r="A126" t="str">
            <v>BIRF 3611</v>
          </cell>
          <cell r="B126">
            <v>32.505600000000001</v>
          </cell>
          <cell r="C126">
            <v>16.25408298</v>
          </cell>
          <cell r="CG126">
            <v>48.759682980000001</v>
          </cell>
          <cell r="CH126">
            <v>0</v>
          </cell>
        </row>
        <row r="127">
          <cell r="A127" t="str">
            <v>BIRF 3643</v>
          </cell>
          <cell r="B127">
            <v>9.9567999999999994</v>
          </cell>
          <cell r="C127">
            <v>9.9570450500000014</v>
          </cell>
          <cell r="CG127">
            <v>19.913845049999999</v>
          </cell>
          <cell r="CH127">
            <v>0</v>
          </cell>
        </row>
        <row r="128">
          <cell r="A128" t="str">
            <v>BIRF 3709</v>
          </cell>
          <cell r="B128">
            <v>13.293480000000001</v>
          </cell>
          <cell r="C128">
            <v>13.293480000000001</v>
          </cell>
          <cell r="D128">
            <v>6.6517095300000006</v>
          </cell>
          <cell r="CG128">
            <v>33.238669530000003</v>
          </cell>
          <cell r="CH128">
            <v>0</v>
          </cell>
        </row>
        <row r="129">
          <cell r="A129" t="str">
            <v>BIRF 3710</v>
          </cell>
          <cell r="B129">
            <v>0.68599999999999994</v>
          </cell>
          <cell r="C129">
            <v>0.68599999999999994</v>
          </cell>
          <cell r="D129">
            <v>0.34340424999999997</v>
          </cell>
          <cell r="CG129">
            <v>1.7154042499999997</v>
          </cell>
          <cell r="CH129">
            <v>0</v>
          </cell>
        </row>
        <row r="130">
          <cell r="A130" t="str">
            <v>BIRF 3794</v>
          </cell>
          <cell r="B130">
            <v>16.772862919999998</v>
          </cell>
          <cell r="C130">
            <v>16.772862919999998</v>
          </cell>
          <cell r="D130">
            <v>14.712936879999997</v>
          </cell>
          <cell r="CG130">
            <v>48.25866271999999</v>
          </cell>
          <cell r="CH130">
            <v>0</v>
          </cell>
        </row>
        <row r="131">
          <cell r="A131" t="str">
            <v>BIRF 3836</v>
          </cell>
          <cell r="B131">
            <v>30</v>
          </cell>
          <cell r="C131">
            <v>30</v>
          </cell>
          <cell r="D131">
            <v>30</v>
          </cell>
          <cell r="E131">
            <v>15</v>
          </cell>
          <cell r="CG131">
            <v>105</v>
          </cell>
          <cell r="CH131">
            <v>15</v>
          </cell>
        </row>
        <row r="132">
          <cell r="A132" t="str">
            <v>BIRF 3860</v>
          </cell>
          <cell r="B132">
            <v>18.868078499999999</v>
          </cell>
          <cell r="C132">
            <v>18.868078499999999</v>
          </cell>
          <cell r="D132">
            <v>18.868078499999999</v>
          </cell>
          <cell r="E132">
            <v>9.3447041500000001</v>
          </cell>
          <cell r="CG132">
            <v>65.94893965</v>
          </cell>
          <cell r="CH132">
            <v>9.3447041500000001</v>
          </cell>
        </row>
        <row r="133">
          <cell r="A133" t="str">
            <v>BIRF 3877</v>
          </cell>
          <cell r="B133">
            <v>22.373241579999998</v>
          </cell>
          <cell r="C133">
            <v>22.373241579999998</v>
          </cell>
          <cell r="D133">
            <v>22.373241579999998</v>
          </cell>
          <cell r="E133">
            <v>11.07073782</v>
          </cell>
          <cell r="CG133">
            <v>78.19046256</v>
          </cell>
          <cell r="CH133">
            <v>11.07073782</v>
          </cell>
        </row>
        <row r="134">
          <cell r="A134" t="str">
            <v>BIRF 3878</v>
          </cell>
          <cell r="B134">
            <v>50</v>
          </cell>
          <cell r="C134">
            <v>50</v>
          </cell>
          <cell r="D134">
            <v>50</v>
          </cell>
          <cell r="E134">
            <v>50</v>
          </cell>
          <cell r="CG134">
            <v>200</v>
          </cell>
          <cell r="CH134">
            <v>50</v>
          </cell>
        </row>
        <row r="135">
          <cell r="A135" t="str">
            <v>BIRF 3921</v>
          </cell>
          <cell r="B135">
            <v>12.827</v>
          </cell>
          <cell r="C135">
            <v>12.827</v>
          </cell>
          <cell r="D135">
            <v>12.827</v>
          </cell>
          <cell r="E135">
            <v>12.82918974</v>
          </cell>
          <cell r="CG135">
            <v>51.310189739999998</v>
          </cell>
          <cell r="CH135">
            <v>12.82918974</v>
          </cell>
        </row>
        <row r="136">
          <cell r="A136" t="str">
            <v>BIRF 3926</v>
          </cell>
          <cell r="B136">
            <v>55.555555319999996</v>
          </cell>
          <cell r="C136">
            <v>46.277779019999997</v>
          </cell>
          <cell r="D136">
            <v>27.722222860000002</v>
          </cell>
          <cell r="E136">
            <v>18.444444440000002</v>
          </cell>
          <cell r="F136">
            <v>9.2222222600000006</v>
          </cell>
          <cell r="CG136">
            <v>157.22222390000002</v>
          </cell>
          <cell r="CH136">
            <v>27.6666667</v>
          </cell>
        </row>
        <row r="137">
          <cell r="A137" t="str">
            <v>BIRF 3927</v>
          </cell>
          <cell r="B137">
            <v>2.7725239200000003</v>
          </cell>
          <cell r="C137">
            <v>2.7725239200000003</v>
          </cell>
          <cell r="D137">
            <v>2.7725239200000003</v>
          </cell>
          <cell r="E137">
            <v>2.75777261</v>
          </cell>
          <cell r="CG137">
            <v>11.07534437</v>
          </cell>
          <cell r="CH137">
            <v>2.75777261</v>
          </cell>
        </row>
        <row r="138">
          <cell r="A138" t="str">
            <v>BIRF 3931</v>
          </cell>
          <cell r="B138">
            <v>7.4462399999999995</v>
          </cell>
          <cell r="C138">
            <v>7.4462399999999995</v>
          </cell>
          <cell r="D138">
            <v>7.4462399999999995</v>
          </cell>
          <cell r="E138">
            <v>7.4499713200000004</v>
          </cell>
          <cell r="CG138">
            <v>29.788691319999998</v>
          </cell>
          <cell r="CH138">
            <v>7.4499713200000004</v>
          </cell>
        </row>
        <row r="139">
          <cell r="A139" t="str">
            <v>BIRF 3948</v>
          </cell>
          <cell r="B139">
            <v>1.00039368</v>
          </cell>
          <cell r="C139">
            <v>1.00039368</v>
          </cell>
          <cell r="D139">
            <v>1.00039368</v>
          </cell>
          <cell r="E139">
            <v>1.0658192099999999</v>
          </cell>
          <cell r="CG139">
            <v>4.0670002499999995</v>
          </cell>
          <cell r="CH139">
            <v>1.0658192099999999</v>
          </cell>
        </row>
        <row r="140">
          <cell r="A140" t="str">
            <v>BIRF 3957</v>
          </cell>
          <cell r="B140">
            <v>16.885253859999999</v>
          </cell>
          <cell r="C140">
            <v>14.15630769</v>
          </cell>
          <cell r="D140">
            <v>6.1274642400000001</v>
          </cell>
          <cell r="E140">
            <v>1.9383123499999999</v>
          </cell>
          <cell r="F140">
            <v>0.11100689</v>
          </cell>
          <cell r="CG140">
            <v>39.218345029999995</v>
          </cell>
          <cell r="CH140">
            <v>2.04931924</v>
          </cell>
        </row>
        <row r="141">
          <cell r="A141" t="str">
            <v>BIRF 3958</v>
          </cell>
          <cell r="B141">
            <v>0.94637415999999996</v>
          </cell>
          <cell r="C141">
            <v>0.94637415999999996</v>
          </cell>
          <cell r="D141">
            <v>0.94637415999999996</v>
          </cell>
          <cell r="E141">
            <v>0.94637415999999996</v>
          </cell>
          <cell r="F141">
            <v>0.48902874999999996</v>
          </cell>
          <cell r="CG141">
            <v>4.27452539</v>
          </cell>
          <cell r="CH141">
            <v>1.4354029099999999</v>
          </cell>
        </row>
        <row r="142">
          <cell r="A142" t="str">
            <v>BIRF 3960</v>
          </cell>
          <cell r="B142">
            <v>2.2568000000000001</v>
          </cell>
          <cell r="C142">
            <v>2.2568000000000001</v>
          </cell>
          <cell r="D142">
            <v>2.2568000000000001</v>
          </cell>
          <cell r="E142">
            <v>2.2573534</v>
          </cell>
          <cell r="CG142">
            <v>9.0277533999999999</v>
          </cell>
          <cell r="CH142">
            <v>2.2573534</v>
          </cell>
        </row>
        <row r="143">
          <cell r="A143" t="str">
            <v>BIRF 3971</v>
          </cell>
          <cell r="B143">
            <v>9.3621999999999996</v>
          </cell>
          <cell r="C143">
            <v>9.3621999999999996</v>
          </cell>
          <cell r="D143">
            <v>9.3621999999999996</v>
          </cell>
          <cell r="E143">
            <v>9.2572807899999994</v>
          </cell>
          <cell r="CG143">
            <v>37.34388079</v>
          </cell>
          <cell r="CH143">
            <v>9.2572807899999994</v>
          </cell>
        </row>
        <row r="144">
          <cell r="A144" t="str">
            <v>BIRF 4002</v>
          </cell>
          <cell r="B144">
            <v>27.777777620000002</v>
          </cell>
          <cell r="C144">
            <v>27.77777768</v>
          </cell>
          <cell r="D144">
            <v>11.11111232</v>
          </cell>
          <cell r="CG144">
            <v>66.666667619999998</v>
          </cell>
          <cell r="CH144">
            <v>0</v>
          </cell>
        </row>
        <row r="145">
          <cell r="A145" t="str">
            <v>BIRF 4003</v>
          </cell>
          <cell r="B145">
            <v>10</v>
          </cell>
          <cell r="C145">
            <v>10</v>
          </cell>
          <cell r="D145">
            <v>10</v>
          </cell>
          <cell r="E145">
            <v>10</v>
          </cell>
          <cell r="F145">
            <v>10</v>
          </cell>
          <cell r="CG145">
            <v>50</v>
          </cell>
          <cell r="CH145">
            <v>20</v>
          </cell>
        </row>
        <row r="146">
          <cell r="A146" t="str">
            <v>BIRF 4004</v>
          </cell>
          <cell r="B146">
            <v>2.40301008</v>
          </cell>
          <cell r="C146">
            <v>2.40301008</v>
          </cell>
          <cell r="D146">
            <v>2.40301008</v>
          </cell>
          <cell r="E146">
            <v>2.40301008</v>
          </cell>
          <cell r="F146">
            <v>2.4098891600000001</v>
          </cell>
          <cell r="CG146">
            <v>12.021929480000001</v>
          </cell>
          <cell r="CH146">
            <v>4.8128992400000001</v>
          </cell>
        </row>
        <row r="147">
          <cell r="A147" t="str">
            <v>BIRF 4085</v>
          </cell>
          <cell r="B147">
            <v>0.67175828000000004</v>
          </cell>
          <cell r="C147">
            <v>0.67175828000000004</v>
          </cell>
          <cell r="D147">
            <v>0.67175828000000004</v>
          </cell>
          <cell r="E147">
            <v>0.67175828000000004</v>
          </cell>
          <cell r="F147">
            <v>0.67175833000000007</v>
          </cell>
          <cell r="CG147">
            <v>3.35879145</v>
          </cell>
          <cell r="CH147">
            <v>1.34351661</v>
          </cell>
        </row>
        <row r="148">
          <cell r="A148" t="str">
            <v>BIRF 4093</v>
          </cell>
          <cell r="B148">
            <v>25.870048020000002</v>
          </cell>
          <cell r="C148">
            <v>25.870048020000002</v>
          </cell>
          <cell r="D148">
            <v>25.870048020000002</v>
          </cell>
          <cell r="E148">
            <v>25.870048020000002</v>
          </cell>
          <cell r="F148">
            <v>25.506740780000001</v>
          </cell>
          <cell r="CG148">
            <v>128.98693286000002</v>
          </cell>
          <cell r="CH148">
            <v>51.3767888</v>
          </cell>
        </row>
        <row r="149">
          <cell r="A149" t="str">
            <v>BIRF 4116</v>
          </cell>
          <cell r="B149">
            <v>30</v>
          </cell>
          <cell r="C149">
            <v>30</v>
          </cell>
          <cell r="D149">
            <v>30</v>
          </cell>
          <cell r="E149">
            <v>30</v>
          </cell>
          <cell r="F149">
            <v>30</v>
          </cell>
          <cell r="G149">
            <v>15</v>
          </cell>
          <cell r="CG149">
            <v>165</v>
          </cell>
          <cell r="CH149">
            <v>75</v>
          </cell>
        </row>
        <row r="150">
          <cell r="A150" t="str">
            <v>BIRF 4117</v>
          </cell>
          <cell r="B150">
            <v>17.518481600000001</v>
          </cell>
          <cell r="C150">
            <v>17.518481600000001</v>
          </cell>
          <cell r="D150">
            <v>17.518481600000001</v>
          </cell>
          <cell r="E150">
            <v>17.518481600000001</v>
          </cell>
          <cell r="F150">
            <v>17.518481600000001</v>
          </cell>
          <cell r="G150">
            <v>8.7592408000000006</v>
          </cell>
          <cell r="CG150">
            <v>96.351648800000007</v>
          </cell>
          <cell r="CH150">
            <v>43.796204000000003</v>
          </cell>
        </row>
        <row r="151">
          <cell r="A151" t="str">
            <v>BIRF 4131</v>
          </cell>
          <cell r="B151">
            <v>2</v>
          </cell>
          <cell r="C151">
            <v>2</v>
          </cell>
          <cell r="D151">
            <v>2</v>
          </cell>
          <cell r="E151">
            <v>2</v>
          </cell>
          <cell r="F151">
            <v>2</v>
          </cell>
          <cell r="G151">
            <v>1</v>
          </cell>
          <cell r="CG151">
            <v>11</v>
          </cell>
          <cell r="CH151">
            <v>5</v>
          </cell>
        </row>
        <row r="152">
          <cell r="A152" t="str">
            <v>BIRF 4150</v>
          </cell>
          <cell r="B152">
            <v>6.0696243000000001</v>
          </cell>
          <cell r="C152">
            <v>6.0696243000000001</v>
          </cell>
          <cell r="D152">
            <v>6.0696243000000001</v>
          </cell>
          <cell r="E152">
            <v>6.0696243000000001</v>
          </cell>
          <cell r="F152">
            <v>6.0696243000000001</v>
          </cell>
          <cell r="G152">
            <v>3.03481215</v>
          </cell>
          <cell r="CG152">
            <v>33.382933649999998</v>
          </cell>
          <cell r="CH152">
            <v>15.174060750000001</v>
          </cell>
        </row>
        <row r="153">
          <cell r="A153" t="str">
            <v>BIRF 4163</v>
          </cell>
          <cell r="B153">
            <v>14.792960460000002</v>
          </cell>
          <cell r="C153">
            <v>14.792960460000002</v>
          </cell>
          <cell r="D153">
            <v>14.792960460000002</v>
          </cell>
          <cell r="E153">
            <v>14.792960460000002</v>
          </cell>
          <cell r="F153">
            <v>14.792960460000002</v>
          </cell>
          <cell r="G153">
            <v>7.3964802300000008</v>
          </cell>
          <cell r="CG153">
            <v>81.361282529999997</v>
          </cell>
          <cell r="CH153">
            <v>36.982401150000001</v>
          </cell>
        </row>
        <row r="154">
          <cell r="A154" t="str">
            <v>BIRF 4164</v>
          </cell>
          <cell r="B154">
            <v>10</v>
          </cell>
          <cell r="C154">
            <v>10</v>
          </cell>
          <cell r="D154">
            <v>10</v>
          </cell>
          <cell r="E154">
            <v>10</v>
          </cell>
          <cell r="F154">
            <v>10</v>
          </cell>
          <cell r="G154">
            <v>10</v>
          </cell>
          <cell r="CG154">
            <v>60</v>
          </cell>
          <cell r="CH154">
            <v>30</v>
          </cell>
        </row>
        <row r="155">
          <cell r="A155" t="str">
            <v>BIRF 4168</v>
          </cell>
          <cell r="B155">
            <v>1.4981228600000001</v>
          </cell>
          <cell r="C155">
            <v>1.4981228600000001</v>
          </cell>
          <cell r="D155">
            <v>1.4981228600000001</v>
          </cell>
          <cell r="E155">
            <v>1.4981228600000001</v>
          </cell>
          <cell r="F155">
            <v>1.4981228600000001</v>
          </cell>
          <cell r="G155">
            <v>0.74906649999999997</v>
          </cell>
          <cell r="CG155">
            <v>8.2396808000000004</v>
          </cell>
          <cell r="CH155">
            <v>3.7453122200000002</v>
          </cell>
        </row>
        <row r="156">
          <cell r="A156" t="str">
            <v>BIRF 4195</v>
          </cell>
          <cell r="B156">
            <v>19.995560000000001</v>
          </cell>
          <cell r="C156">
            <v>19.995560000000001</v>
          </cell>
          <cell r="D156">
            <v>19.995560000000001</v>
          </cell>
          <cell r="E156">
            <v>19.995560000000001</v>
          </cell>
          <cell r="F156">
            <v>19.995560000000001</v>
          </cell>
          <cell r="G156">
            <v>20.039960000000001</v>
          </cell>
          <cell r="CG156">
            <v>120.01776000000001</v>
          </cell>
          <cell r="CH156">
            <v>60.031080000000003</v>
          </cell>
        </row>
        <row r="157">
          <cell r="A157" t="str">
            <v>BIRF 4212</v>
          </cell>
          <cell r="B157">
            <v>5.0815786599999999</v>
          </cell>
          <cell r="C157">
            <v>5.0815786599999999</v>
          </cell>
          <cell r="D157">
            <v>5.0815786599999999</v>
          </cell>
          <cell r="E157">
            <v>5.0815786599999999</v>
          </cell>
          <cell r="F157">
            <v>5.0815786599999999</v>
          </cell>
          <cell r="G157">
            <v>5.0815786599999999</v>
          </cell>
          <cell r="CG157">
            <v>30.489471959999996</v>
          </cell>
          <cell r="CH157">
            <v>15.24473598</v>
          </cell>
        </row>
        <row r="158">
          <cell r="A158" t="str">
            <v>BIRF 4218</v>
          </cell>
          <cell r="B158">
            <v>4.9997999999999996</v>
          </cell>
          <cell r="C158">
            <v>4.9997999999999996</v>
          </cell>
          <cell r="D158">
            <v>4.9997999999999996</v>
          </cell>
          <cell r="E158">
            <v>4.9997999999999996</v>
          </cell>
          <cell r="F158">
            <v>4.9997999999999996</v>
          </cell>
          <cell r="G158">
            <v>5.0017999999999994</v>
          </cell>
          <cell r="CG158">
            <v>30.000799999999998</v>
          </cell>
          <cell r="CH158">
            <v>15.001399999999999</v>
          </cell>
        </row>
        <row r="159">
          <cell r="A159" t="str">
            <v>BIRF 4219</v>
          </cell>
          <cell r="B159">
            <v>7.5</v>
          </cell>
          <cell r="C159">
            <v>7.5</v>
          </cell>
          <cell r="D159">
            <v>7.5</v>
          </cell>
          <cell r="E159">
            <v>7.5</v>
          </cell>
          <cell r="F159">
            <v>7.5</v>
          </cell>
          <cell r="G159">
            <v>7.5</v>
          </cell>
          <cell r="CG159">
            <v>45</v>
          </cell>
          <cell r="CH159">
            <v>22.5</v>
          </cell>
        </row>
        <row r="160">
          <cell r="A160" t="str">
            <v>BIRF 4220</v>
          </cell>
          <cell r="B160">
            <v>3.4998</v>
          </cell>
          <cell r="C160">
            <v>3.4998</v>
          </cell>
          <cell r="D160">
            <v>3.4998</v>
          </cell>
          <cell r="E160">
            <v>3.4998</v>
          </cell>
          <cell r="F160">
            <v>3.4998</v>
          </cell>
          <cell r="G160">
            <v>3.5018000000000002</v>
          </cell>
          <cell r="CG160">
            <v>21.000799999999998</v>
          </cell>
          <cell r="CH160">
            <v>10.5014</v>
          </cell>
        </row>
        <row r="161">
          <cell r="A161" t="str">
            <v>BIRF 4221</v>
          </cell>
          <cell r="B161">
            <v>10</v>
          </cell>
          <cell r="C161">
            <v>10</v>
          </cell>
          <cell r="D161">
            <v>10</v>
          </cell>
          <cell r="E161">
            <v>10</v>
          </cell>
          <cell r="F161">
            <v>10</v>
          </cell>
          <cell r="G161">
            <v>10</v>
          </cell>
          <cell r="CG161">
            <v>60</v>
          </cell>
          <cell r="CH161">
            <v>30</v>
          </cell>
        </row>
        <row r="162">
          <cell r="A162" t="str">
            <v>BIRF 4273</v>
          </cell>
          <cell r="B162">
            <v>3.6312000000000002</v>
          </cell>
          <cell r="C162">
            <v>3.6312000000000002</v>
          </cell>
          <cell r="D162">
            <v>3.6312000000000002</v>
          </cell>
          <cell r="E162">
            <v>3.6312000000000002</v>
          </cell>
          <cell r="F162">
            <v>3.6312000000000002</v>
          </cell>
          <cell r="G162">
            <v>3.6312000000000002</v>
          </cell>
          <cell r="H162">
            <v>1.8169171499999999</v>
          </cell>
          <cell r="CG162">
            <v>23.60411715</v>
          </cell>
          <cell r="CH162">
            <v>12.710517150000001</v>
          </cell>
        </row>
        <row r="163">
          <cell r="A163" t="str">
            <v>BIRF 4281</v>
          </cell>
          <cell r="B163">
            <v>0.5998</v>
          </cell>
          <cell r="C163">
            <v>0.5998</v>
          </cell>
          <cell r="D163">
            <v>0.5998</v>
          </cell>
          <cell r="E163">
            <v>0.5998</v>
          </cell>
          <cell r="F163">
            <v>0.5998</v>
          </cell>
          <cell r="G163">
            <v>0.5998</v>
          </cell>
          <cell r="H163">
            <v>0.3019</v>
          </cell>
          <cell r="CG163">
            <v>3.9007000000000001</v>
          </cell>
          <cell r="CH163">
            <v>2.1012999999999997</v>
          </cell>
        </row>
        <row r="164">
          <cell r="A164" t="str">
            <v>BIRF 4282</v>
          </cell>
          <cell r="B164">
            <v>2.7362000000000002</v>
          </cell>
          <cell r="C164">
            <v>2.7362000000000002</v>
          </cell>
          <cell r="D164">
            <v>2.7362000000000002</v>
          </cell>
          <cell r="E164">
            <v>2.7362000000000002</v>
          </cell>
          <cell r="F164">
            <v>2.7362000000000002</v>
          </cell>
          <cell r="G164">
            <v>2.7362000000000002</v>
          </cell>
          <cell r="H164">
            <v>1.3697546100000002</v>
          </cell>
          <cell r="CG164">
            <v>17.786954610000002</v>
          </cell>
          <cell r="CH164">
            <v>9.5783546100000017</v>
          </cell>
        </row>
        <row r="165">
          <cell r="A165" t="str">
            <v>BIRF 4295</v>
          </cell>
          <cell r="B165">
            <v>41.514380000000003</v>
          </cell>
          <cell r="C165">
            <v>41.514380000000003</v>
          </cell>
          <cell r="D165">
            <v>41.514380000000003</v>
          </cell>
          <cell r="E165">
            <v>41.514380000000003</v>
          </cell>
          <cell r="F165">
            <v>41.514380000000003</v>
          </cell>
          <cell r="G165">
            <v>41.514380000000003</v>
          </cell>
          <cell r="H165">
            <v>20.757190000000001</v>
          </cell>
          <cell r="CG165">
            <v>269.84347000000002</v>
          </cell>
          <cell r="CH165">
            <v>145.30033</v>
          </cell>
        </row>
        <row r="166">
          <cell r="A166" t="str">
            <v>BIRF 4313</v>
          </cell>
          <cell r="B166">
            <v>11.8512</v>
          </cell>
          <cell r="C166">
            <v>11.8512</v>
          </cell>
          <cell r="D166">
            <v>11.8512</v>
          </cell>
          <cell r="E166">
            <v>11.8512</v>
          </cell>
          <cell r="F166">
            <v>11.8512</v>
          </cell>
          <cell r="G166">
            <v>11.8512</v>
          </cell>
          <cell r="H166">
            <v>5.9260550399999996</v>
          </cell>
          <cell r="CG166">
            <v>77.03325504</v>
          </cell>
          <cell r="CH166">
            <v>41.479655040000004</v>
          </cell>
        </row>
        <row r="167">
          <cell r="A167" t="str">
            <v>BIRF 4314</v>
          </cell>
          <cell r="B167">
            <v>0.33942165999999996</v>
          </cell>
          <cell r="C167">
            <v>0.33942165999999996</v>
          </cell>
          <cell r="D167">
            <v>0.33942165999999996</v>
          </cell>
          <cell r="E167">
            <v>0.33942165999999996</v>
          </cell>
          <cell r="F167">
            <v>0.33942165999999996</v>
          </cell>
          <cell r="G167">
            <v>0.33942165999999996</v>
          </cell>
          <cell r="H167">
            <v>0.17029633</v>
          </cell>
          <cell r="CG167">
            <v>2.2068262899999995</v>
          </cell>
          <cell r="CH167">
            <v>1.1885613099999999</v>
          </cell>
        </row>
        <row r="168">
          <cell r="A168" t="str">
            <v>BIRF 4366</v>
          </cell>
          <cell r="B168">
            <v>28.4</v>
          </cell>
          <cell r="C168">
            <v>28.4</v>
          </cell>
          <cell r="D168">
            <v>28.4</v>
          </cell>
          <cell r="E168">
            <v>28.4</v>
          </cell>
          <cell r="F168">
            <v>28.4</v>
          </cell>
          <cell r="G168">
            <v>28.4</v>
          </cell>
          <cell r="H168">
            <v>28.4</v>
          </cell>
          <cell r="CG168">
            <v>198.8</v>
          </cell>
          <cell r="CH168">
            <v>113.6</v>
          </cell>
        </row>
        <row r="169">
          <cell r="A169" t="str">
            <v>BIRF 4398</v>
          </cell>
          <cell r="B169">
            <v>6.6834314300000006</v>
          </cell>
          <cell r="C169">
            <v>7.0776657600000004</v>
          </cell>
          <cell r="D169">
            <v>7.4997283899999996</v>
          </cell>
          <cell r="E169">
            <v>7.9496193299999991</v>
          </cell>
          <cell r="F169">
            <v>8.4227005300000002</v>
          </cell>
          <cell r="G169">
            <v>8.93288613</v>
          </cell>
          <cell r="H169">
            <v>9.4616239499999999</v>
          </cell>
          <cell r="CG169">
            <v>56.027655519999996</v>
          </cell>
          <cell r="CH169">
            <v>34.766829939999994</v>
          </cell>
        </row>
        <row r="170">
          <cell r="A170" t="str">
            <v>BIRF 4405-1</v>
          </cell>
          <cell r="B170">
            <v>62.5</v>
          </cell>
          <cell r="CG170">
            <v>62.5</v>
          </cell>
          <cell r="CH170">
            <v>0</v>
          </cell>
        </row>
        <row r="171">
          <cell r="A171" t="str">
            <v>BIRF 4423</v>
          </cell>
          <cell r="B171">
            <v>0.89258633999999992</v>
          </cell>
          <cell r="C171">
            <v>0.89258633999999992</v>
          </cell>
          <cell r="D171">
            <v>0.89258633999999992</v>
          </cell>
          <cell r="E171">
            <v>0.89258633999999992</v>
          </cell>
          <cell r="F171">
            <v>0.89258633999999992</v>
          </cell>
          <cell r="G171">
            <v>0.89258633999999992</v>
          </cell>
          <cell r="H171">
            <v>0.89258633999999992</v>
          </cell>
          <cell r="I171">
            <v>0.44717691999999998</v>
          </cell>
          <cell r="CG171">
            <v>6.6952812999999995</v>
          </cell>
          <cell r="CH171">
            <v>4.0175222799999997</v>
          </cell>
        </row>
        <row r="172">
          <cell r="A172" t="str">
            <v>BIRF 4454</v>
          </cell>
          <cell r="B172">
            <v>3.2492099999999996E-2</v>
          </cell>
          <cell r="C172">
            <v>3.2492099999999996E-2</v>
          </cell>
          <cell r="D172">
            <v>3.2492099999999996E-2</v>
          </cell>
          <cell r="E172">
            <v>3.2492099999999996E-2</v>
          </cell>
          <cell r="F172">
            <v>3.2492099999999996E-2</v>
          </cell>
          <cell r="G172">
            <v>3.2492099999999996E-2</v>
          </cell>
          <cell r="H172">
            <v>3.2492099999999996E-2</v>
          </cell>
          <cell r="I172">
            <v>1.6246049999999998E-2</v>
          </cell>
          <cell r="CG172">
            <v>0.24369074999999996</v>
          </cell>
          <cell r="CH172">
            <v>0.14621445</v>
          </cell>
        </row>
        <row r="173">
          <cell r="A173" t="str">
            <v>BIRF 4459</v>
          </cell>
          <cell r="B173">
            <v>1</v>
          </cell>
          <cell r="C173">
            <v>1</v>
          </cell>
          <cell r="D173">
            <v>1</v>
          </cell>
          <cell r="E173">
            <v>1</v>
          </cell>
          <cell r="F173">
            <v>1</v>
          </cell>
          <cell r="G173">
            <v>1</v>
          </cell>
          <cell r="H173">
            <v>1</v>
          </cell>
          <cell r="I173">
            <v>0.5</v>
          </cell>
          <cell r="CG173">
            <v>7.5</v>
          </cell>
          <cell r="CH173">
            <v>4.5</v>
          </cell>
        </row>
        <row r="174">
          <cell r="A174" t="str">
            <v>BIRF 4472</v>
          </cell>
          <cell r="B174">
            <v>3.65E-3</v>
          </cell>
          <cell r="C174">
            <v>3.9500000000000004E-3</v>
          </cell>
          <cell r="D174">
            <v>4.15E-3</v>
          </cell>
          <cell r="E174">
            <v>4.3499999999999997E-3</v>
          </cell>
          <cell r="F174">
            <v>4.5500000000000002E-3</v>
          </cell>
          <cell r="G174">
            <v>4.8500000000000001E-3</v>
          </cell>
          <cell r="H174">
            <v>5.0500000000000007E-3</v>
          </cell>
          <cell r="I174">
            <v>2.8E-3</v>
          </cell>
          <cell r="CG174">
            <v>3.3349999999999998E-2</v>
          </cell>
          <cell r="CH174">
            <v>2.1600000000000001E-2</v>
          </cell>
        </row>
        <row r="175">
          <cell r="A175" t="str">
            <v>BIRF 4484</v>
          </cell>
          <cell r="B175">
            <v>1.0269571399999999</v>
          </cell>
          <cell r="C175">
            <v>1.0269571399999999</v>
          </cell>
          <cell r="D175">
            <v>1.0269571399999999</v>
          </cell>
          <cell r="E175">
            <v>1.0269571399999999</v>
          </cell>
          <cell r="F175">
            <v>1.0269571399999999</v>
          </cell>
          <cell r="G175">
            <v>1.0269571399999999</v>
          </cell>
          <cell r="H175">
            <v>1.0269571399999999</v>
          </cell>
          <cell r="I175">
            <v>1.0269571399999999</v>
          </cell>
          <cell r="CG175">
            <v>8.2156571200000013</v>
          </cell>
          <cell r="CH175">
            <v>5.1347857000000001</v>
          </cell>
        </row>
        <row r="176">
          <cell r="A176" t="str">
            <v>BIRF 4516</v>
          </cell>
          <cell r="B176">
            <v>4.5520978200000002</v>
          </cell>
          <cell r="C176">
            <v>4.5520978200000002</v>
          </cell>
          <cell r="D176">
            <v>4.5520978200000002</v>
          </cell>
          <cell r="E176">
            <v>4.5520978200000002</v>
          </cell>
          <cell r="F176">
            <v>4.5520978200000002</v>
          </cell>
          <cell r="G176">
            <v>4.5520978200000002</v>
          </cell>
          <cell r="H176">
            <v>4.5520978200000002</v>
          </cell>
          <cell r="I176">
            <v>4.5520978200000002</v>
          </cell>
          <cell r="CG176">
            <v>36.416782560000001</v>
          </cell>
          <cell r="CH176">
            <v>22.760489100000001</v>
          </cell>
        </row>
        <row r="177">
          <cell r="A177" t="str">
            <v>BIRF 4578</v>
          </cell>
          <cell r="B177">
            <v>4.5699999800000004</v>
          </cell>
          <cell r="C177">
            <v>4.5699999800000004</v>
          </cell>
          <cell r="D177">
            <v>4.5699999800000004</v>
          </cell>
          <cell r="E177">
            <v>4.5699999800000004</v>
          </cell>
          <cell r="F177">
            <v>4.5699999800000004</v>
          </cell>
          <cell r="G177">
            <v>4.5699999800000004</v>
          </cell>
          <cell r="H177">
            <v>4.5699999800000004</v>
          </cell>
          <cell r="I177">
            <v>4.5699999800000004</v>
          </cell>
          <cell r="J177">
            <v>4.5699999800000004</v>
          </cell>
          <cell r="CG177">
            <v>41.129999819999995</v>
          </cell>
          <cell r="CH177">
            <v>27.419999879999999</v>
          </cell>
        </row>
        <row r="178">
          <cell r="A178" t="str">
            <v>BIRF 4580</v>
          </cell>
          <cell r="B178">
            <v>0.22810442</v>
          </cell>
          <cell r="C178">
            <v>0.22810442</v>
          </cell>
          <cell r="D178">
            <v>0.22810442</v>
          </cell>
          <cell r="E178">
            <v>0.22810442</v>
          </cell>
          <cell r="F178">
            <v>0.22810442</v>
          </cell>
          <cell r="G178">
            <v>0.22810442</v>
          </cell>
          <cell r="H178">
            <v>0.22810442</v>
          </cell>
          <cell r="I178">
            <v>0.22810442</v>
          </cell>
          <cell r="J178">
            <v>0.11405221</v>
          </cell>
          <cell r="CG178">
            <v>1.9388875700000001</v>
          </cell>
          <cell r="CH178">
            <v>1.2545743100000002</v>
          </cell>
        </row>
        <row r="179">
          <cell r="A179" t="str">
            <v>BIRF 4585</v>
          </cell>
          <cell r="B179">
            <v>22.799999979999999</v>
          </cell>
          <cell r="C179">
            <v>22.799999979999999</v>
          </cell>
          <cell r="D179">
            <v>22.799999979999999</v>
          </cell>
          <cell r="E179">
            <v>22.799999979999999</v>
          </cell>
          <cell r="F179">
            <v>22.799999979999999</v>
          </cell>
          <cell r="G179">
            <v>22.799999979999999</v>
          </cell>
          <cell r="H179">
            <v>22.799999979999999</v>
          </cell>
          <cell r="I179">
            <v>22.799999979999999</v>
          </cell>
          <cell r="J179">
            <v>22.799999979999999</v>
          </cell>
          <cell r="CG179">
            <v>205.19999981999999</v>
          </cell>
          <cell r="CH179">
            <v>136.79999988</v>
          </cell>
        </row>
        <row r="180">
          <cell r="A180" t="str">
            <v>BIRF 4586</v>
          </cell>
          <cell r="B180">
            <v>4.5953461600000001</v>
          </cell>
          <cell r="C180">
            <v>4.5953461600000001</v>
          </cell>
          <cell r="D180">
            <v>4.5953461600000001</v>
          </cell>
          <cell r="E180">
            <v>4.5953461600000001</v>
          </cell>
          <cell r="F180">
            <v>4.5953461600000001</v>
          </cell>
          <cell r="G180">
            <v>4.5953461600000001</v>
          </cell>
          <cell r="H180">
            <v>4.5953461600000001</v>
          </cell>
          <cell r="I180">
            <v>4.5953461600000001</v>
          </cell>
          <cell r="J180">
            <v>4.5953461600000001</v>
          </cell>
          <cell r="CG180">
            <v>41.358115439999992</v>
          </cell>
          <cell r="CH180">
            <v>27.572076959999997</v>
          </cell>
        </row>
        <row r="181">
          <cell r="A181" t="str">
            <v>BIRF 4634</v>
          </cell>
          <cell r="B181">
            <v>20.32999998</v>
          </cell>
          <cell r="C181">
            <v>20.32999998</v>
          </cell>
          <cell r="D181">
            <v>20.32999998</v>
          </cell>
          <cell r="E181">
            <v>20.32999998</v>
          </cell>
          <cell r="F181">
            <v>20.32999998</v>
          </cell>
          <cell r="G181">
            <v>20.32999998</v>
          </cell>
          <cell r="H181">
            <v>20.32999998</v>
          </cell>
          <cell r="I181">
            <v>20.32999998</v>
          </cell>
          <cell r="J181">
            <v>20.32999998</v>
          </cell>
          <cell r="K181">
            <v>20.32999998</v>
          </cell>
          <cell r="CG181">
            <v>203.29999979999999</v>
          </cell>
          <cell r="CH181">
            <v>142.30999986</v>
          </cell>
        </row>
        <row r="182">
          <cell r="A182" t="str">
            <v>BIRF 4640</v>
          </cell>
          <cell r="B182">
            <v>0.30475064000000002</v>
          </cell>
          <cell r="C182">
            <v>0.30475064000000002</v>
          </cell>
          <cell r="D182">
            <v>0.30475064000000002</v>
          </cell>
          <cell r="E182">
            <v>0.30475064000000002</v>
          </cell>
          <cell r="F182">
            <v>0.30475064000000002</v>
          </cell>
          <cell r="G182">
            <v>0.30475064000000002</v>
          </cell>
          <cell r="H182">
            <v>0.30475064000000002</v>
          </cell>
          <cell r="I182">
            <v>0.30475064000000002</v>
          </cell>
          <cell r="J182">
            <v>0.30475064000000002</v>
          </cell>
          <cell r="K182">
            <v>0.15237532000000001</v>
          </cell>
          <cell r="CG182">
            <v>2.8951310800000001</v>
          </cell>
          <cell r="CH182">
            <v>1.98087916</v>
          </cell>
        </row>
        <row r="183">
          <cell r="A183" t="str">
            <v>BIRF 7075</v>
          </cell>
          <cell r="B183">
            <v>24</v>
          </cell>
          <cell r="C183">
            <v>24</v>
          </cell>
          <cell r="D183">
            <v>30.4</v>
          </cell>
          <cell r="E183">
            <v>30.4</v>
          </cell>
          <cell r="F183">
            <v>35.200000000000003</v>
          </cell>
          <cell r="G183">
            <v>35.200000000000003</v>
          </cell>
          <cell r="H183">
            <v>42.4</v>
          </cell>
          <cell r="I183">
            <v>42.4</v>
          </cell>
          <cell r="J183">
            <v>48</v>
          </cell>
          <cell r="K183">
            <v>48</v>
          </cell>
          <cell r="CG183">
            <v>360</v>
          </cell>
          <cell r="CH183">
            <v>281.60000000000002</v>
          </cell>
        </row>
        <row r="184">
          <cell r="A184" t="str">
            <v>BIRF 7157</v>
          </cell>
          <cell r="B184">
            <v>0</v>
          </cell>
          <cell r="C184">
            <v>49.8</v>
          </cell>
          <cell r="D184">
            <v>53.4</v>
          </cell>
          <cell r="E184">
            <v>57.18</v>
          </cell>
          <cell r="F184">
            <v>61.26</v>
          </cell>
          <cell r="G184">
            <v>65.58</v>
          </cell>
          <cell r="H184">
            <v>70.319999999999993</v>
          </cell>
          <cell r="I184">
            <v>75.3</v>
          </cell>
          <cell r="J184">
            <v>80.7</v>
          </cell>
          <cell r="K184">
            <v>86.46</v>
          </cell>
          <cell r="CG184">
            <v>600</v>
          </cell>
          <cell r="CH184">
            <v>496.79999999999995</v>
          </cell>
        </row>
        <row r="185">
          <cell r="A185" t="str">
            <v>BIRF 7171</v>
          </cell>
          <cell r="B185">
            <v>28.65</v>
          </cell>
          <cell r="C185">
            <v>30.7</v>
          </cell>
          <cell r="D185">
            <v>32.85</v>
          </cell>
          <cell r="E185">
            <v>35.200000000000003</v>
          </cell>
          <cell r="F185">
            <v>37.75</v>
          </cell>
          <cell r="G185">
            <v>40.4</v>
          </cell>
          <cell r="H185">
            <v>43.25</v>
          </cell>
          <cell r="I185">
            <v>46.4</v>
          </cell>
          <cell r="J185">
            <v>49.65</v>
          </cell>
          <cell r="K185">
            <v>53.2</v>
          </cell>
          <cell r="L185">
            <v>57</v>
          </cell>
          <cell r="M185">
            <v>31.35</v>
          </cell>
          <cell r="CG185">
            <v>486.4</v>
          </cell>
          <cell r="CH185">
            <v>394.20000000000005</v>
          </cell>
        </row>
        <row r="186">
          <cell r="A186" t="str">
            <v>BIRF 7199</v>
          </cell>
          <cell r="B186">
            <v>33.24</v>
          </cell>
          <cell r="C186">
            <v>35.58</v>
          </cell>
          <cell r="D186">
            <v>38.1</v>
          </cell>
          <cell r="E186">
            <v>40.799999999999997</v>
          </cell>
          <cell r="F186">
            <v>43.74</v>
          </cell>
          <cell r="G186">
            <v>46.86</v>
          </cell>
          <cell r="H186">
            <v>50.16</v>
          </cell>
          <cell r="I186">
            <v>53.76</v>
          </cell>
          <cell r="J186">
            <v>57.6</v>
          </cell>
          <cell r="K186">
            <v>61.68</v>
          </cell>
          <cell r="L186">
            <v>66.06</v>
          </cell>
          <cell r="M186">
            <v>72.42</v>
          </cell>
          <cell r="CG186">
            <v>600</v>
          </cell>
          <cell r="CH186">
            <v>493.08</v>
          </cell>
        </row>
        <row r="187">
          <cell r="A187" t="str">
            <v>BIRF 7242</v>
          </cell>
          <cell r="B187">
            <v>0</v>
          </cell>
          <cell r="C187">
            <v>0</v>
          </cell>
          <cell r="D187">
            <v>0</v>
          </cell>
          <cell r="E187">
            <v>2.68356788</v>
          </cell>
          <cell r="F187">
            <v>2.68356788</v>
          </cell>
          <cell r="G187">
            <v>2.68356788</v>
          </cell>
          <cell r="H187">
            <v>2.68356788</v>
          </cell>
          <cell r="I187">
            <v>2.68356788</v>
          </cell>
          <cell r="J187">
            <v>2.68356788</v>
          </cell>
          <cell r="K187">
            <v>2.68356788</v>
          </cell>
          <cell r="L187">
            <v>2.68356788</v>
          </cell>
          <cell r="M187">
            <v>2.6642616399999999</v>
          </cell>
          <cell r="CG187">
            <v>24.13280468</v>
          </cell>
          <cell r="CH187">
            <v>24.13280468</v>
          </cell>
        </row>
        <row r="188">
          <cell r="A188" t="str">
            <v>BIRF 7268</v>
          </cell>
          <cell r="B188">
            <v>0</v>
          </cell>
          <cell r="C188">
            <v>0</v>
          </cell>
          <cell r="D188">
            <v>0</v>
          </cell>
          <cell r="E188">
            <v>8.6956520000000009E-2</v>
          </cell>
          <cell r="F188">
            <v>8.6956520000000009E-2</v>
          </cell>
          <cell r="G188">
            <v>8.6956520000000009E-2</v>
          </cell>
          <cell r="H188">
            <v>8.6956520000000009E-2</v>
          </cell>
          <cell r="I188">
            <v>8.6956520000000009E-2</v>
          </cell>
          <cell r="J188">
            <v>8.6956520000000009E-2</v>
          </cell>
          <cell r="K188">
            <v>8.6956520000000009E-2</v>
          </cell>
          <cell r="L188">
            <v>8.6956520000000009E-2</v>
          </cell>
          <cell r="M188">
            <v>8.6956520000000009E-2</v>
          </cell>
          <cell r="N188">
            <v>8.6956520000000009E-2</v>
          </cell>
          <cell r="O188">
            <v>8.6956520000000009E-2</v>
          </cell>
          <cell r="P188">
            <v>4.3478260000000005E-2</v>
          </cell>
          <cell r="CG188">
            <v>0.9999999799999999</v>
          </cell>
          <cell r="CH188">
            <v>0.9999999799999999</v>
          </cell>
        </row>
        <row r="189">
          <cell r="A189" t="str">
            <v>BIRF 7295</v>
          </cell>
          <cell r="B189">
            <v>0</v>
          </cell>
          <cell r="C189">
            <v>0</v>
          </cell>
          <cell r="D189">
            <v>0.70584891000000005</v>
          </cell>
          <cell r="E189">
            <v>1.4116978200000001</v>
          </cell>
          <cell r="F189">
            <v>1.4116978200000001</v>
          </cell>
          <cell r="G189">
            <v>1.4116978200000001</v>
          </cell>
          <cell r="H189">
            <v>1.4116978200000001</v>
          </cell>
          <cell r="I189">
            <v>1.4116978200000001</v>
          </cell>
          <cell r="J189">
            <v>1.4116978200000001</v>
          </cell>
          <cell r="K189">
            <v>1.4116978200000001</v>
          </cell>
          <cell r="L189">
            <v>1.4116978200000001</v>
          </cell>
          <cell r="M189">
            <v>1.4116978200000001</v>
          </cell>
          <cell r="N189">
            <v>0.70584891000000005</v>
          </cell>
          <cell r="CG189">
            <v>14.116978200000004</v>
          </cell>
          <cell r="CH189">
            <v>13.411129290000003</v>
          </cell>
        </row>
        <row r="190">
          <cell r="A190" t="str">
            <v>BNA/ANDE</v>
          </cell>
          <cell r="Y190">
            <v>60.464159700000003</v>
          </cell>
          <cell r="CG190">
            <v>60.464159700000003</v>
          </cell>
          <cell r="CH190">
            <v>60.464159700000003</v>
          </cell>
        </row>
        <row r="191">
          <cell r="A191" t="str">
            <v>BNA/NASA</v>
          </cell>
          <cell r="B191">
            <v>17.352874</v>
          </cell>
          <cell r="CG191">
            <v>17.352874</v>
          </cell>
          <cell r="CH191">
            <v>0</v>
          </cell>
        </row>
        <row r="192">
          <cell r="A192" t="str">
            <v>BNA/PROVLP</v>
          </cell>
          <cell r="B192">
            <v>1.55024107585204</v>
          </cell>
          <cell r="CG192">
            <v>1.55024107585204</v>
          </cell>
          <cell r="CH192">
            <v>0</v>
          </cell>
        </row>
        <row r="193">
          <cell r="A193" t="str">
            <v>BNA/SALUD</v>
          </cell>
          <cell r="B193">
            <v>12.31220188496432</v>
          </cell>
          <cell r="C193">
            <v>6.1559988989694361</v>
          </cell>
          <cell r="CG193">
            <v>18.468200783933757</v>
          </cell>
          <cell r="CH193">
            <v>0</v>
          </cell>
        </row>
        <row r="194">
          <cell r="A194" t="str">
            <v>BNA/TESORO/BCO</v>
          </cell>
          <cell r="B194">
            <v>0.15861886725975519</v>
          </cell>
          <cell r="C194">
            <v>0.1585502510349687</v>
          </cell>
          <cell r="CG194">
            <v>0.31716911829472388</v>
          </cell>
          <cell r="CH194">
            <v>0</v>
          </cell>
        </row>
        <row r="195">
          <cell r="A195" t="str">
            <v>BNLH/PROVMI</v>
          </cell>
          <cell r="B195">
            <v>0.65</v>
          </cell>
          <cell r="C195">
            <v>0.32500000000000001</v>
          </cell>
          <cell r="CG195">
            <v>0.97499999999999998</v>
          </cell>
          <cell r="CH195">
            <v>0</v>
          </cell>
        </row>
        <row r="196">
          <cell r="A196" t="str">
            <v>BODEN 2007 - II</v>
          </cell>
          <cell r="B196">
            <v>57.274916736589795</v>
          </cell>
          <cell r="CG196">
            <v>57.274916736589795</v>
          </cell>
          <cell r="CH196">
            <v>0</v>
          </cell>
        </row>
        <row r="197">
          <cell r="A197" t="str">
            <v>BODEN 2012 - II</v>
          </cell>
          <cell r="B197">
            <v>91.961599759999999</v>
          </cell>
          <cell r="C197">
            <v>45.980799879999999</v>
          </cell>
          <cell r="D197">
            <v>45.980799879999999</v>
          </cell>
          <cell r="E197">
            <v>45.980799879999999</v>
          </cell>
          <cell r="F197">
            <v>45.980799879999999</v>
          </cell>
          <cell r="G197">
            <v>45.980799879999999</v>
          </cell>
          <cell r="CG197">
            <v>321.86559915999999</v>
          </cell>
          <cell r="CH197">
            <v>137.94239963999999</v>
          </cell>
        </row>
        <row r="198">
          <cell r="A198" t="str">
            <v>BODEN 2014 ($+CER)</v>
          </cell>
          <cell r="B198">
            <v>0</v>
          </cell>
          <cell r="C198">
            <v>0</v>
          </cell>
          <cell r="D198">
            <v>0</v>
          </cell>
          <cell r="E198">
            <v>0</v>
          </cell>
          <cell r="F198">
            <v>700.55282164304606</v>
          </cell>
          <cell r="G198">
            <v>700.55282164304606</v>
          </cell>
          <cell r="H198">
            <v>700.55282164304606</v>
          </cell>
          <cell r="I198">
            <v>700.55282164304606</v>
          </cell>
          <cell r="CG198">
            <v>2802.2112865721842</v>
          </cell>
          <cell r="CH198">
            <v>2802.2112865721842</v>
          </cell>
        </row>
        <row r="199">
          <cell r="A199" t="str">
            <v>BOGAR</v>
          </cell>
          <cell r="B199">
            <v>544.94692308265076</v>
          </cell>
          <cell r="C199">
            <v>544.94692308265076</v>
          </cell>
          <cell r="D199">
            <v>544.94692308265076</v>
          </cell>
          <cell r="E199">
            <v>772.00814132013045</v>
          </cell>
          <cell r="F199">
            <v>817.42038496762621</v>
          </cell>
          <cell r="G199">
            <v>817.42038496762621</v>
          </cell>
          <cell r="H199">
            <v>817.42038496762621</v>
          </cell>
          <cell r="I199">
            <v>1248.8366993267334</v>
          </cell>
          <cell r="J199">
            <v>1335.1199621985547</v>
          </cell>
          <cell r="K199">
            <v>1335.1199621985547</v>
          </cell>
          <cell r="L199">
            <v>1335.1199621985547</v>
          </cell>
          <cell r="M199">
            <v>240.68489114615693</v>
          </cell>
          <cell r="CG199">
            <v>10353.991542539514</v>
          </cell>
          <cell r="CH199">
            <v>8719.1507732915616</v>
          </cell>
        </row>
        <row r="200">
          <cell r="A200" t="str">
            <v>BONOS/PROVSJ</v>
          </cell>
          <cell r="B200">
            <v>7.6175639259664401</v>
          </cell>
          <cell r="C200">
            <v>7.6175639259664401</v>
          </cell>
          <cell r="D200">
            <v>7.6175639259664401</v>
          </cell>
          <cell r="CG200">
            <v>22.85269177789932</v>
          </cell>
          <cell r="CH200">
            <v>0</v>
          </cell>
        </row>
        <row r="201">
          <cell r="A201" t="str">
            <v>BP06/B450-Fid1</v>
          </cell>
          <cell r="B201">
            <v>4.0092441715612902E-2</v>
          </cell>
          <cell r="CG201">
            <v>4.0092441715612902E-2</v>
          </cell>
          <cell r="CH201">
            <v>0</v>
          </cell>
        </row>
        <row r="202">
          <cell r="A202" t="str">
            <v>BP07/B450</v>
          </cell>
          <cell r="B202">
            <v>4.3393767916309903E-2</v>
          </cell>
          <cell r="CG202">
            <v>4.3393767916309903E-2</v>
          </cell>
          <cell r="CH202">
            <v>0</v>
          </cell>
        </row>
        <row r="203">
          <cell r="A203" t="str">
            <v>BRA/TESORO</v>
          </cell>
          <cell r="B203">
            <v>0.24506327999999999</v>
          </cell>
          <cell r="CG203">
            <v>0.24506327999999999</v>
          </cell>
          <cell r="CH203">
            <v>0</v>
          </cell>
        </row>
        <row r="204">
          <cell r="A204" t="str">
            <v>BRA/YACYRETA</v>
          </cell>
          <cell r="B204">
            <v>8.5504689999999994E-2</v>
          </cell>
          <cell r="CG204">
            <v>8.5504689999999994E-2</v>
          </cell>
          <cell r="CH204">
            <v>0</v>
          </cell>
        </row>
        <row r="205">
          <cell r="A205" t="str">
            <v>BT 2089</v>
          </cell>
          <cell r="E205">
            <v>3.0290848281786897</v>
          </cell>
          <cell r="F205">
            <v>3.0290848281786897</v>
          </cell>
          <cell r="G205">
            <v>3.0290848281786897</v>
          </cell>
          <cell r="H205">
            <v>3.0290848281786897</v>
          </cell>
          <cell r="I205">
            <v>3.0290848281786897</v>
          </cell>
          <cell r="J205">
            <v>3.0290848281786897</v>
          </cell>
          <cell r="K205">
            <v>3.0290848281786897</v>
          </cell>
          <cell r="L205">
            <v>3.0290848281786897</v>
          </cell>
          <cell r="M205">
            <v>3.0290848281786897</v>
          </cell>
          <cell r="N205">
            <v>3.0290848281786897</v>
          </cell>
          <cell r="O205">
            <v>3.0290848281786897</v>
          </cell>
          <cell r="P205">
            <v>3.0290848281786897</v>
          </cell>
          <cell r="Q205">
            <v>3.0290848281786897</v>
          </cell>
          <cell r="R205">
            <v>3.0290848281786897</v>
          </cell>
          <cell r="S205">
            <v>3.0290848281786897</v>
          </cell>
          <cell r="T205">
            <v>3.0290848281786897</v>
          </cell>
          <cell r="U205">
            <v>3.0290848281786897</v>
          </cell>
          <cell r="V205">
            <v>3.0290848281786897</v>
          </cell>
          <cell r="W205">
            <v>3.0290848281786897</v>
          </cell>
          <cell r="X205">
            <v>3.0290848281786897</v>
          </cell>
          <cell r="Y205">
            <v>3.0290848281786897</v>
          </cell>
          <cell r="Z205">
            <v>3.0290848281786897</v>
          </cell>
          <cell r="AA205">
            <v>3.0290848281786897</v>
          </cell>
          <cell r="AB205">
            <v>3.0290848281786897</v>
          </cell>
          <cell r="AC205">
            <v>3.0290848281786897</v>
          </cell>
          <cell r="AD205">
            <v>3.0290848281786897</v>
          </cell>
          <cell r="AE205">
            <v>3.0290848281786897</v>
          </cell>
          <cell r="AF205">
            <v>3.0290848281786897</v>
          </cell>
          <cell r="AG205">
            <v>3.0290848281786897</v>
          </cell>
          <cell r="AH205">
            <v>3.0290848281786897</v>
          </cell>
          <cell r="AI205">
            <v>3.0290848281786897</v>
          </cell>
          <cell r="AJ205">
            <v>3.0290848281786897</v>
          </cell>
          <cell r="AK205">
            <v>3.0290848281786897</v>
          </cell>
          <cell r="AL205">
            <v>3.0290848281786897</v>
          </cell>
          <cell r="AM205">
            <v>3.0290848281786897</v>
          </cell>
          <cell r="AN205">
            <v>3.0290848281786897</v>
          </cell>
          <cell r="AO205">
            <v>3.0290848281786897</v>
          </cell>
          <cell r="AP205">
            <v>3.0290848281786897</v>
          </cell>
          <cell r="AQ205">
            <v>3.0290848281786897</v>
          </cell>
          <cell r="AR205">
            <v>3.0290848281786897</v>
          </cell>
          <cell r="AS205">
            <v>3.0290848281786897</v>
          </cell>
          <cell r="AT205">
            <v>3.0290848281786897</v>
          </cell>
          <cell r="AU205">
            <v>3.0290848281786897</v>
          </cell>
          <cell r="AV205">
            <v>3.0290848281786897</v>
          </cell>
          <cell r="AW205">
            <v>3.0290848281786897</v>
          </cell>
          <cell r="AX205">
            <v>3.0290848281786897</v>
          </cell>
          <cell r="AY205">
            <v>3.0290848281786897</v>
          </cell>
          <cell r="AZ205">
            <v>3.0290848281786897</v>
          </cell>
          <cell r="BA205">
            <v>3.0290848281786897</v>
          </cell>
          <cell r="BB205">
            <v>3.0290848281786897</v>
          </cell>
          <cell r="BC205">
            <v>3.0290848281786897</v>
          </cell>
          <cell r="BD205">
            <v>3.0290848281786897</v>
          </cell>
          <cell r="BE205">
            <v>3.0290848281786897</v>
          </cell>
          <cell r="BF205">
            <v>3.0290848281786897</v>
          </cell>
          <cell r="BG205">
            <v>3.0290848281786897</v>
          </cell>
          <cell r="BH205">
            <v>3.0290848281786897</v>
          </cell>
          <cell r="BI205">
            <v>3.0290848281786897</v>
          </cell>
          <cell r="BJ205">
            <v>3.0290848281786897</v>
          </cell>
          <cell r="BK205">
            <v>3.0290848281786897</v>
          </cell>
          <cell r="BL205">
            <v>3.0290848281786897</v>
          </cell>
          <cell r="BM205">
            <v>3.0290848281786897</v>
          </cell>
          <cell r="BN205">
            <v>3.0290848281786897</v>
          </cell>
          <cell r="BO205">
            <v>3.0290848281786897</v>
          </cell>
          <cell r="BP205">
            <v>3.0290848281786897</v>
          </cell>
          <cell r="BQ205">
            <v>3.0290848281786897</v>
          </cell>
          <cell r="BR205">
            <v>3.0290848281786897</v>
          </cell>
          <cell r="BS205">
            <v>3.0290848281786897</v>
          </cell>
          <cell r="BT205">
            <v>3.0290848281786897</v>
          </cell>
          <cell r="BU205">
            <v>3.0290848281786897</v>
          </cell>
          <cell r="BV205">
            <v>3.0290848281786897</v>
          </cell>
          <cell r="BW205">
            <v>3.0290848281786897</v>
          </cell>
          <cell r="BX205">
            <v>3.0290848281786897</v>
          </cell>
          <cell r="BY205">
            <v>3.0290848281786897</v>
          </cell>
          <cell r="BZ205">
            <v>3.0290848281786897</v>
          </cell>
          <cell r="CA205">
            <v>3.0290848281786897</v>
          </cell>
          <cell r="CB205">
            <v>3.0290848281786897</v>
          </cell>
          <cell r="CC205">
            <v>3.0290848281786897</v>
          </cell>
          <cell r="CD205">
            <v>3.0290848281786897</v>
          </cell>
          <cell r="CE205">
            <v>3.0290848281786897</v>
          </cell>
          <cell r="CF205">
            <v>63.610781408934699</v>
          </cell>
          <cell r="CG205">
            <v>302.90848283505159</v>
          </cell>
          <cell r="CH205">
            <v>302.90848283505159</v>
          </cell>
        </row>
        <row r="206">
          <cell r="A206" t="str">
            <v>CAF I</v>
          </cell>
          <cell r="B206">
            <v>2.3943571400000003</v>
          </cell>
          <cell r="C206">
            <v>4.7887142800000007</v>
          </cell>
          <cell r="D206">
            <v>4.7887142800000007</v>
          </cell>
          <cell r="E206">
            <v>4.7887142800000007</v>
          </cell>
          <cell r="F206">
            <v>4.7887142800000007</v>
          </cell>
          <cell r="G206">
            <v>4.7887142800000007</v>
          </cell>
          <cell r="H206">
            <v>4.7887142800000007</v>
          </cell>
          <cell r="I206">
            <v>2.3943571499999998</v>
          </cell>
          <cell r="CG206">
            <v>33.520999970000005</v>
          </cell>
          <cell r="CH206">
            <v>21.549214270000004</v>
          </cell>
        </row>
        <row r="207">
          <cell r="A207" t="str">
            <v>CITILA/RELEXT</v>
          </cell>
          <cell r="B207">
            <v>4.8211480000000008E-2</v>
          </cell>
          <cell r="C207">
            <v>5.1372889999999997E-2</v>
          </cell>
          <cell r="D207">
            <v>5.5298440000000004E-2</v>
          </cell>
          <cell r="E207">
            <v>5.923374E-2</v>
          </cell>
          <cell r="F207">
            <v>6.3449130000000006E-2</v>
          </cell>
          <cell r="G207">
            <v>6.7741109999999993E-2</v>
          </cell>
          <cell r="H207">
            <v>7.2785280000000008E-2</v>
          </cell>
          <cell r="I207">
            <v>7.7965080000000006E-2</v>
          </cell>
          <cell r="J207">
            <v>8.3513470000000006E-2</v>
          </cell>
          <cell r="K207">
            <v>8.9294119999999991E-2</v>
          </cell>
          <cell r="L207">
            <v>9.5811339999999995E-2</v>
          </cell>
          <cell r="M207">
            <v>0.10262979000000001</v>
          </cell>
          <cell r="N207">
            <v>0.10993342999999997</v>
          </cell>
          <cell r="O207">
            <v>0.1176743</v>
          </cell>
          <cell r="P207">
            <v>0.12613115999999999</v>
          </cell>
          <cell r="Q207">
            <v>0.13510731000000001</v>
          </cell>
          <cell r="R207">
            <v>3.5255330000000001E-2</v>
          </cell>
          <cell r="CG207">
            <v>1.3914074000000001</v>
          </cell>
          <cell r="CH207">
            <v>1.2365245900000001</v>
          </cell>
        </row>
        <row r="208">
          <cell r="A208" t="str">
            <v>CLPARIS</v>
          </cell>
          <cell r="B208">
            <v>413.27815541347132</v>
          </cell>
          <cell r="C208">
            <v>413.27640358292018</v>
          </cell>
          <cell r="CG208">
            <v>826.55455899639151</v>
          </cell>
          <cell r="CH208">
            <v>0</v>
          </cell>
        </row>
        <row r="209">
          <cell r="A209" t="str">
            <v>CUASIPAR</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1003.591613829602</v>
          </cell>
          <cell r="AF209">
            <v>1003.591613829602</v>
          </cell>
          <cell r="AG209">
            <v>1003.591613829602</v>
          </cell>
          <cell r="AH209">
            <v>1003.591613829602</v>
          </cell>
          <cell r="AI209">
            <v>1003.591613829602</v>
          </cell>
          <cell r="AJ209">
            <v>1003.591613829602</v>
          </cell>
          <cell r="AK209">
            <v>1003.591613829602</v>
          </cell>
          <cell r="AL209">
            <v>1003.591613829602</v>
          </cell>
          <cell r="AM209">
            <v>1003.591613829602</v>
          </cell>
          <cell r="AN209">
            <v>1003.591613829602</v>
          </cell>
          <cell r="CG209">
            <v>10035.916138296017</v>
          </cell>
          <cell r="CH209">
            <v>10035.916138296017</v>
          </cell>
        </row>
        <row r="210">
          <cell r="A210" t="str">
            <v>DBF/CONEA</v>
          </cell>
          <cell r="B210">
            <v>4.3319405840644203</v>
          </cell>
          <cell r="CG210">
            <v>4.3319405840644203</v>
          </cell>
          <cell r="CH210">
            <v>0</v>
          </cell>
        </row>
        <row r="211">
          <cell r="A211" t="str">
            <v>DISC $+CER</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637.42242650912203</v>
          </cell>
          <cell r="T211">
            <v>637.42242650912203</v>
          </cell>
          <cell r="U211">
            <v>637.42242650912203</v>
          </cell>
          <cell r="V211">
            <v>637.42242650912203</v>
          </cell>
          <cell r="W211">
            <v>637.42242650912203</v>
          </cell>
          <cell r="X211">
            <v>637.42242650912203</v>
          </cell>
          <cell r="Y211">
            <v>637.42242650912203</v>
          </cell>
          <cell r="Z211">
            <v>637.42242650912203</v>
          </cell>
          <cell r="AA211">
            <v>637.42242650912203</v>
          </cell>
          <cell r="AB211">
            <v>637.42242650912203</v>
          </cell>
          <cell r="CG211">
            <v>6374.2242650912194</v>
          </cell>
          <cell r="CH211">
            <v>6374.2242650912194</v>
          </cell>
        </row>
        <row r="212">
          <cell r="A212" t="str">
            <v>DISC EUR</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289.77252455233798</v>
          </cell>
          <cell r="T212">
            <v>289.77252455233798</v>
          </cell>
          <cell r="U212">
            <v>289.77252455233798</v>
          </cell>
          <cell r="V212">
            <v>289.77252455233798</v>
          </cell>
          <cell r="W212">
            <v>289.77252455233798</v>
          </cell>
          <cell r="X212">
            <v>289.77252455233798</v>
          </cell>
          <cell r="Y212">
            <v>289.77252455233798</v>
          </cell>
          <cell r="Z212">
            <v>289.77252455233798</v>
          </cell>
          <cell r="AA212">
            <v>289.77252455233798</v>
          </cell>
          <cell r="AB212">
            <v>289.77610425429697</v>
          </cell>
          <cell r="CG212">
            <v>2897.7288252253388</v>
          </cell>
          <cell r="CH212">
            <v>2897.7288252253388</v>
          </cell>
        </row>
        <row r="213">
          <cell r="A213" t="str">
            <v>DISC JPY</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5.3207431914031602</v>
          </cell>
          <cell r="T213">
            <v>5.3207431914031602</v>
          </cell>
          <cell r="U213">
            <v>5.3207431914031602</v>
          </cell>
          <cell r="V213">
            <v>5.3207431914031602</v>
          </cell>
          <cell r="W213">
            <v>5.3207431914031602</v>
          </cell>
          <cell r="X213">
            <v>5.3207431914031602</v>
          </cell>
          <cell r="Y213">
            <v>5.3207431914031602</v>
          </cell>
          <cell r="Z213">
            <v>5.3207431914031602</v>
          </cell>
          <cell r="AA213">
            <v>5.3207431914031602</v>
          </cell>
          <cell r="AB213">
            <v>5.3208099802695408</v>
          </cell>
          <cell r="CG213">
            <v>53.207498702897979</v>
          </cell>
          <cell r="CH213">
            <v>53.207498702897979</v>
          </cell>
        </row>
        <row r="214">
          <cell r="A214" t="str">
            <v>DISC USD</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386.27963324000001</v>
          </cell>
          <cell r="T214">
            <v>386.27963324000001</v>
          </cell>
          <cell r="U214">
            <v>386.27963324000001</v>
          </cell>
          <cell r="V214">
            <v>386.27963324000001</v>
          </cell>
          <cell r="W214">
            <v>386.27963324000001</v>
          </cell>
          <cell r="X214">
            <v>386.27963324000001</v>
          </cell>
          <cell r="Y214">
            <v>386.27963324000001</v>
          </cell>
          <cell r="Z214">
            <v>386.27963324000001</v>
          </cell>
          <cell r="AA214">
            <v>386.27963324000001</v>
          </cell>
          <cell r="AB214">
            <v>386.27963320999999</v>
          </cell>
          <cell r="CG214">
            <v>3862.7963323699996</v>
          </cell>
          <cell r="CH214">
            <v>3862.7963323699996</v>
          </cell>
        </row>
        <row r="215">
          <cell r="A215" t="str">
            <v>DISD</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77.900000000000006</v>
          </cell>
          <cell r="CG215">
            <v>77.900000000000006</v>
          </cell>
          <cell r="CH215">
            <v>77.900000000000006</v>
          </cell>
        </row>
        <row r="216">
          <cell r="A216" t="str">
            <v>DISDDM</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9.3213530104554714</v>
          </cell>
          <cell r="CG216">
            <v>9.3213530104554714</v>
          </cell>
          <cell r="CH216">
            <v>9.3213530104554714</v>
          </cell>
        </row>
        <row r="217">
          <cell r="A217" t="str">
            <v>EDC/YACYRETA</v>
          </cell>
          <cell r="B217">
            <v>2.3741216999999999</v>
          </cell>
          <cell r="CG217">
            <v>2.3741216999999999</v>
          </cell>
          <cell r="CH217">
            <v>0</v>
          </cell>
        </row>
        <row r="218">
          <cell r="A218" t="str">
            <v>EEUU/TESORO</v>
          </cell>
          <cell r="B218">
            <v>2.6910750000000001</v>
          </cell>
          <cell r="CG218">
            <v>2.6910750000000001</v>
          </cell>
          <cell r="CH218">
            <v>0</v>
          </cell>
        </row>
        <row r="219">
          <cell r="A219" t="str">
            <v>EIB/VIALIDAD</v>
          </cell>
          <cell r="B219">
            <v>2.8355794400000001</v>
          </cell>
          <cell r="C219">
            <v>3.0283528300000002</v>
          </cell>
          <cell r="D219">
            <v>3.2345637000000003</v>
          </cell>
          <cell r="E219">
            <v>3.4560624399999997</v>
          </cell>
          <cell r="F219">
            <v>3.6938077299999996</v>
          </cell>
          <cell r="G219">
            <v>3.9476442599999992</v>
          </cell>
          <cell r="H219">
            <v>4.2170139300000002</v>
          </cell>
          <cell r="I219">
            <v>4.5052872800000001</v>
          </cell>
          <cell r="J219">
            <v>4.8183318000000002</v>
          </cell>
          <cell r="CG219">
            <v>33.736643410000006</v>
          </cell>
          <cell r="CH219">
            <v>24.638147439999997</v>
          </cell>
        </row>
        <row r="220">
          <cell r="A220" t="str">
            <v>EL/ARP-61</v>
          </cell>
          <cell r="B220">
            <v>0.21671099656357401</v>
          </cell>
          <cell r="CG220">
            <v>0.21671099656357401</v>
          </cell>
          <cell r="CH220">
            <v>0</v>
          </cell>
        </row>
        <row r="221">
          <cell r="A221" t="str">
            <v>EL/DEM-44</v>
          </cell>
          <cell r="B221">
            <v>0</v>
          </cell>
          <cell r="C221">
            <v>0</v>
          </cell>
          <cell r="D221">
            <v>0</v>
          </cell>
          <cell r="E221">
            <v>0</v>
          </cell>
          <cell r="F221">
            <v>308.77765274606401</v>
          </cell>
          <cell r="CG221">
            <v>308.77765274606401</v>
          </cell>
          <cell r="CH221">
            <v>308.77765274606401</v>
          </cell>
        </row>
        <row r="222">
          <cell r="A222" t="str">
            <v>EL/DEM-52</v>
          </cell>
          <cell r="B222">
            <v>0</v>
          </cell>
          <cell r="C222">
            <v>0</v>
          </cell>
          <cell r="D222">
            <v>0</v>
          </cell>
          <cell r="E222">
            <v>0</v>
          </cell>
          <cell r="F222">
            <v>0</v>
          </cell>
          <cell r="G222">
            <v>0</v>
          </cell>
          <cell r="H222">
            <v>0</v>
          </cell>
          <cell r="I222">
            <v>0</v>
          </cell>
          <cell r="J222">
            <v>0</v>
          </cell>
          <cell r="K222">
            <v>81.224193233986298</v>
          </cell>
          <cell r="CG222">
            <v>81.224193233986298</v>
          </cell>
          <cell r="CH222">
            <v>81.224193233986298</v>
          </cell>
        </row>
        <row r="223">
          <cell r="A223" t="str">
            <v>EL/DEM-55</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114.091640331691</v>
          </cell>
          <cell r="CG223">
            <v>114.091640331691</v>
          </cell>
          <cell r="CH223">
            <v>114.091640331691</v>
          </cell>
        </row>
        <row r="224">
          <cell r="A224" t="str">
            <v>EL/DEM-72</v>
          </cell>
          <cell r="B224">
            <v>0</v>
          </cell>
          <cell r="C224">
            <v>0</v>
          </cell>
          <cell r="D224">
            <v>193.83744363658198</v>
          </cell>
          <cell r="CG224">
            <v>193.83744363658198</v>
          </cell>
          <cell r="CH224">
            <v>0</v>
          </cell>
        </row>
        <row r="225">
          <cell r="A225" t="str">
            <v>EL/DEM-76</v>
          </cell>
          <cell r="B225">
            <v>0</v>
          </cell>
          <cell r="C225">
            <v>308.828388222569</v>
          </cell>
          <cell r="CG225">
            <v>308.828388222569</v>
          </cell>
          <cell r="CH225">
            <v>0</v>
          </cell>
        </row>
        <row r="226">
          <cell r="A226" t="str">
            <v>EL/DEM-82</v>
          </cell>
          <cell r="B226">
            <v>0</v>
          </cell>
          <cell r="C226">
            <v>0</v>
          </cell>
          <cell r="D226">
            <v>0</v>
          </cell>
          <cell r="E226">
            <v>208.05353087369298</v>
          </cell>
          <cell r="CG226">
            <v>208.05353087369298</v>
          </cell>
          <cell r="CH226">
            <v>208.05353087369298</v>
          </cell>
        </row>
        <row r="227">
          <cell r="A227" t="str">
            <v>EL/DEM-86</v>
          </cell>
          <cell r="B227">
            <v>0</v>
          </cell>
          <cell r="C227">
            <v>91.496729792092296</v>
          </cell>
          <cell r="CG227">
            <v>91.496729792092296</v>
          </cell>
          <cell r="CH227">
            <v>0</v>
          </cell>
        </row>
        <row r="228">
          <cell r="A228" t="str">
            <v>EL/EUR-108</v>
          </cell>
          <cell r="B228">
            <v>388.48455714457401</v>
          </cell>
          <cell r="CG228">
            <v>388.48455714457401</v>
          </cell>
          <cell r="CH228">
            <v>0</v>
          </cell>
        </row>
        <row r="229">
          <cell r="A229" t="str">
            <v>EL/EUR-114</v>
          </cell>
          <cell r="B229">
            <v>191.45054680927802</v>
          </cell>
          <cell r="CG229">
            <v>191.45054680927802</v>
          </cell>
          <cell r="CH229">
            <v>0</v>
          </cell>
        </row>
        <row r="230">
          <cell r="A230" t="str">
            <v>EL/EUR-116</v>
          </cell>
          <cell r="B230">
            <v>215.724071626007</v>
          </cell>
          <cell r="CG230">
            <v>215.724071626007</v>
          </cell>
          <cell r="CH230">
            <v>0</v>
          </cell>
        </row>
        <row r="231">
          <cell r="A231" t="str">
            <v>EL/EUR-80</v>
          </cell>
          <cell r="B231">
            <v>0</v>
          </cell>
          <cell r="C231">
            <v>375.61591154909303</v>
          </cell>
          <cell r="CG231">
            <v>375.61591154909303</v>
          </cell>
          <cell r="CH231">
            <v>0</v>
          </cell>
        </row>
        <row r="232">
          <cell r="A232" t="str">
            <v>EL/EUR-81</v>
          </cell>
          <cell r="F232">
            <v>0</v>
          </cell>
          <cell r="K232">
            <v>0</v>
          </cell>
          <cell r="P232">
            <v>0</v>
          </cell>
          <cell r="U232">
            <v>0</v>
          </cell>
          <cell r="W232">
            <v>80.098545847854794</v>
          </cell>
          <cell r="CG232">
            <v>80.098545847854794</v>
          </cell>
          <cell r="CH232">
            <v>80.098545847854794</v>
          </cell>
        </row>
        <row r="233">
          <cell r="A233" t="str">
            <v>EL/EUR-85</v>
          </cell>
          <cell r="B233">
            <v>0</v>
          </cell>
          <cell r="C233">
            <v>0</v>
          </cell>
          <cell r="D233">
            <v>0</v>
          </cell>
          <cell r="E233">
            <v>234.75242879461601</v>
          </cell>
          <cell r="CG233">
            <v>234.75242879461601</v>
          </cell>
          <cell r="CH233">
            <v>234.75242879461601</v>
          </cell>
        </row>
        <row r="234">
          <cell r="A234" t="str">
            <v>EL/EUR-88</v>
          </cell>
          <cell r="B234">
            <v>0</v>
          </cell>
          <cell r="C234">
            <v>155.630332892681</v>
          </cell>
          <cell r="CG234">
            <v>155.630332892681</v>
          </cell>
          <cell r="CH234">
            <v>0</v>
          </cell>
        </row>
        <row r="235">
          <cell r="A235" t="str">
            <v>EL/EUR-92</v>
          </cell>
          <cell r="B235">
            <v>0</v>
          </cell>
          <cell r="C235">
            <v>113.681047950967</v>
          </cell>
          <cell r="CG235">
            <v>113.681047950967</v>
          </cell>
          <cell r="CH235">
            <v>0</v>
          </cell>
        </row>
        <row r="236">
          <cell r="A236" t="str">
            <v>EL/EUR-95</v>
          </cell>
          <cell r="B236">
            <v>0</v>
          </cell>
          <cell r="C236">
            <v>0</v>
          </cell>
          <cell r="D236">
            <v>328.98930417017198</v>
          </cell>
          <cell r="CG236">
            <v>328.98930417017198</v>
          </cell>
          <cell r="CH236">
            <v>0</v>
          </cell>
        </row>
        <row r="237">
          <cell r="A237" t="str">
            <v>EL/ITL-60</v>
          </cell>
          <cell r="B237">
            <v>161.47579515683202</v>
          </cell>
          <cell r="CG237">
            <v>161.47579515683202</v>
          </cell>
          <cell r="CH237">
            <v>0</v>
          </cell>
        </row>
        <row r="238">
          <cell r="A238" t="str">
            <v>EL/ITL-69</v>
          </cell>
          <cell r="B238">
            <v>212.050834731403</v>
          </cell>
          <cell r="CG238">
            <v>212.050834731403</v>
          </cell>
          <cell r="CH238">
            <v>0</v>
          </cell>
        </row>
        <row r="239">
          <cell r="A239" t="str">
            <v>EL/ITL-77</v>
          </cell>
          <cell r="B239">
            <v>0</v>
          </cell>
          <cell r="C239">
            <v>0</v>
          </cell>
          <cell r="D239">
            <v>200.08748089171999</v>
          </cell>
          <cell r="CG239">
            <v>200.08748089171999</v>
          </cell>
          <cell r="CH239">
            <v>0</v>
          </cell>
        </row>
        <row r="240">
          <cell r="A240" t="str">
            <v>EL/JPY-99</v>
          </cell>
          <cell r="B240">
            <v>0</v>
          </cell>
          <cell r="C240">
            <v>0</v>
          </cell>
          <cell r="D240">
            <v>22.372941072844199</v>
          </cell>
          <cell r="CG240">
            <v>22.372941072844199</v>
          </cell>
          <cell r="CH240">
            <v>0</v>
          </cell>
        </row>
        <row r="241">
          <cell r="A241" t="str">
            <v>EL/LIB-67</v>
          </cell>
          <cell r="B241">
            <v>57.729432402175505</v>
          </cell>
          <cell r="CG241">
            <v>57.729432402175505</v>
          </cell>
          <cell r="CH241">
            <v>0</v>
          </cell>
        </row>
        <row r="242">
          <cell r="A242" t="str">
            <v>EL/NLG-78</v>
          </cell>
          <cell r="B242">
            <v>0</v>
          </cell>
          <cell r="C242">
            <v>154.92967740656201</v>
          </cell>
          <cell r="CG242">
            <v>154.92967740656201</v>
          </cell>
          <cell r="CH242">
            <v>0</v>
          </cell>
        </row>
        <row r="243">
          <cell r="A243" t="str">
            <v>EL/USD-89</v>
          </cell>
          <cell r="B243">
            <v>1.0923023999999999</v>
          </cell>
          <cell r="C243">
            <v>1.0923023999999999</v>
          </cell>
          <cell r="D243">
            <v>1.0923023999999999</v>
          </cell>
          <cell r="E243">
            <v>1.0923023999999999</v>
          </cell>
          <cell r="F243">
            <v>1.0923023999999999</v>
          </cell>
          <cell r="G243">
            <v>1.0923023999999999</v>
          </cell>
          <cell r="H243">
            <v>1.0923023999999999</v>
          </cell>
          <cell r="I243">
            <v>1.0923023999999999</v>
          </cell>
          <cell r="J243">
            <v>1.0923023999999999</v>
          </cell>
          <cell r="K243">
            <v>1.0923023999999999</v>
          </cell>
          <cell r="L243">
            <v>1.0923023999999999</v>
          </cell>
          <cell r="M243">
            <v>1.0923023999999999</v>
          </cell>
          <cell r="N243">
            <v>1.0923023999999999</v>
          </cell>
          <cell r="O243">
            <v>1.0923023999999999</v>
          </cell>
          <cell r="P243">
            <v>1.0923023999999999</v>
          </cell>
          <cell r="Q243">
            <v>1.0923023999999999</v>
          </cell>
          <cell r="R243">
            <v>1.0923023999999999</v>
          </cell>
          <cell r="S243">
            <v>1.0923023999999999</v>
          </cell>
          <cell r="T243">
            <v>2.1846047999999998</v>
          </cell>
          <cell r="U243">
            <v>2.1846047999999998</v>
          </cell>
          <cell r="V243">
            <v>2.1846047999999998</v>
          </cell>
          <cell r="W243">
            <v>2.1846047999999998</v>
          </cell>
          <cell r="X243">
            <v>2.5432304000000001</v>
          </cell>
          <cell r="CG243">
            <v>30.943092799999992</v>
          </cell>
          <cell r="CH243">
            <v>27.666185599999988</v>
          </cell>
        </row>
        <row r="244">
          <cell r="A244" t="str">
            <v>EN/YACYRETA</v>
          </cell>
          <cell r="B244">
            <v>0.16076685999999998</v>
          </cell>
          <cell r="CG244">
            <v>0.16076685999999998</v>
          </cell>
          <cell r="CH244">
            <v>0</v>
          </cell>
        </row>
        <row r="245">
          <cell r="A245" t="str">
            <v>EXIMUS/YACYRETA</v>
          </cell>
          <cell r="B245">
            <v>23.21632503</v>
          </cell>
          <cell r="CG245">
            <v>23.21632503</v>
          </cell>
          <cell r="CH245">
            <v>0</v>
          </cell>
        </row>
        <row r="246">
          <cell r="A246" t="str">
            <v>FERRO</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0.16788790153296301</v>
          </cell>
          <cell r="CG246">
            <v>0.16788790153296301</v>
          </cell>
          <cell r="CH246">
            <v>0.16788790153296301</v>
          </cell>
        </row>
        <row r="247">
          <cell r="A247" t="str">
            <v>FIDA 417</v>
          </cell>
          <cell r="B247">
            <v>0.31105621145987999</v>
          </cell>
          <cell r="C247">
            <v>0.31105621145987999</v>
          </cell>
          <cell r="D247">
            <v>0.31105621145987999</v>
          </cell>
          <cell r="E247">
            <v>0.31105621145987999</v>
          </cell>
          <cell r="F247">
            <v>0.31105621145987999</v>
          </cell>
          <cell r="G247">
            <v>0.31105621145987999</v>
          </cell>
          <cell r="H247">
            <v>0.31105621145987999</v>
          </cell>
          <cell r="I247">
            <v>0.21147979558414201</v>
          </cell>
          <cell r="CG247">
            <v>2.3888732758033018</v>
          </cell>
          <cell r="CH247">
            <v>1.4557046414236621</v>
          </cell>
        </row>
        <row r="248">
          <cell r="A248" t="str">
            <v>FIDA 514</v>
          </cell>
          <cell r="B248">
            <v>1.7207718831005882E-2</v>
          </cell>
          <cell r="C248">
            <v>1.7207718831005882E-2</v>
          </cell>
          <cell r="D248">
            <v>1.7207718831005882E-2</v>
          </cell>
          <cell r="E248">
            <v>1.7207718831005882E-2</v>
          </cell>
          <cell r="F248">
            <v>1.7207718831005882E-2</v>
          </cell>
          <cell r="G248">
            <v>1.7207718831005882E-2</v>
          </cell>
          <cell r="H248">
            <v>1.7207718831005882E-2</v>
          </cell>
          <cell r="I248">
            <v>1.7207718831005882E-2</v>
          </cell>
          <cell r="J248">
            <v>3.2115425622190399E-2</v>
          </cell>
          <cell r="CG248">
            <v>0.16977717627023747</v>
          </cell>
          <cell r="CH248">
            <v>0.11815401977721982</v>
          </cell>
        </row>
        <row r="249">
          <cell r="A249" t="str">
            <v>FKUW/PROVSF</v>
          </cell>
          <cell r="B249">
            <v>2.2377303663129</v>
          </cell>
          <cell r="C249">
            <v>2.2377303663129</v>
          </cell>
          <cell r="D249">
            <v>2.2377303663129</v>
          </cell>
          <cell r="E249">
            <v>2.2377303663129</v>
          </cell>
          <cell r="F249">
            <v>2.2377303663129</v>
          </cell>
          <cell r="G249">
            <v>2.2377303663129</v>
          </cell>
          <cell r="H249">
            <v>2.2377306401917103</v>
          </cell>
          <cell r="CG249">
            <v>15.664112838069109</v>
          </cell>
          <cell r="CH249">
            <v>8.9509217391304112</v>
          </cell>
        </row>
        <row r="250">
          <cell r="A250" t="str">
            <v>FMI 2003</v>
          </cell>
          <cell r="B250">
            <v>1047.7545733188867</v>
          </cell>
          <cell r="CG250">
            <v>1047.7545733188867</v>
          </cell>
          <cell r="CH250">
            <v>0</v>
          </cell>
        </row>
        <row r="251">
          <cell r="A251" t="str">
            <v>FMI 2003 II</v>
          </cell>
          <cell r="B251">
            <v>3068.8851850723622</v>
          </cell>
          <cell r="C251">
            <v>424.47623150690686</v>
          </cell>
          <cell r="CG251">
            <v>3493.3614165792692</v>
          </cell>
          <cell r="CH251">
            <v>0</v>
          </cell>
        </row>
        <row r="252">
          <cell r="A252" t="str">
            <v>FON/TESORO</v>
          </cell>
          <cell r="B252">
            <v>11.056708666666673</v>
          </cell>
          <cell r="C252">
            <v>11.05670867697595</v>
          </cell>
          <cell r="D252">
            <v>8.0918313814433009</v>
          </cell>
          <cell r="E252">
            <v>3.8918357869415789</v>
          </cell>
          <cell r="F252">
            <v>0.91288944329896948</v>
          </cell>
          <cell r="G252">
            <v>0.32179600000000003</v>
          </cell>
          <cell r="H252">
            <v>0.32179601718213102</v>
          </cell>
          <cell r="CG252">
            <v>35.653565972508602</v>
          </cell>
          <cell r="CH252">
            <v>5.44831724742268</v>
          </cell>
        </row>
        <row r="253">
          <cell r="A253" t="str">
            <v>FONP 06/94</v>
          </cell>
          <cell r="B253">
            <v>6.6242401400000004</v>
          </cell>
          <cell r="C253">
            <v>6.6242401400000004</v>
          </cell>
          <cell r="D253">
            <v>6.6242401400000004</v>
          </cell>
          <cell r="E253">
            <v>6.4728599500000001</v>
          </cell>
          <cell r="CG253">
            <v>26.34558037</v>
          </cell>
          <cell r="CH253">
            <v>6.4728599500000001</v>
          </cell>
        </row>
        <row r="254">
          <cell r="A254" t="str">
            <v>FONP 07/94</v>
          </cell>
          <cell r="B254">
            <v>4.0192656900000001</v>
          </cell>
          <cell r="CG254">
            <v>4.0192656900000001</v>
          </cell>
          <cell r="CH254">
            <v>0</v>
          </cell>
        </row>
        <row r="255">
          <cell r="A255" t="str">
            <v>FONP 10/96</v>
          </cell>
          <cell r="B255">
            <v>1.40495456</v>
          </cell>
          <cell r="CG255">
            <v>1.40495456</v>
          </cell>
          <cell r="CH255">
            <v>0</v>
          </cell>
        </row>
        <row r="256">
          <cell r="A256" t="str">
            <v>FONP 12/02</v>
          </cell>
          <cell r="B256">
            <v>7.2375E-3</v>
          </cell>
          <cell r="C256">
            <v>7.2375E-3</v>
          </cell>
          <cell r="D256">
            <v>7.2375E-3</v>
          </cell>
          <cell r="E256">
            <v>7.2375E-3</v>
          </cell>
          <cell r="F256">
            <v>7.2375E-3</v>
          </cell>
          <cell r="CG256">
            <v>3.6187499999999997E-2</v>
          </cell>
          <cell r="CH256">
            <v>1.4475E-2</v>
          </cell>
        </row>
        <row r="257">
          <cell r="A257" t="str">
            <v>FONP 13/03</v>
          </cell>
          <cell r="B257">
            <v>0</v>
          </cell>
          <cell r="C257">
            <v>0</v>
          </cell>
          <cell r="D257">
            <v>0.19159089999999998</v>
          </cell>
          <cell r="E257">
            <v>0.19159089999999998</v>
          </cell>
          <cell r="F257">
            <v>0.19159089999999998</v>
          </cell>
          <cell r="G257">
            <v>0.19159089999999998</v>
          </cell>
          <cell r="H257">
            <v>0.19159089999999998</v>
          </cell>
          <cell r="I257">
            <v>0.19159089999999998</v>
          </cell>
          <cell r="J257">
            <v>0.19159089999999998</v>
          </cell>
          <cell r="K257">
            <v>0.19159089999999998</v>
          </cell>
          <cell r="L257">
            <v>0.19159089999999998</v>
          </cell>
          <cell r="M257">
            <v>0.19159089999999998</v>
          </cell>
          <cell r="N257">
            <v>0.19159089999999998</v>
          </cell>
          <cell r="CG257">
            <v>2.1074998999999996</v>
          </cell>
          <cell r="CH257">
            <v>1.9159089999999999</v>
          </cell>
        </row>
        <row r="258">
          <cell r="A258" t="str">
            <v>FONP 14/04</v>
          </cell>
          <cell r="B258">
            <v>0</v>
          </cell>
          <cell r="C258">
            <v>0</v>
          </cell>
          <cell r="D258">
            <v>0.16982800000000001</v>
          </cell>
          <cell r="E258">
            <v>0.33965600000000001</v>
          </cell>
          <cell r="F258">
            <v>0.33965600000000001</v>
          </cell>
          <cell r="G258">
            <v>0.33965600000000001</v>
          </cell>
          <cell r="H258">
            <v>0.33965600000000001</v>
          </cell>
          <cell r="I258">
            <v>0.33965600000000001</v>
          </cell>
          <cell r="J258">
            <v>0.33965600000000001</v>
          </cell>
          <cell r="K258">
            <v>0.33965600000000001</v>
          </cell>
          <cell r="L258">
            <v>0.33965600000000001</v>
          </cell>
          <cell r="M258">
            <v>0.33965600000000001</v>
          </cell>
          <cell r="N258">
            <v>0.33965600000000001</v>
          </cell>
          <cell r="CG258">
            <v>3.5663880000000008</v>
          </cell>
          <cell r="CH258">
            <v>3.3965600000000009</v>
          </cell>
        </row>
        <row r="259">
          <cell r="A259" t="str">
            <v>FUB/RELEXT</v>
          </cell>
          <cell r="B259">
            <v>2.4304140000000002E-2</v>
          </cell>
          <cell r="C259">
            <v>2.5487290000000003E-2</v>
          </cell>
          <cell r="D259">
            <v>2.8408570000000001E-2</v>
          </cell>
          <cell r="E259">
            <v>3.0564569999999996E-2</v>
          </cell>
          <cell r="F259">
            <v>3.2690339999999998E-2</v>
          </cell>
          <cell r="G259">
            <v>3.4999309999999999E-2</v>
          </cell>
          <cell r="H259">
            <v>3.7908510000000006E-2</v>
          </cell>
          <cell r="I259">
            <v>4.0470680000000002E-2</v>
          </cell>
          <cell r="J259">
            <v>4.4176380000000001E-2</v>
          </cell>
          <cell r="K259">
            <v>4.7365649999999995E-2</v>
          </cell>
          <cell r="L259">
            <v>5.1018249999999994E-2</v>
          </cell>
          <cell r="M259">
            <v>5.4950799999999994E-2</v>
          </cell>
          <cell r="N259">
            <v>5.9184879999999988E-2</v>
          </cell>
          <cell r="O259">
            <v>6.3502459999999997E-2</v>
          </cell>
          <cell r="P259">
            <v>6.877111000000001E-2</v>
          </cell>
          <cell r="Q259">
            <v>7.3951860000000008E-2</v>
          </cell>
          <cell r="R259">
            <v>7.9658669999999987E-2</v>
          </cell>
          <cell r="S259">
            <v>8.5723939999999985E-2</v>
          </cell>
          <cell r="T259">
            <v>9.2338219999999999E-2</v>
          </cell>
          <cell r="U259">
            <v>9.9594080000000001E-2</v>
          </cell>
          <cell r="V259">
            <v>7.059791E-2</v>
          </cell>
          <cell r="CG259">
            <v>1.14566762</v>
          </cell>
          <cell r="CH259">
            <v>1.06746762</v>
          </cell>
        </row>
        <row r="260">
          <cell r="A260" t="str">
            <v>GLO17 PES</v>
          </cell>
          <cell r="B260">
            <v>0</v>
          </cell>
          <cell r="C260">
            <v>0</v>
          </cell>
          <cell r="D260">
            <v>0</v>
          </cell>
          <cell r="E260">
            <v>0</v>
          </cell>
          <cell r="F260">
            <v>0</v>
          </cell>
          <cell r="G260">
            <v>0</v>
          </cell>
          <cell r="H260">
            <v>0</v>
          </cell>
          <cell r="I260">
            <v>0</v>
          </cell>
          <cell r="J260">
            <v>0</v>
          </cell>
          <cell r="K260">
            <v>0</v>
          </cell>
          <cell r="L260">
            <v>1.0424034846059299E-2</v>
          </cell>
          <cell r="CG260">
            <v>1.0424034846059299E-2</v>
          </cell>
          <cell r="CH260">
            <v>1.0424034846059299E-2</v>
          </cell>
        </row>
        <row r="261">
          <cell r="A261" t="str">
            <v>ICE/ASEGSAL</v>
          </cell>
          <cell r="B261">
            <v>0.21460242000000002</v>
          </cell>
          <cell r="C261">
            <v>0.21460242000000002</v>
          </cell>
          <cell r="D261">
            <v>0.21460242000000002</v>
          </cell>
          <cell r="E261">
            <v>0.21460242000000002</v>
          </cell>
          <cell r="F261">
            <v>0.21460242000000002</v>
          </cell>
          <cell r="G261">
            <v>0.21460242000000002</v>
          </cell>
          <cell r="H261">
            <v>0.21460242000000002</v>
          </cell>
          <cell r="I261">
            <v>0.21460242000000002</v>
          </cell>
          <cell r="J261">
            <v>0.21460242000000002</v>
          </cell>
          <cell r="K261">
            <v>0.21460242000000002</v>
          </cell>
          <cell r="L261">
            <v>0.21460242000000002</v>
          </cell>
          <cell r="M261">
            <v>0.21460242000000002</v>
          </cell>
          <cell r="N261">
            <v>0.21460242000000002</v>
          </cell>
          <cell r="O261">
            <v>0.21460242000000002</v>
          </cell>
          <cell r="P261">
            <v>0.21460242000000002</v>
          </cell>
          <cell r="Q261">
            <v>0.21460242000000002</v>
          </cell>
          <cell r="R261">
            <v>0.21460242000000002</v>
          </cell>
          <cell r="S261">
            <v>0.10730160000000001</v>
          </cell>
          <cell r="CG261">
            <v>3.7555427399999992</v>
          </cell>
          <cell r="CH261">
            <v>3.1117354799999997</v>
          </cell>
        </row>
        <row r="262">
          <cell r="A262" t="str">
            <v>ICE/BANADE</v>
          </cell>
          <cell r="B262">
            <v>1.8537615600000001</v>
          </cell>
          <cell r="C262">
            <v>0.92688099000000002</v>
          </cell>
          <cell r="CG262">
            <v>2.78064255</v>
          </cell>
          <cell r="CH262">
            <v>0</v>
          </cell>
        </row>
        <row r="263">
          <cell r="A263" t="str">
            <v>ICE/BICE</v>
          </cell>
          <cell r="B263">
            <v>1.54197136</v>
          </cell>
          <cell r="C263">
            <v>1.54197136</v>
          </cell>
          <cell r="D263">
            <v>1.54197136</v>
          </cell>
          <cell r="E263">
            <v>1.54197136</v>
          </cell>
          <cell r="F263">
            <v>1.54197136</v>
          </cell>
          <cell r="G263">
            <v>1.54197136</v>
          </cell>
          <cell r="H263">
            <v>1.54197136</v>
          </cell>
          <cell r="I263">
            <v>1.54197136</v>
          </cell>
          <cell r="J263">
            <v>1.5419716000000001</v>
          </cell>
          <cell r="CG263">
            <v>13.87774248</v>
          </cell>
          <cell r="CH263">
            <v>9.2518284000000008</v>
          </cell>
        </row>
        <row r="264">
          <cell r="A264" t="str">
            <v>ICE/CORTE</v>
          </cell>
          <cell r="B264">
            <v>0.18643915999999999</v>
          </cell>
          <cell r="C264">
            <v>0.18643915999999999</v>
          </cell>
          <cell r="D264">
            <v>0.18643915999999999</v>
          </cell>
          <cell r="E264">
            <v>0.18643915999999999</v>
          </cell>
          <cell r="F264">
            <v>0.18643915999999999</v>
          </cell>
          <cell r="G264">
            <v>0.18643915999999999</v>
          </cell>
          <cell r="H264">
            <v>0.18643915999999999</v>
          </cell>
          <cell r="I264">
            <v>0.18643915999999999</v>
          </cell>
          <cell r="J264">
            <v>0.18643915999999999</v>
          </cell>
          <cell r="K264">
            <v>0.18643915999999999</v>
          </cell>
          <cell r="L264">
            <v>0.18643915999999999</v>
          </cell>
          <cell r="M264">
            <v>0.18643915999999999</v>
          </cell>
          <cell r="N264">
            <v>0.18643915999999999</v>
          </cell>
          <cell r="O264">
            <v>0.18643915999999999</v>
          </cell>
          <cell r="P264">
            <v>0.18643915999999999</v>
          </cell>
          <cell r="Q264">
            <v>0.18643915999999999</v>
          </cell>
          <cell r="R264">
            <v>0.18643915999999999</v>
          </cell>
          <cell r="S264">
            <v>0.18643915999999999</v>
          </cell>
          <cell r="T264">
            <v>0.18643915999999999</v>
          </cell>
          <cell r="U264">
            <v>9.3219800000000005E-2</v>
          </cell>
          <cell r="CG264">
            <v>3.6355638399999992</v>
          </cell>
          <cell r="CH264">
            <v>3.0762463599999994</v>
          </cell>
        </row>
        <row r="265">
          <cell r="A265" t="str">
            <v>ICE/DEFENSA</v>
          </cell>
          <cell r="B265">
            <v>1.4560975600000001</v>
          </cell>
          <cell r="C265">
            <v>1.4560975600000001</v>
          </cell>
          <cell r="D265">
            <v>1.4560975600000001</v>
          </cell>
          <cell r="E265">
            <v>1.4560975600000001</v>
          </cell>
          <cell r="F265">
            <v>1.4560975600000001</v>
          </cell>
          <cell r="G265">
            <v>1.4560975600000001</v>
          </cell>
          <cell r="H265">
            <v>1.4560975600000001</v>
          </cell>
          <cell r="I265">
            <v>1.4560975600000001</v>
          </cell>
          <cell r="J265">
            <v>1.4560975600000001</v>
          </cell>
          <cell r="K265">
            <v>1.4560975600000001</v>
          </cell>
          <cell r="L265">
            <v>1.4560975600000001</v>
          </cell>
          <cell r="M265">
            <v>1.4560975600000001</v>
          </cell>
          <cell r="N265">
            <v>1.4560975600000001</v>
          </cell>
          <cell r="O265">
            <v>1.4560975600000001</v>
          </cell>
          <cell r="P265">
            <v>1.4560975600000001</v>
          </cell>
          <cell r="Q265">
            <v>1.4560975600000001</v>
          </cell>
          <cell r="R265">
            <v>1.4560975600000001</v>
          </cell>
          <cell r="S265">
            <v>1.4560975600000001</v>
          </cell>
          <cell r="T265">
            <v>1.4560975800000002</v>
          </cell>
          <cell r="CG265">
            <v>27.665853660000003</v>
          </cell>
          <cell r="CH265">
            <v>23.297560980000004</v>
          </cell>
        </row>
        <row r="266">
          <cell r="A266" t="str">
            <v>ICE/EDUCACION</v>
          </cell>
          <cell r="B266">
            <v>0.86243745999999999</v>
          </cell>
          <cell r="C266">
            <v>0.86243745999999999</v>
          </cell>
          <cell r="D266">
            <v>0.86243745999999999</v>
          </cell>
          <cell r="E266">
            <v>0.86243745999999999</v>
          </cell>
          <cell r="F266">
            <v>0.86243745999999999</v>
          </cell>
          <cell r="G266">
            <v>0.86243745999999999</v>
          </cell>
          <cell r="H266">
            <v>0.43121894</v>
          </cell>
          <cell r="CG266">
            <v>5.6058436999999994</v>
          </cell>
          <cell r="CH266">
            <v>3.0185313200000001</v>
          </cell>
        </row>
        <row r="267">
          <cell r="A267" t="str">
            <v>ICE/JUSTICIA</v>
          </cell>
          <cell r="B267">
            <v>0.19754817999999999</v>
          </cell>
          <cell r="C267">
            <v>0.19754817999999999</v>
          </cell>
          <cell r="D267">
            <v>0.19754817999999999</v>
          </cell>
          <cell r="E267">
            <v>0.19754817999999999</v>
          </cell>
          <cell r="F267">
            <v>0.19754817999999999</v>
          </cell>
          <cell r="G267">
            <v>0.19754817999999999</v>
          </cell>
          <cell r="H267">
            <v>0.19754817999999999</v>
          </cell>
          <cell r="I267">
            <v>0.19754817999999999</v>
          </cell>
          <cell r="J267">
            <v>0.19754817999999999</v>
          </cell>
          <cell r="K267">
            <v>0.19754817999999999</v>
          </cell>
          <cell r="L267">
            <v>0.19754817999999999</v>
          </cell>
          <cell r="M267">
            <v>0.19754817999999999</v>
          </cell>
          <cell r="N267">
            <v>0.19754817999999999</v>
          </cell>
          <cell r="O267">
            <v>0.19754817999999999</v>
          </cell>
          <cell r="P267">
            <v>0.19754817999999999</v>
          </cell>
          <cell r="Q267">
            <v>0.19754817999999999</v>
          </cell>
          <cell r="CG267">
            <v>3.1607708800000007</v>
          </cell>
          <cell r="CH267">
            <v>2.5681263400000005</v>
          </cell>
        </row>
        <row r="268">
          <cell r="A268" t="str">
            <v>ICE/MCBA</v>
          </cell>
          <cell r="B268">
            <v>0.70790518000000013</v>
          </cell>
          <cell r="C268">
            <v>0.70790518000000013</v>
          </cell>
          <cell r="D268">
            <v>0.70790518000000013</v>
          </cell>
          <cell r="E268">
            <v>0.70790518000000013</v>
          </cell>
          <cell r="F268">
            <v>0.70790518000000013</v>
          </cell>
          <cell r="G268">
            <v>0.70790518000000013</v>
          </cell>
          <cell r="H268">
            <v>0.70790518000000013</v>
          </cell>
          <cell r="I268">
            <v>0.70790518000000013</v>
          </cell>
          <cell r="J268">
            <v>0.70790518000000013</v>
          </cell>
          <cell r="K268">
            <v>0.70790518000000013</v>
          </cell>
          <cell r="L268">
            <v>0.70790518000000013</v>
          </cell>
          <cell r="M268">
            <v>0.70790518000000013</v>
          </cell>
          <cell r="N268">
            <v>0.70790518000000013</v>
          </cell>
          <cell r="O268">
            <v>0.70790518000000013</v>
          </cell>
          <cell r="P268">
            <v>0.70790518000000013</v>
          </cell>
          <cell r="Q268">
            <v>0.70790518000000013</v>
          </cell>
          <cell r="R268">
            <v>6.6975999999999994E-2</v>
          </cell>
          <cell r="CG268">
            <v>11.393458880000006</v>
          </cell>
          <cell r="CH268">
            <v>9.2697433400000033</v>
          </cell>
        </row>
        <row r="269">
          <cell r="A269" t="str">
            <v>ICE/PREFEC</v>
          </cell>
          <cell r="B269">
            <v>0.13360796</v>
          </cell>
          <cell r="C269">
            <v>0.13360796</v>
          </cell>
          <cell r="D269">
            <v>0.13360796</v>
          </cell>
          <cell r="E269">
            <v>0.13360796</v>
          </cell>
          <cell r="F269">
            <v>0.13360796</v>
          </cell>
          <cell r="G269">
            <v>0.13360796</v>
          </cell>
          <cell r="H269">
            <v>0.13360796</v>
          </cell>
          <cell r="I269">
            <v>0.13360796</v>
          </cell>
          <cell r="J269">
            <v>0.13360796</v>
          </cell>
          <cell r="K269">
            <v>0.13360796</v>
          </cell>
          <cell r="L269">
            <v>0.13360796</v>
          </cell>
          <cell r="M269">
            <v>0.13360796</v>
          </cell>
          <cell r="N269">
            <v>0.13360796</v>
          </cell>
          <cell r="O269">
            <v>0.13360796</v>
          </cell>
          <cell r="P269">
            <v>0.13360796</v>
          </cell>
          <cell r="Q269">
            <v>0.13360796</v>
          </cell>
          <cell r="R269">
            <v>0.13360796</v>
          </cell>
          <cell r="S269">
            <v>0.13360796</v>
          </cell>
          <cell r="T269">
            <v>0.13360828</v>
          </cell>
          <cell r="CG269">
            <v>2.5385515599999997</v>
          </cell>
          <cell r="CH269">
            <v>2.1377276799999998</v>
          </cell>
        </row>
        <row r="270">
          <cell r="A270" t="str">
            <v>ICE/PRES</v>
          </cell>
          <cell r="B270">
            <v>3.0466340000000001E-2</v>
          </cell>
          <cell r="C270">
            <v>3.0466340000000001E-2</v>
          </cell>
          <cell r="D270">
            <v>3.0466340000000001E-2</v>
          </cell>
          <cell r="E270">
            <v>3.0466340000000001E-2</v>
          </cell>
          <cell r="F270">
            <v>3.0466340000000001E-2</v>
          </cell>
          <cell r="G270">
            <v>3.0466340000000001E-2</v>
          </cell>
          <cell r="H270">
            <v>3.0466340000000001E-2</v>
          </cell>
          <cell r="I270">
            <v>3.0466340000000001E-2</v>
          </cell>
          <cell r="J270">
            <v>3.0466340000000001E-2</v>
          </cell>
          <cell r="K270">
            <v>3.0466340000000001E-2</v>
          </cell>
          <cell r="L270">
            <v>3.0466340000000001E-2</v>
          </cell>
          <cell r="M270">
            <v>3.0466340000000001E-2</v>
          </cell>
          <cell r="N270">
            <v>3.0466340000000001E-2</v>
          </cell>
          <cell r="O270">
            <v>3.0466340000000001E-2</v>
          </cell>
          <cell r="P270">
            <v>3.0466340000000001E-2</v>
          </cell>
          <cell r="Q270">
            <v>3.0466340000000001E-2</v>
          </cell>
          <cell r="R270">
            <v>3.0466340000000001E-2</v>
          </cell>
          <cell r="S270">
            <v>1.5233200000000001E-2</v>
          </cell>
          <cell r="CG270">
            <v>0.5331609799999999</v>
          </cell>
          <cell r="CH270">
            <v>0.44176195999999995</v>
          </cell>
        </row>
        <row r="271">
          <cell r="A271" t="str">
            <v>ICE/PROVCB</v>
          </cell>
          <cell r="B271">
            <v>1.2473036200000001</v>
          </cell>
          <cell r="C271">
            <v>1.2473036200000001</v>
          </cell>
          <cell r="D271">
            <v>1.2473036200000001</v>
          </cell>
          <cell r="E271">
            <v>1.2473036200000001</v>
          </cell>
          <cell r="F271">
            <v>1.2473036200000001</v>
          </cell>
          <cell r="G271">
            <v>1.2473036200000001</v>
          </cell>
          <cell r="H271">
            <v>1.2473036200000001</v>
          </cell>
          <cell r="I271">
            <v>1.2473036200000001</v>
          </cell>
          <cell r="J271">
            <v>1.2473036200000001</v>
          </cell>
          <cell r="K271">
            <v>1.2473036200000001</v>
          </cell>
          <cell r="L271">
            <v>1.2473036200000001</v>
          </cell>
          <cell r="M271">
            <v>1.2473036200000001</v>
          </cell>
          <cell r="N271">
            <v>1.2473036200000001</v>
          </cell>
          <cell r="O271">
            <v>1.2473036200000001</v>
          </cell>
          <cell r="P271">
            <v>1.2473036200000001</v>
          </cell>
          <cell r="Q271">
            <v>1.2473036200000001</v>
          </cell>
          <cell r="R271">
            <v>1.2473036200000001</v>
          </cell>
          <cell r="S271">
            <v>1.2473036200000001</v>
          </cell>
          <cell r="T271">
            <v>1.2473037599999999</v>
          </cell>
          <cell r="CG271">
            <v>23.698768920000003</v>
          </cell>
          <cell r="CH271">
            <v>19.956858060000002</v>
          </cell>
        </row>
        <row r="272">
          <cell r="A272" t="str">
            <v>ICE/SALUD</v>
          </cell>
          <cell r="B272">
            <v>4.6871713399999999</v>
          </cell>
          <cell r="C272">
            <v>4.6871713399999999</v>
          </cell>
          <cell r="D272">
            <v>4.6871713399999999</v>
          </cell>
          <cell r="E272">
            <v>4.6871713399999999</v>
          </cell>
          <cell r="F272">
            <v>4.6871713399999999</v>
          </cell>
          <cell r="G272">
            <v>4.6871713399999999</v>
          </cell>
          <cell r="H272">
            <v>4.6871713399999999</v>
          </cell>
          <cell r="I272">
            <v>4.6871713399999999</v>
          </cell>
          <cell r="J272">
            <v>4.6871713399999999</v>
          </cell>
          <cell r="K272">
            <v>4.6871713399999999</v>
          </cell>
          <cell r="L272">
            <v>4.6871713399999999</v>
          </cell>
          <cell r="M272">
            <v>4.6871713399999999</v>
          </cell>
          <cell r="N272">
            <v>4.6871713399999999</v>
          </cell>
          <cell r="O272">
            <v>4.6871713399999999</v>
          </cell>
          <cell r="P272">
            <v>4.6871713399999999</v>
          </cell>
          <cell r="Q272">
            <v>4.6871713399999999</v>
          </cell>
          <cell r="R272">
            <v>4.6871713399999999</v>
          </cell>
          <cell r="S272">
            <v>4.6871713399999999</v>
          </cell>
          <cell r="T272">
            <v>4.6871718699999994</v>
          </cell>
          <cell r="CG272">
            <v>89.056255990000025</v>
          </cell>
          <cell r="CH272">
            <v>74.994741970000007</v>
          </cell>
        </row>
        <row r="273">
          <cell r="A273" t="str">
            <v>ICE/SALUDPBA</v>
          </cell>
          <cell r="B273">
            <v>1.2892936399999999</v>
          </cell>
          <cell r="C273">
            <v>1.2892936399999999</v>
          </cell>
          <cell r="D273">
            <v>1.2892936399999999</v>
          </cell>
          <cell r="E273">
            <v>1.2892936399999999</v>
          </cell>
          <cell r="F273">
            <v>1.2892936399999999</v>
          </cell>
          <cell r="G273">
            <v>1.2892936399999999</v>
          </cell>
          <cell r="H273">
            <v>1.2892936399999999</v>
          </cell>
          <cell r="I273">
            <v>1.2892936399999999</v>
          </cell>
          <cell r="J273">
            <v>1.2892936399999999</v>
          </cell>
          <cell r="K273">
            <v>1.2892936399999999</v>
          </cell>
          <cell r="L273">
            <v>1.2892936399999999</v>
          </cell>
          <cell r="M273">
            <v>1.2892936399999999</v>
          </cell>
          <cell r="N273">
            <v>1.2892936399999999</v>
          </cell>
          <cell r="O273">
            <v>1.2892936399999999</v>
          </cell>
          <cell r="P273">
            <v>1.2892936399999999</v>
          </cell>
          <cell r="Q273">
            <v>1.2892940199999998</v>
          </cell>
          <cell r="CG273">
            <v>20.628698620000002</v>
          </cell>
          <cell r="CH273">
            <v>16.760817700000004</v>
          </cell>
        </row>
        <row r="274">
          <cell r="A274" t="str">
            <v>ICE/VIALIDAD</v>
          </cell>
          <cell r="B274">
            <v>0.24259994000000001</v>
          </cell>
          <cell r="C274">
            <v>0.24259994000000001</v>
          </cell>
          <cell r="D274">
            <v>0.24259994000000001</v>
          </cell>
          <cell r="E274">
            <v>0.24259994000000001</v>
          </cell>
          <cell r="F274">
            <v>0.24259994000000001</v>
          </cell>
          <cell r="G274">
            <v>0.24259994000000001</v>
          </cell>
          <cell r="H274">
            <v>0.24259994000000001</v>
          </cell>
          <cell r="I274">
            <v>0.24259994000000001</v>
          </cell>
          <cell r="J274">
            <v>0.24259994000000001</v>
          </cell>
          <cell r="K274">
            <v>0.24259994000000001</v>
          </cell>
          <cell r="L274">
            <v>0.24259994000000001</v>
          </cell>
          <cell r="M274">
            <v>0.24259994000000001</v>
          </cell>
          <cell r="N274">
            <v>0.24259994000000001</v>
          </cell>
          <cell r="O274">
            <v>0.24259994000000001</v>
          </cell>
          <cell r="P274">
            <v>0.24259994000000001</v>
          </cell>
          <cell r="Q274">
            <v>0.24259994000000001</v>
          </cell>
          <cell r="R274">
            <v>0.24259994000000001</v>
          </cell>
          <cell r="S274">
            <v>0.1213002</v>
          </cell>
          <cell r="CG274">
            <v>4.2454991799999995</v>
          </cell>
          <cell r="CH274">
            <v>3.5176993599999995</v>
          </cell>
        </row>
        <row r="275">
          <cell r="A275" t="str">
            <v>ICO/CBA</v>
          </cell>
          <cell r="B275">
            <v>2.5037054801105603</v>
          </cell>
          <cell r="C275">
            <v>5.0074109602211205</v>
          </cell>
          <cell r="D275">
            <v>5.0074109602211205</v>
          </cell>
          <cell r="E275">
            <v>5.0074109602211205</v>
          </cell>
          <cell r="F275">
            <v>5.0074109602211205</v>
          </cell>
          <cell r="G275">
            <v>5.0074109602211205</v>
          </cell>
          <cell r="H275">
            <v>2.50370552818171</v>
          </cell>
          <cell r="CG275">
            <v>30.044465809397877</v>
          </cell>
          <cell r="CH275">
            <v>17.525938408845072</v>
          </cell>
        </row>
        <row r="276">
          <cell r="A276" t="str">
            <v>ICO/SALUD</v>
          </cell>
          <cell r="B276">
            <v>2.1785096983535603</v>
          </cell>
          <cell r="C276">
            <v>4.3570193967071207</v>
          </cell>
          <cell r="D276">
            <v>4.3570193967071207</v>
          </cell>
          <cell r="E276">
            <v>4.3570193967071207</v>
          </cell>
          <cell r="F276">
            <v>4.3570193967071207</v>
          </cell>
          <cell r="G276">
            <v>4.3570193967071207</v>
          </cell>
          <cell r="H276">
            <v>2.1785097344069202</v>
          </cell>
          <cell r="CG276">
            <v>26.14211641629608</v>
          </cell>
          <cell r="CH276">
            <v>15.249567924528282</v>
          </cell>
        </row>
        <row r="277">
          <cell r="A277" t="str">
            <v>IRB/RELEXT</v>
          </cell>
          <cell r="B277">
            <v>1.6621547890878503E-2</v>
          </cell>
          <cell r="C277">
            <v>1.7981132075471702E-2</v>
          </cell>
          <cell r="D277">
            <v>1.9451892801346002E-2</v>
          </cell>
          <cell r="E277">
            <v>2.1042939550534788E-2</v>
          </cell>
          <cell r="F277">
            <v>2.2764211032327848E-2</v>
          </cell>
          <cell r="G277">
            <v>2.4626210791972119E-2</v>
          </cell>
          <cell r="H277">
            <v>2.6640523975483728E-2</v>
          </cell>
          <cell r="I277">
            <v>2.8819613027280377E-2</v>
          </cell>
          <cell r="J277">
            <v>3.1176901814685739E-2</v>
          </cell>
          <cell r="K277">
            <v>7.8140127388535031E-3</v>
          </cell>
          <cell r="CG277">
            <v>0.21693898569883432</v>
          </cell>
          <cell r="CH277">
            <v>0.16288441293113812</v>
          </cell>
        </row>
        <row r="278">
          <cell r="A278" t="str">
            <v>ISTBSP/SALUD</v>
          </cell>
          <cell r="B278">
            <v>0.86759565999999999</v>
          </cell>
          <cell r="CG278">
            <v>0.86759565999999999</v>
          </cell>
          <cell r="CH278">
            <v>0</v>
          </cell>
        </row>
        <row r="279">
          <cell r="A279" t="str">
            <v>JBIC/HIDRONOR</v>
          </cell>
          <cell r="B279">
            <v>7.6165418832026806</v>
          </cell>
          <cell r="C279">
            <v>7.6157355236501401</v>
          </cell>
          <cell r="CG279">
            <v>15.23227740685282</v>
          </cell>
          <cell r="CH279">
            <v>0</v>
          </cell>
        </row>
        <row r="280">
          <cell r="A280" t="str">
            <v>JBIC/PROV</v>
          </cell>
          <cell r="B280">
            <v>2.7610546463489798</v>
          </cell>
          <cell r="C280">
            <v>2.7610546463489798</v>
          </cell>
          <cell r="D280">
            <v>2.7610546463489798</v>
          </cell>
          <cell r="E280">
            <v>2.7610546463489798</v>
          </cell>
          <cell r="F280">
            <v>2.7610546463489798</v>
          </cell>
          <cell r="G280">
            <v>1.37861900819167</v>
          </cell>
          <cell r="CG280">
            <v>15.183892239936569</v>
          </cell>
          <cell r="CH280">
            <v>6.9007283008896296</v>
          </cell>
        </row>
        <row r="281">
          <cell r="A281" t="str">
            <v>JBIC/PROVBA</v>
          </cell>
          <cell r="B281">
            <v>2.2067294988108799</v>
          </cell>
          <cell r="C281">
            <v>2.2067294988108799</v>
          </cell>
          <cell r="D281">
            <v>2.2067294988108799</v>
          </cell>
          <cell r="E281">
            <v>2.2067294988108799</v>
          </cell>
          <cell r="F281">
            <v>2.2067294988108799</v>
          </cell>
          <cell r="G281">
            <v>2.2067294988108799</v>
          </cell>
          <cell r="H281">
            <v>2.2067294988108799</v>
          </cell>
          <cell r="I281">
            <v>2.2067294988108799</v>
          </cell>
          <cell r="J281">
            <v>2.2067294988108799</v>
          </cell>
          <cell r="K281">
            <v>2.2067294988108799</v>
          </cell>
          <cell r="L281">
            <v>2.2067294988108799</v>
          </cell>
          <cell r="M281">
            <v>2.2067294988108799</v>
          </cell>
          <cell r="N281">
            <v>2.2067294988108799</v>
          </cell>
          <cell r="O281">
            <v>1.1033647494054399</v>
          </cell>
          <cell r="CG281">
            <v>29.790848233946878</v>
          </cell>
          <cell r="CH281">
            <v>23.170659737514239</v>
          </cell>
        </row>
        <row r="282">
          <cell r="A282" t="str">
            <v>JBIC/TESORO</v>
          </cell>
          <cell r="B282">
            <v>42.802959570157675</v>
          </cell>
          <cell r="C282">
            <v>29.006614991632176</v>
          </cell>
          <cell r="D282">
            <v>15.210596318153799</v>
          </cell>
          <cell r="CG282">
            <v>87.020170879943649</v>
          </cell>
          <cell r="CH282">
            <v>0</v>
          </cell>
        </row>
        <row r="283">
          <cell r="A283" t="str">
            <v>KFW/CONEA</v>
          </cell>
          <cell r="B283">
            <v>44.771701069582988</v>
          </cell>
          <cell r="C283">
            <v>19.573734647277963</v>
          </cell>
          <cell r="D283">
            <v>19.573734467011164</v>
          </cell>
          <cell r="E283">
            <v>7.9041216440331654</v>
          </cell>
          <cell r="F283">
            <v>21.709594700156181</v>
          </cell>
          <cell r="CG283">
            <v>113.53288652806145</v>
          </cell>
          <cell r="CH283">
            <v>29.613716344189346</v>
          </cell>
        </row>
        <row r="284">
          <cell r="A284" t="str">
            <v>KFW/INTI</v>
          </cell>
          <cell r="B284">
            <v>0.56850698233385444</v>
          </cell>
          <cell r="C284">
            <v>0.56850698233385444</v>
          </cell>
          <cell r="D284">
            <v>0.56850698233385444</v>
          </cell>
          <cell r="E284">
            <v>0.56850698233385444</v>
          </cell>
          <cell r="F284">
            <v>0.56850698233385444</v>
          </cell>
          <cell r="G284">
            <v>0.56850698233385444</v>
          </cell>
          <cell r="H284">
            <v>0.56850698233385444</v>
          </cell>
          <cell r="I284">
            <v>0.56850698233385444</v>
          </cell>
          <cell r="J284">
            <v>0.56850698233385444</v>
          </cell>
          <cell r="K284">
            <v>0.56850698233385444</v>
          </cell>
          <cell r="L284">
            <v>0.56937014781877215</v>
          </cell>
          <cell r="CG284">
            <v>6.2544399711573169</v>
          </cell>
          <cell r="CH284">
            <v>4.5489190241557536</v>
          </cell>
        </row>
        <row r="285">
          <cell r="A285" t="str">
            <v>KFW/NASA</v>
          </cell>
          <cell r="B285">
            <v>0.53056291311140502</v>
          </cell>
          <cell r="CG285">
            <v>0.53056291311140502</v>
          </cell>
          <cell r="CH285">
            <v>0</v>
          </cell>
        </row>
        <row r="286">
          <cell r="A286" t="str">
            <v>KFW/YACYRETA</v>
          </cell>
          <cell r="B286">
            <v>0.68236613387814005</v>
          </cell>
          <cell r="C286">
            <v>0.68236613387814005</v>
          </cell>
          <cell r="D286">
            <v>0.68236613387814005</v>
          </cell>
          <cell r="E286">
            <v>0.68236613387814005</v>
          </cell>
          <cell r="F286">
            <v>0.68236613387814005</v>
          </cell>
          <cell r="G286">
            <v>0.68236613387814005</v>
          </cell>
          <cell r="H286">
            <v>0.34118306693907002</v>
          </cell>
          <cell r="CG286">
            <v>4.4353798702079104</v>
          </cell>
          <cell r="CH286">
            <v>2.3882814685734899</v>
          </cell>
        </row>
        <row r="287">
          <cell r="A287" t="str">
            <v>MEDIO/BANADE</v>
          </cell>
          <cell r="B287">
            <v>15.76582249729598</v>
          </cell>
          <cell r="C287">
            <v>11.041882934743407</v>
          </cell>
          <cell r="D287">
            <v>3.9839399471217325</v>
          </cell>
          <cell r="CG287">
            <v>30.791645379161121</v>
          </cell>
          <cell r="CH287">
            <v>0</v>
          </cell>
        </row>
        <row r="288">
          <cell r="A288" t="str">
            <v>MEDIO/BCRA</v>
          </cell>
          <cell r="B288">
            <v>5.7153230399999995</v>
          </cell>
          <cell r="C288">
            <v>5.7153230399999995</v>
          </cell>
          <cell r="D288">
            <v>4.3400552299999999</v>
          </cell>
          <cell r="E288">
            <v>2.9146494999999994</v>
          </cell>
          <cell r="F288">
            <v>2.8382122799999996</v>
          </cell>
          <cell r="G288">
            <v>1.4191064799999999</v>
          </cell>
          <cell r="CG288">
            <v>22.94266957</v>
          </cell>
          <cell r="CH288">
            <v>7.171968259999999</v>
          </cell>
        </row>
        <row r="289">
          <cell r="A289" t="str">
            <v>MEDIO/HIDRONOR</v>
          </cell>
          <cell r="B289">
            <v>0.13020776348996521</v>
          </cell>
          <cell r="C289">
            <v>0.13020776348996521</v>
          </cell>
          <cell r="D289">
            <v>0.13020776348996521</v>
          </cell>
          <cell r="E289">
            <v>0.13020776348996521</v>
          </cell>
          <cell r="F289">
            <v>0.1302078115611105</v>
          </cell>
          <cell r="CG289">
            <v>0.65103886552097134</v>
          </cell>
          <cell r="CH289">
            <v>0.26041557505107571</v>
          </cell>
        </row>
        <row r="290">
          <cell r="A290" t="str">
            <v>MEDIO/JUSTICIA</v>
          </cell>
          <cell r="B290">
            <v>0.11332410000000001</v>
          </cell>
          <cell r="C290">
            <v>0.11332410000000001</v>
          </cell>
          <cell r="D290">
            <v>0.11332410000000001</v>
          </cell>
          <cell r="E290">
            <v>0.11332410000000001</v>
          </cell>
          <cell r="F290">
            <v>0.11332410000000001</v>
          </cell>
          <cell r="G290">
            <v>6.2328250000000002E-2</v>
          </cell>
          <cell r="H290">
            <v>1.1332599999999998E-2</v>
          </cell>
          <cell r="CG290">
            <v>0.64028135000000008</v>
          </cell>
          <cell r="CH290">
            <v>0.30030905000000008</v>
          </cell>
        </row>
        <row r="291">
          <cell r="A291" t="str">
            <v>MEDIO/NASA</v>
          </cell>
          <cell r="B291">
            <v>0.47971145295036599</v>
          </cell>
          <cell r="C291">
            <v>0.47971145295036599</v>
          </cell>
          <cell r="D291">
            <v>0.47971145295036599</v>
          </cell>
          <cell r="E291">
            <v>0.47971145295036599</v>
          </cell>
          <cell r="F291">
            <v>0.47971145295036599</v>
          </cell>
          <cell r="G291">
            <v>0.47971145295036599</v>
          </cell>
          <cell r="H291">
            <v>0.47971145295036599</v>
          </cell>
          <cell r="I291">
            <v>0.47971145295036599</v>
          </cell>
          <cell r="J291">
            <v>0.239855810599688</v>
          </cell>
          <cell r="CG291">
            <v>4.0775474342026161</v>
          </cell>
          <cell r="CH291">
            <v>2.6384130753515183</v>
          </cell>
        </row>
        <row r="292">
          <cell r="A292" t="str">
            <v>MEDIO/PROVBA</v>
          </cell>
          <cell r="B292">
            <v>0.94791092416776801</v>
          </cell>
          <cell r="C292">
            <v>0.94791092416776801</v>
          </cell>
          <cell r="D292">
            <v>0.94791092416776801</v>
          </cell>
          <cell r="E292">
            <v>0.94791092416776801</v>
          </cell>
          <cell r="F292">
            <v>0.94791102031005903</v>
          </cell>
          <cell r="CG292">
            <v>4.7395547169811314</v>
          </cell>
          <cell r="CH292">
            <v>1.895821944477827</v>
          </cell>
        </row>
        <row r="293">
          <cell r="A293" t="str">
            <v>MEDIO/SALUD</v>
          </cell>
          <cell r="B293">
            <v>1.1491363538036299</v>
          </cell>
          <cell r="C293">
            <v>1.1491363538036299</v>
          </cell>
          <cell r="D293">
            <v>1.1491363538036299</v>
          </cell>
          <cell r="E293">
            <v>1.1491363538036299</v>
          </cell>
          <cell r="F293">
            <v>1.1491363538036299</v>
          </cell>
          <cell r="G293">
            <v>0.57456818891960104</v>
          </cell>
          <cell r="CG293">
            <v>6.3202499579377509</v>
          </cell>
          <cell r="CH293">
            <v>2.8728408965268608</v>
          </cell>
        </row>
        <row r="294">
          <cell r="A294" t="str">
            <v>MEDIO/YACYRETA</v>
          </cell>
          <cell r="B294">
            <v>1.0574106692224492</v>
          </cell>
          <cell r="C294">
            <v>2.015077269222449</v>
          </cell>
          <cell r="D294">
            <v>2.015077269222449</v>
          </cell>
          <cell r="E294">
            <v>2.015077269222449</v>
          </cell>
          <cell r="F294">
            <v>2.015077269222449</v>
          </cell>
          <cell r="G294">
            <v>2.015077269222449</v>
          </cell>
          <cell r="H294">
            <v>1.9784591944718182</v>
          </cell>
          <cell r="I294">
            <v>1.9153331999999998</v>
          </cell>
          <cell r="J294">
            <v>1.9153331999999998</v>
          </cell>
          <cell r="K294">
            <v>1.9153331999999998</v>
          </cell>
          <cell r="L294">
            <v>1.9153331999999998</v>
          </cell>
          <cell r="M294">
            <v>1.9153331999999998</v>
          </cell>
          <cell r="N294">
            <v>1.9153331999999998</v>
          </cell>
          <cell r="O294">
            <v>1.9153331999999998</v>
          </cell>
          <cell r="P294">
            <v>1.9153331999999998</v>
          </cell>
          <cell r="Q294">
            <v>1.9153331999999998</v>
          </cell>
          <cell r="R294">
            <v>1.9153331999999998</v>
          </cell>
          <cell r="S294">
            <v>1.9153331999999998</v>
          </cell>
          <cell r="T294">
            <v>0.95766899999999999</v>
          </cell>
          <cell r="CG294">
            <v>35.137590409806506</v>
          </cell>
          <cell r="CH294">
            <v>30.050025202139157</v>
          </cell>
        </row>
        <row r="295">
          <cell r="A295" t="str">
            <v>OCMO</v>
          </cell>
          <cell r="B295">
            <v>2.7612890879188412</v>
          </cell>
          <cell r="C295">
            <v>2.714354996334241</v>
          </cell>
          <cell r="D295">
            <v>2.6654653179305314</v>
          </cell>
          <cell r="E295">
            <v>2.6165756395268218</v>
          </cell>
          <cell r="F295">
            <v>2.5657303703410199</v>
          </cell>
          <cell r="G295">
            <v>2.5168406919373094</v>
          </cell>
          <cell r="H295">
            <v>2.4699066003527101</v>
          </cell>
          <cell r="CG295">
            <v>18.310162704341476</v>
          </cell>
          <cell r="CH295">
            <v>10.169053302157861</v>
          </cell>
        </row>
        <row r="296">
          <cell r="A296" t="str">
            <v>P BG04/06</v>
          </cell>
          <cell r="B296">
            <v>0</v>
          </cell>
          <cell r="C296">
            <v>0</v>
          </cell>
          <cell r="D296">
            <v>23.329466197775986</v>
          </cell>
          <cell r="E296">
            <v>0</v>
          </cell>
          <cell r="F296">
            <v>2.4221905937404239E-2</v>
          </cell>
          <cell r="CG296">
            <v>23.353688103713392</v>
          </cell>
          <cell r="CH296">
            <v>2.4221905937404239E-2</v>
          </cell>
        </row>
        <row r="297">
          <cell r="A297" t="str">
            <v>P BG05/17</v>
          </cell>
          <cell r="B297">
            <v>0</v>
          </cell>
          <cell r="C297">
            <v>0</v>
          </cell>
          <cell r="D297">
            <v>0</v>
          </cell>
          <cell r="E297">
            <v>0</v>
          </cell>
          <cell r="F297">
            <v>0</v>
          </cell>
          <cell r="G297">
            <v>0</v>
          </cell>
          <cell r="H297">
            <v>0</v>
          </cell>
          <cell r="I297">
            <v>0</v>
          </cell>
          <cell r="J297">
            <v>0</v>
          </cell>
          <cell r="K297">
            <v>0</v>
          </cell>
          <cell r="L297">
            <v>494.49194706652196</v>
          </cell>
          <cell r="CG297">
            <v>494.49194706652196</v>
          </cell>
          <cell r="CH297">
            <v>494.49194706652196</v>
          </cell>
        </row>
        <row r="298">
          <cell r="A298" t="str">
            <v>P BG06/27</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197.29602234294504</v>
          </cell>
          <cell r="CG298">
            <v>197.29602234294504</v>
          </cell>
          <cell r="CH298">
            <v>197.29602234294504</v>
          </cell>
        </row>
        <row r="299">
          <cell r="A299" t="str">
            <v>P BG07/05</v>
          </cell>
          <cell r="B299">
            <v>0</v>
          </cell>
          <cell r="C299">
            <v>8.0921020524466361</v>
          </cell>
          <cell r="CG299">
            <v>8.0921020524466361</v>
          </cell>
          <cell r="CH299">
            <v>0</v>
          </cell>
        </row>
        <row r="300">
          <cell r="A300" t="str">
            <v>P BG08/19</v>
          </cell>
          <cell r="B300">
            <v>0</v>
          </cell>
          <cell r="C300">
            <v>0</v>
          </cell>
          <cell r="D300">
            <v>0</v>
          </cell>
          <cell r="E300">
            <v>0</v>
          </cell>
          <cell r="F300">
            <v>0</v>
          </cell>
          <cell r="G300">
            <v>0</v>
          </cell>
          <cell r="H300">
            <v>0</v>
          </cell>
          <cell r="I300">
            <v>0</v>
          </cell>
          <cell r="J300">
            <v>0</v>
          </cell>
          <cell r="K300">
            <v>0</v>
          </cell>
          <cell r="L300">
            <v>0</v>
          </cell>
          <cell r="M300">
            <v>0</v>
          </cell>
          <cell r="N300">
            <v>25.016012715031501</v>
          </cell>
          <cell r="CG300">
            <v>25.016012715031501</v>
          </cell>
          <cell r="CH300">
            <v>25.016012715031501</v>
          </cell>
        </row>
        <row r="301">
          <cell r="A301" t="str">
            <v>P BG09/09</v>
          </cell>
          <cell r="B301">
            <v>0</v>
          </cell>
          <cell r="C301">
            <v>0</v>
          </cell>
          <cell r="D301">
            <v>0</v>
          </cell>
          <cell r="E301">
            <v>0</v>
          </cell>
          <cell r="F301">
            <v>0</v>
          </cell>
          <cell r="G301">
            <v>181.0058603809353</v>
          </cell>
          <cell r="CG301">
            <v>181.0058603809353</v>
          </cell>
          <cell r="CH301">
            <v>181.0058603809353</v>
          </cell>
        </row>
        <row r="302">
          <cell r="A302" t="str">
            <v>P BG10/20</v>
          </cell>
          <cell r="B302">
            <v>0</v>
          </cell>
          <cell r="C302">
            <v>0</v>
          </cell>
          <cell r="D302">
            <v>0</v>
          </cell>
          <cell r="E302">
            <v>0</v>
          </cell>
          <cell r="F302">
            <v>0</v>
          </cell>
          <cell r="G302">
            <v>0</v>
          </cell>
          <cell r="H302">
            <v>0</v>
          </cell>
          <cell r="I302">
            <v>0</v>
          </cell>
          <cell r="J302">
            <v>0</v>
          </cell>
          <cell r="K302">
            <v>0</v>
          </cell>
          <cell r="L302">
            <v>0</v>
          </cell>
          <cell r="M302">
            <v>0</v>
          </cell>
          <cell r="N302">
            <v>0</v>
          </cell>
          <cell r="O302">
            <v>30.8523138837262</v>
          </cell>
          <cell r="CG302">
            <v>30.8523138837262</v>
          </cell>
          <cell r="CH302">
            <v>30.8523138837262</v>
          </cell>
        </row>
        <row r="303">
          <cell r="A303" t="str">
            <v>P BG11/10</v>
          </cell>
          <cell r="B303">
            <v>0</v>
          </cell>
          <cell r="C303">
            <v>0</v>
          </cell>
          <cell r="D303">
            <v>0</v>
          </cell>
          <cell r="E303">
            <v>0</v>
          </cell>
          <cell r="F303">
            <v>0</v>
          </cell>
          <cell r="G303">
            <v>0</v>
          </cell>
          <cell r="H303">
            <v>73.282461372364196</v>
          </cell>
          <cell r="CG303">
            <v>73.282461372364196</v>
          </cell>
          <cell r="CH303">
            <v>73.282461372364196</v>
          </cell>
        </row>
        <row r="304">
          <cell r="A304" t="str">
            <v>P BG12/15</v>
          </cell>
          <cell r="B304">
            <v>0</v>
          </cell>
          <cell r="C304">
            <v>0</v>
          </cell>
          <cell r="D304">
            <v>0</v>
          </cell>
          <cell r="E304">
            <v>0</v>
          </cell>
          <cell r="F304">
            <v>0</v>
          </cell>
          <cell r="G304">
            <v>0</v>
          </cell>
          <cell r="H304">
            <v>0</v>
          </cell>
          <cell r="I304">
            <v>0</v>
          </cell>
          <cell r="J304">
            <v>160.31553493340374</v>
          </cell>
          <cell r="CG304">
            <v>160.31553493340374</v>
          </cell>
          <cell r="CH304">
            <v>160.31553493340374</v>
          </cell>
        </row>
        <row r="305">
          <cell r="A305" t="str">
            <v>P BG13/30</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62.825537264492674</v>
          </cell>
          <cell r="CG305">
            <v>62.825537264492674</v>
          </cell>
          <cell r="CH305">
            <v>62.825537264492674</v>
          </cell>
        </row>
        <row r="306">
          <cell r="A306" t="str">
            <v>P BG14/31</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1.71353666310608</v>
          </cell>
          <cell r="CG306">
            <v>1.71353666310608</v>
          </cell>
          <cell r="CH306">
            <v>1.71353666310608</v>
          </cell>
        </row>
        <row r="307">
          <cell r="A307" t="str">
            <v>P BG15/12</v>
          </cell>
          <cell r="B307">
            <v>0</v>
          </cell>
          <cell r="C307">
            <v>0</v>
          </cell>
          <cell r="D307">
            <v>0</v>
          </cell>
          <cell r="E307">
            <v>0</v>
          </cell>
          <cell r="F307">
            <v>0</v>
          </cell>
          <cell r="G307">
            <v>371.91441607363276</v>
          </cell>
          <cell r="CG307">
            <v>371.91441607363276</v>
          </cell>
          <cell r="CH307">
            <v>371.91441607363276</v>
          </cell>
        </row>
        <row r="308">
          <cell r="A308" t="str">
            <v>P BG16/08$</v>
          </cell>
          <cell r="B308">
            <v>0</v>
          </cell>
          <cell r="C308">
            <v>0</v>
          </cell>
          <cell r="D308">
            <v>0</v>
          </cell>
          <cell r="E308">
            <v>0</v>
          </cell>
          <cell r="F308">
            <v>170.85048594330399</v>
          </cell>
          <cell r="CG308">
            <v>170.85048594330399</v>
          </cell>
          <cell r="CH308">
            <v>170.85048594330399</v>
          </cell>
        </row>
        <row r="309">
          <cell r="A309" t="str">
            <v>P BG17/08</v>
          </cell>
          <cell r="B309">
            <v>0</v>
          </cell>
          <cell r="C309">
            <v>0</v>
          </cell>
          <cell r="D309">
            <v>1718.7507002717693</v>
          </cell>
          <cell r="E309">
            <v>1718.7507002717693</v>
          </cell>
          <cell r="F309">
            <v>1733.6510240583286</v>
          </cell>
          <cell r="CG309">
            <v>5171.1524246018671</v>
          </cell>
          <cell r="CH309">
            <v>3452.4017243300977</v>
          </cell>
        </row>
        <row r="310">
          <cell r="A310" t="str">
            <v>P BG18/18</v>
          </cell>
          <cell r="B310">
            <v>0</v>
          </cell>
          <cell r="C310">
            <v>0</v>
          </cell>
          <cell r="D310">
            <v>0</v>
          </cell>
          <cell r="E310">
            <v>0</v>
          </cell>
          <cell r="F310">
            <v>0</v>
          </cell>
          <cell r="G310">
            <v>0</v>
          </cell>
          <cell r="H310">
            <v>0</v>
          </cell>
          <cell r="I310">
            <v>0</v>
          </cell>
          <cell r="J310">
            <v>0</v>
          </cell>
          <cell r="K310">
            <v>515.23241858800202</v>
          </cell>
          <cell r="L310">
            <v>515.23241858800202</v>
          </cell>
          <cell r="M310">
            <v>257.61620930545598</v>
          </cell>
          <cell r="CG310">
            <v>1288.0810464814599</v>
          </cell>
          <cell r="CH310">
            <v>1288.0810464814599</v>
          </cell>
        </row>
        <row r="311">
          <cell r="A311" t="str">
            <v>P BG19/31</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795.67563842345089</v>
          </cell>
          <cell r="CG311">
            <v>795.67563842345089</v>
          </cell>
          <cell r="CH311">
            <v>795.67563842345089</v>
          </cell>
        </row>
        <row r="312">
          <cell r="A312" t="str">
            <v>P BIHD</v>
          </cell>
          <cell r="B312">
            <v>5.014141749691426E-2</v>
          </cell>
          <cell r="C312">
            <v>5.014141749691426E-2</v>
          </cell>
          <cell r="D312">
            <v>5.014141749691426E-2</v>
          </cell>
          <cell r="E312">
            <v>5.014141749691426E-2</v>
          </cell>
          <cell r="F312">
            <v>4.6103415589659538E-2</v>
          </cell>
          <cell r="CG312">
            <v>0.24666908557731659</v>
          </cell>
          <cell r="CH312">
            <v>9.6244833086573806E-2</v>
          </cell>
        </row>
        <row r="313">
          <cell r="A313" t="str">
            <v>P BP04/E435</v>
          </cell>
          <cell r="B313">
            <v>4.4156158055860208</v>
          </cell>
          <cell r="C313">
            <v>0</v>
          </cell>
          <cell r="D313">
            <v>1.9048417694512798</v>
          </cell>
          <cell r="CG313">
            <v>6.3204575750373007</v>
          </cell>
          <cell r="CH313">
            <v>0</v>
          </cell>
        </row>
        <row r="314">
          <cell r="A314" t="str">
            <v>P BP05/B400 (Hexagon IV)</v>
          </cell>
          <cell r="B314">
            <v>0</v>
          </cell>
          <cell r="C314">
            <v>29.261187996323002</v>
          </cell>
          <cell r="CG314">
            <v>29.261187996323002</v>
          </cell>
          <cell r="CH314">
            <v>0</v>
          </cell>
        </row>
        <row r="315">
          <cell r="A315" t="str">
            <v>P BP06/B450 (Radar III)</v>
          </cell>
          <cell r="B315">
            <v>0</v>
          </cell>
          <cell r="C315">
            <v>0</v>
          </cell>
          <cell r="D315">
            <v>30.772896489906699</v>
          </cell>
          <cell r="CG315">
            <v>30.772896489906699</v>
          </cell>
          <cell r="CH315">
            <v>0</v>
          </cell>
        </row>
        <row r="316">
          <cell r="A316" t="str">
            <v>P BP06/B450 (Radar IV)</v>
          </cell>
          <cell r="B316">
            <v>0</v>
          </cell>
          <cell r="C316">
            <v>0</v>
          </cell>
          <cell r="D316">
            <v>14.693156306111499</v>
          </cell>
          <cell r="CG316">
            <v>14.693156306111499</v>
          </cell>
          <cell r="CH316">
            <v>0</v>
          </cell>
        </row>
        <row r="317">
          <cell r="A317" t="str">
            <v>P BP06/E580</v>
          </cell>
          <cell r="B317">
            <v>0</v>
          </cell>
          <cell r="C317">
            <v>0</v>
          </cell>
          <cell r="D317">
            <v>969.01975510391082</v>
          </cell>
          <cell r="CG317">
            <v>969.01975510391082</v>
          </cell>
          <cell r="CH317">
            <v>0</v>
          </cell>
        </row>
        <row r="318">
          <cell r="A318" t="str">
            <v>P BP07/B450 (Celtic I)</v>
          </cell>
          <cell r="B318">
            <v>0</v>
          </cell>
          <cell r="C318">
            <v>0</v>
          </cell>
          <cell r="D318">
            <v>0</v>
          </cell>
          <cell r="E318">
            <v>11.4358330321627</v>
          </cell>
          <cell r="CG318">
            <v>11.4358330321627</v>
          </cell>
          <cell r="CH318">
            <v>11.4358330321627</v>
          </cell>
        </row>
        <row r="319">
          <cell r="A319" t="str">
            <v>P BP07/B450 (Celtic II)</v>
          </cell>
          <cell r="B319">
            <v>0</v>
          </cell>
          <cell r="C319">
            <v>0</v>
          </cell>
          <cell r="D319">
            <v>0</v>
          </cell>
          <cell r="E319">
            <v>16.985574298453901</v>
          </cell>
          <cell r="CG319">
            <v>16.985574298453901</v>
          </cell>
          <cell r="CH319">
            <v>16.985574298453901</v>
          </cell>
        </row>
        <row r="320">
          <cell r="A320" t="str">
            <v>P BT03</v>
          </cell>
          <cell r="E320">
            <v>0</v>
          </cell>
          <cell r="F320">
            <v>3.3755782275131523</v>
          </cell>
          <cell r="CG320">
            <v>3.3755782275131523</v>
          </cell>
          <cell r="CH320">
            <v>3.3755782275131523</v>
          </cell>
        </row>
        <row r="321">
          <cell r="A321" t="str">
            <v>P BT04</v>
          </cell>
          <cell r="B321">
            <v>620.83813355365032</v>
          </cell>
          <cell r="E321">
            <v>0</v>
          </cell>
          <cell r="F321">
            <v>6.0789305627546794E-2</v>
          </cell>
          <cell r="CG321">
            <v>620.89892285927783</v>
          </cell>
          <cell r="CH321">
            <v>6.0789305627546794E-2</v>
          </cell>
        </row>
        <row r="322">
          <cell r="A322" t="str">
            <v>P BT05</v>
          </cell>
          <cell r="B322">
            <v>0</v>
          </cell>
          <cell r="C322">
            <v>437.92712029737174</v>
          </cell>
          <cell r="E322">
            <v>0</v>
          </cell>
          <cell r="F322">
            <v>1.16523813478506</v>
          </cell>
          <cell r="CG322">
            <v>439.0923584321568</v>
          </cell>
          <cell r="CH322">
            <v>1.16523813478506</v>
          </cell>
        </row>
        <row r="323">
          <cell r="A323" t="str">
            <v>P BT06</v>
          </cell>
          <cell r="B323">
            <v>0</v>
          </cell>
          <cell r="C323">
            <v>0</v>
          </cell>
          <cell r="D323">
            <v>286.1884428725657</v>
          </cell>
          <cell r="E323">
            <v>0</v>
          </cell>
          <cell r="F323">
            <v>0.9787063314556721</v>
          </cell>
          <cell r="CG323">
            <v>287.16714920402137</v>
          </cell>
          <cell r="CH323">
            <v>0.9787063314556721</v>
          </cell>
        </row>
        <row r="324">
          <cell r="A324" t="str">
            <v>P BT2006</v>
          </cell>
          <cell r="B324">
            <v>221.40913326441239</v>
          </cell>
          <cell r="C324">
            <v>221.40913326441239</v>
          </cell>
          <cell r="D324">
            <v>55.352283316103097</v>
          </cell>
          <cell r="CG324">
            <v>498.1705498449279</v>
          </cell>
          <cell r="CH324">
            <v>0</v>
          </cell>
        </row>
        <row r="325">
          <cell r="A325" t="str">
            <v>P BT27</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34.379914763468896</v>
          </cell>
          <cell r="CG325">
            <v>34.379914763468896</v>
          </cell>
          <cell r="CH325">
            <v>34.379914763468896</v>
          </cell>
        </row>
        <row r="326">
          <cell r="A326" t="str">
            <v>P CCAP</v>
          </cell>
          <cell r="M326">
            <v>5.1232597503386375</v>
          </cell>
          <cell r="CG326">
            <v>5.1232597503386375</v>
          </cell>
          <cell r="CH326">
            <v>5.1232597503386375</v>
          </cell>
        </row>
        <row r="327">
          <cell r="A327" t="str">
            <v>P DC$</v>
          </cell>
          <cell r="B327">
            <v>4.0644955463917558</v>
          </cell>
          <cell r="C327">
            <v>4.0644955463917558</v>
          </cell>
          <cell r="D327">
            <v>4.0644955463917558</v>
          </cell>
          <cell r="E327">
            <v>1.036883594501719</v>
          </cell>
          <cell r="CG327">
            <v>13.230370233676986</v>
          </cell>
          <cell r="CH327">
            <v>1.036883594501719</v>
          </cell>
        </row>
        <row r="328">
          <cell r="A328" t="str">
            <v>P EL/ARP-61</v>
          </cell>
          <cell r="B328">
            <v>0</v>
          </cell>
          <cell r="C328">
            <v>0</v>
          </cell>
          <cell r="D328">
            <v>0</v>
          </cell>
          <cell r="E328">
            <v>22.652130604811003</v>
          </cell>
          <cell r="F328">
            <v>0.45964335395188799</v>
          </cell>
          <cell r="CG328">
            <v>23.111773958762889</v>
          </cell>
          <cell r="CH328">
            <v>23.111773958762889</v>
          </cell>
        </row>
        <row r="329">
          <cell r="A329" t="str">
            <v>P EL/USD-79</v>
          </cell>
          <cell r="B329">
            <v>0</v>
          </cell>
          <cell r="C329">
            <v>69.269690274432705</v>
          </cell>
          <cell r="CG329">
            <v>69.269690274432705</v>
          </cell>
          <cell r="CH329">
            <v>0</v>
          </cell>
        </row>
        <row r="330">
          <cell r="A330" t="str">
            <v>P EL/USD-91</v>
          </cell>
          <cell r="B330">
            <v>0</v>
          </cell>
          <cell r="C330">
            <v>4.1127186570177505</v>
          </cell>
          <cell r="CG330">
            <v>4.1127186570177505</v>
          </cell>
          <cell r="CH330">
            <v>0</v>
          </cell>
        </row>
        <row r="331">
          <cell r="A331" t="str">
            <v>P FRB</v>
          </cell>
          <cell r="B331">
            <v>123.48490756687565</v>
          </cell>
          <cell r="C331">
            <v>61.733810019101199</v>
          </cell>
          <cell r="CG331">
            <v>185.21871758597683</v>
          </cell>
          <cell r="CH331">
            <v>0</v>
          </cell>
        </row>
        <row r="332">
          <cell r="A332" t="str">
            <v>P PRE6</v>
          </cell>
          <cell r="B332">
            <v>0</v>
          </cell>
          <cell r="C332">
            <v>0</v>
          </cell>
          <cell r="D332">
            <v>6.4818414401205109</v>
          </cell>
          <cell r="E332">
            <v>7.0710997528587392</v>
          </cell>
          <cell r="F332">
            <v>7.0710997528587392</v>
          </cell>
          <cell r="G332">
            <v>7.0710997528587392</v>
          </cell>
          <cell r="H332">
            <v>0.63458587657828136</v>
          </cell>
          <cell r="CG332">
            <v>28.329726575275011</v>
          </cell>
          <cell r="CH332">
            <v>21.847885135154499</v>
          </cell>
        </row>
        <row r="333">
          <cell r="A333" t="str">
            <v>P PRO1</v>
          </cell>
          <cell r="B333">
            <v>22.983982515463925</v>
          </cell>
          <cell r="C333">
            <v>22.983982515463925</v>
          </cell>
          <cell r="D333">
            <v>22.983982515463925</v>
          </cell>
          <cell r="E333">
            <v>5.8689432783505167</v>
          </cell>
          <cell r="CG333">
            <v>74.820890824742293</v>
          </cell>
          <cell r="CH333">
            <v>5.8689432783505167</v>
          </cell>
        </row>
        <row r="334">
          <cell r="A334" t="str">
            <v>P PRO10</v>
          </cell>
          <cell r="B334">
            <v>2.8097028520044804</v>
          </cell>
          <cell r="C334">
            <v>2.8097028520044804</v>
          </cell>
          <cell r="D334">
            <v>2.8097028520044804</v>
          </cell>
          <cell r="E334">
            <v>1.4048514260022402</v>
          </cell>
          <cell r="CG334">
            <v>9.8339599820156813</v>
          </cell>
          <cell r="CH334">
            <v>1.4048514260022402</v>
          </cell>
        </row>
        <row r="335">
          <cell r="A335" t="str">
            <v>P PRO2</v>
          </cell>
          <cell r="B335">
            <v>17.426618196813759</v>
          </cell>
          <cell r="C335">
            <v>17.426618196813759</v>
          </cell>
          <cell r="D335">
            <v>17.426618196813759</v>
          </cell>
          <cell r="E335">
            <v>3.2824997121935384</v>
          </cell>
          <cell r="CG335">
            <v>55.562354302634816</v>
          </cell>
          <cell r="CH335">
            <v>3.2824997121935384</v>
          </cell>
        </row>
        <row r="336">
          <cell r="A336" t="str">
            <v>P PRO3</v>
          </cell>
          <cell r="B336">
            <v>5.3884206185567031E-2</v>
          </cell>
          <cell r="C336">
            <v>5.3832838487972531E-2</v>
          </cell>
          <cell r="D336">
            <v>5.3884206185567031E-2</v>
          </cell>
          <cell r="E336">
            <v>5.3884206185567031E-2</v>
          </cell>
          <cell r="F336">
            <v>5.3884206185567031E-2</v>
          </cell>
          <cell r="G336">
            <v>5.3884206185567031E-2</v>
          </cell>
          <cell r="H336">
            <v>5.3884206185567031E-2</v>
          </cell>
          <cell r="I336">
            <v>2.8003780068728504E-4</v>
          </cell>
          <cell r="CG336">
            <v>0.37741811340206205</v>
          </cell>
          <cell r="CH336">
            <v>0.2158168625429554</v>
          </cell>
        </row>
        <row r="337">
          <cell r="A337" t="str">
            <v>P PRO4</v>
          </cell>
          <cell r="B337">
            <v>28.562077086310467</v>
          </cell>
          <cell r="C337">
            <v>28.595284824724462</v>
          </cell>
          <cell r="D337">
            <v>28.562077086310467</v>
          </cell>
          <cell r="E337">
            <v>28.562077086310467</v>
          </cell>
          <cell r="F337">
            <v>28.562077086310467</v>
          </cell>
          <cell r="G337">
            <v>28.562077086310467</v>
          </cell>
          <cell r="H337">
            <v>26.036094652527428</v>
          </cell>
          <cell r="CG337">
            <v>197.4417649088042</v>
          </cell>
          <cell r="CH337">
            <v>111.72232591145882</v>
          </cell>
        </row>
        <row r="338">
          <cell r="A338" t="str">
            <v>P PRO5</v>
          </cell>
          <cell r="B338">
            <v>9.2653877800687194</v>
          </cell>
          <cell r="C338">
            <v>9.2653877800687194</v>
          </cell>
          <cell r="D338">
            <v>9.2653877800687194</v>
          </cell>
          <cell r="E338">
            <v>4.6375184329896904</v>
          </cell>
          <cell r="CG338">
            <v>32.433681773195843</v>
          </cell>
          <cell r="CH338">
            <v>4.6375184329896904</v>
          </cell>
        </row>
        <row r="339">
          <cell r="A339" t="str">
            <v>P PRO6</v>
          </cell>
          <cell r="B339">
            <v>44.559437239578074</v>
          </cell>
          <cell r="C339">
            <v>44.559437239578074</v>
          </cell>
          <cell r="D339">
            <v>44.559437239578074</v>
          </cell>
          <cell r="E339">
            <v>21.642337887643791</v>
          </cell>
          <cell r="CG339">
            <v>155.32064960637803</v>
          </cell>
          <cell r="CH339">
            <v>21.642337887643791</v>
          </cell>
        </row>
        <row r="340">
          <cell r="A340" t="str">
            <v>P PRO7</v>
          </cell>
          <cell r="B340">
            <v>0</v>
          </cell>
          <cell r="C340">
            <v>0</v>
          </cell>
          <cell r="D340">
            <v>7.9233529209622025E-2</v>
          </cell>
          <cell r="E340">
            <v>8.6436577319587662E-2</v>
          </cell>
          <cell r="F340">
            <v>8.6436577319587662E-2</v>
          </cell>
          <cell r="G340">
            <v>8.6436577319587662E-2</v>
          </cell>
          <cell r="H340">
            <v>8.6436577319587662E-2</v>
          </cell>
          <cell r="I340">
            <v>8.6436577319587662E-2</v>
          </cell>
          <cell r="J340">
            <v>8.6436577319587662E-2</v>
          </cell>
          <cell r="K340">
            <v>8.6436577319587662E-2</v>
          </cell>
          <cell r="L340">
            <v>8.6436577319587662E-2</v>
          </cell>
          <cell r="M340">
            <v>8.6436577319587662E-2</v>
          </cell>
          <cell r="N340">
            <v>7.20304810996564E-3</v>
          </cell>
          <cell r="CG340">
            <v>0.8643657731958766</v>
          </cell>
          <cell r="CH340">
            <v>0.78513224398625459</v>
          </cell>
        </row>
        <row r="341">
          <cell r="A341" t="str">
            <v>P PRO8</v>
          </cell>
          <cell r="B341">
            <v>0</v>
          </cell>
          <cell r="C341">
            <v>0</v>
          </cell>
          <cell r="D341">
            <v>0.42562354342727376</v>
          </cell>
          <cell r="E341">
            <v>0.46431659282975318</v>
          </cell>
          <cell r="F341">
            <v>0.46431659282975318</v>
          </cell>
          <cell r="G341">
            <v>0.46431659282975318</v>
          </cell>
          <cell r="H341">
            <v>0.46431659282975318</v>
          </cell>
          <cell r="I341">
            <v>0.46431659282975318</v>
          </cell>
          <cell r="J341">
            <v>0.46431659282975318</v>
          </cell>
          <cell r="K341">
            <v>0.46431659282975318</v>
          </cell>
          <cell r="L341">
            <v>0.46431659282975318</v>
          </cell>
          <cell r="M341">
            <v>0.46431659282975318</v>
          </cell>
          <cell r="N341">
            <v>3.0648896169167238E-3</v>
          </cell>
          <cell r="CG341">
            <v>4.6075377685119685</v>
          </cell>
          <cell r="CH341">
            <v>4.1819142250846948</v>
          </cell>
        </row>
        <row r="342">
          <cell r="A342" t="str">
            <v>P PRO9</v>
          </cell>
          <cell r="B342">
            <v>4.8327155189003603</v>
          </cell>
          <cell r="C342">
            <v>4.8327155189003603</v>
          </cell>
          <cell r="D342">
            <v>4.8327155189003603</v>
          </cell>
          <cell r="E342">
            <v>2.41635776632303</v>
          </cell>
          <cell r="CG342">
            <v>16.914504323024111</v>
          </cell>
          <cell r="CH342">
            <v>2.41635776632303</v>
          </cell>
        </row>
        <row r="343">
          <cell r="A343" t="str">
            <v>PAR</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185.047</v>
          </cell>
          <cell r="CG343">
            <v>185.047</v>
          </cell>
          <cell r="CH343">
            <v>185.047</v>
          </cell>
        </row>
        <row r="344">
          <cell r="A344" t="str">
            <v>PAR $+CER</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106.32826507404201</v>
          </cell>
          <cell r="Y344">
            <v>212.65653014808402</v>
          </cell>
          <cell r="Z344">
            <v>212.65653014808402</v>
          </cell>
          <cell r="AA344">
            <v>212.65653014808402</v>
          </cell>
          <cell r="AB344">
            <v>212.65653014808402</v>
          </cell>
          <cell r="AC344">
            <v>212.65653014808402</v>
          </cell>
          <cell r="AD344">
            <v>212.65653014808402</v>
          </cell>
          <cell r="AE344">
            <v>212.65653014808402</v>
          </cell>
          <cell r="AF344">
            <v>212.65653014808402</v>
          </cell>
          <cell r="AG344">
            <v>318.98479522212602</v>
          </cell>
          <cell r="CG344">
            <v>2126.5653014808408</v>
          </cell>
          <cell r="CH344">
            <v>2126.5653014808408</v>
          </cell>
        </row>
        <row r="345">
          <cell r="A345" t="str">
            <v>PAR EUR</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304.80452722028599</v>
          </cell>
          <cell r="Y345">
            <v>609.60905444057198</v>
          </cell>
          <cell r="Z345">
            <v>609.60905444057198</v>
          </cell>
          <cell r="AA345">
            <v>609.60905444057198</v>
          </cell>
          <cell r="AB345">
            <v>609.60905444057198</v>
          </cell>
          <cell r="AC345">
            <v>609.60905444057198</v>
          </cell>
          <cell r="AD345">
            <v>609.60905444057198</v>
          </cell>
          <cell r="AE345">
            <v>609.60905444057198</v>
          </cell>
          <cell r="AF345">
            <v>609.60905444057198</v>
          </cell>
          <cell r="AG345">
            <v>914.41358166085797</v>
          </cell>
          <cell r="CG345">
            <v>6096.0905444057189</v>
          </cell>
          <cell r="CH345">
            <v>6096.0905444057189</v>
          </cell>
        </row>
        <row r="346">
          <cell r="A346" t="str">
            <v>PAR JPY</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9.2653232625737694</v>
          </cell>
          <cell r="Y346">
            <v>18.530646525147539</v>
          </cell>
          <cell r="Z346">
            <v>18.530646525147539</v>
          </cell>
          <cell r="AA346">
            <v>18.530646525147539</v>
          </cell>
          <cell r="AB346">
            <v>18.530646525147539</v>
          </cell>
          <cell r="AC346">
            <v>18.530646525147539</v>
          </cell>
          <cell r="AD346">
            <v>18.530646525147539</v>
          </cell>
          <cell r="AE346">
            <v>18.530646525147539</v>
          </cell>
          <cell r="AF346">
            <v>18.530646525147539</v>
          </cell>
          <cell r="AG346">
            <v>27.795969787721308</v>
          </cell>
          <cell r="CG346">
            <v>185.30646525147543</v>
          </cell>
          <cell r="CH346">
            <v>185.30646525147543</v>
          </cell>
        </row>
        <row r="347">
          <cell r="A347" t="str">
            <v>PAR USD</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327.95723000000004</v>
          </cell>
          <cell r="Y347">
            <v>655.91446000000008</v>
          </cell>
          <cell r="Z347">
            <v>655.91446000000008</v>
          </cell>
          <cell r="AA347">
            <v>655.91446000000008</v>
          </cell>
          <cell r="AB347">
            <v>655.91446000000008</v>
          </cell>
          <cell r="AC347">
            <v>655.91446000000008</v>
          </cell>
          <cell r="AD347">
            <v>655.91446000000008</v>
          </cell>
          <cell r="AE347">
            <v>655.91446000000008</v>
          </cell>
          <cell r="AF347">
            <v>655.91446000000008</v>
          </cell>
          <cell r="AG347">
            <v>983.87169000000006</v>
          </cell>
          <cell r="CG347">
            <v>6559.1446000000005</v>
          </cell>
          <cell r="CH347">
            <v>6559.1446000000005</v>
          </cell>
        </row>
        <row r="348">
          <cell r="A348" t="str">
            <v>PARDM</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55.7837200336498</v>
          </cell>
          <cell r="CG348">
            <v>55.7837200336498</v>
          </cell>
          <cell r="CH348">
            <v>55.7837200336498</v>
          </cell>
        </row>
        <row r="349">
          <cell r="A349" t="str">
            <v>PR12</v>
          </cell>
          <cell r="I349">
            <v>4.2187164232959988</v>
          </cell>
          <cell r="J349">
            <v>5.6249552310613318</v>
          </cell>
          <cell r="K349">
            <v>5.6249552310613318</v>
          </cell>
          <cell r="L349">
            <v>5.6249552310613318</v>
          </cell>
          <cell r="M349">
            <v>5.6249552310613318</v>
          </cell>
          <cell r="N349">
            <v>5.6249552310613318</v>
          </cell>
          <cell r="O349">
            <v>5.6249552310613318</v>
          </cell>
          <cell r="P349">
            <v>5.6249552310613318</v>
          </cell>
          <cell r="Q349">
            <v>5.6249552310613318</v>
          </cell>
          <cell r="R349">
            <v>5.6249552310613318</v>
          </cell>
          <cell r="S349">
            <v>1.632140627103063</v>
          </cell>
          <cell r="CG349">
            <v>56.475454129951054</v>
          </cell>
          <cell r="CH349">
            <v>56.475454129951054</v>
          </cell>
        </row>
        <row r="350">
          <cell r="A350" t="str">
            <v>PR8</v>
          </cell>
          <cell r="C350">
            <v>17.93694095242461</v>
          </cell>
          <cell r="D350">
            <v>23.915921269899481</v>
          </cell>
          <cell r="E350">
            <v>23.915921269899481</v>
          </cell>
          <cell r="F350">
            <v>23.915921269899481</v>
          </cell>
          <cell r="G350">
            <v>23.915921269899481</v>
          </cell>
          <cell r="H350">
            <v>23.915921269899481</v>
          </cell>
          <cell r="I350">
            <v>10.112596329250589</v>
          </cell>
          <cell r="CG350">
            <v>147.62914363117261</v>
          </cell>
          <cell r="CH350">
            <v>105.77628140884852</v>
          </cell>
        </row>
        <row r="351">
          <cell r="A351" t="str">
            <v>PRE5</v>
          </cell>
          <cell r="B351">
            <v>259.66633930124738</v>
          </cell>
          <cell r="C351">
            <v>259.66633930124738</v>
          </cell>
          <cell r="D351">
            <v>259.66633930124738</v>
          </cell>
          <cell r="E351">
            <v>23.303389426497599</v>
          </cell>
          <cell r="CG351">
            <v>802.3024073302397</v>
          </cell>
          <cell r="CH351">
            <v>23.303389426497599</v>
          </cell>
        </row>
        <row r="352">
          <cell r="A352" t="str">
            <v>PRE6</v>
          </cell>
          <cell r="B352">
            <v>2.3311103716282924</v>
          </cell>
          <cell r="C352">
            <v>2.3311103716282924</v>
          </cell>
          <cell r="D352">
            <v>2.3311103716282924</v>
          </cell>
          <cell r="E352">
            <v>0.209202211957284</v>
          </cell>
          <cell r="CG352">
            <v>7.2025333268421612</v>
          </cell>
          <cell r="CH352">
            <v>0.209202211957284</v>
          </cell>
        </row>
        <row r="353">
          <cell r="A353" t="str">
            <v>PRO1</v>
          </cell>
          <cell r="B353">
            <v>0.69812507903779897</v>
          </cell>
          <cell r="CG353">
            <v>0.69812507903779897</v>
          </cell>
          <cell r="CH353">
            <v>0</v>
          </cell>
        </row>
        <row r="354">
          <cell r="A354" t="str">
            <v>PRO10</v>
          </cell>
          <cell r="B354">
            <v>1.195107336853372</v>
          </cell>
          <cell r="CG354">
            <v>1.195107336853372</v>
          </cell>
          <cell r="CH354">
            <v>0</v>
          </cell>
        </row>
        <row r="355">
          <cell r="A355" t="str">
            <v>PRO2</v>
          </cell>
          <cell r="B355">
            <v>3.3484393030186173</v>
          </cell>
          <cell r="CG355">
            <v>3.3484393030186173</v>
          </cell>
          <cell r="CH355">
            <v>0</v>
          </cell>
        </row>
        <row r="356">
          <cell r="A356" t="str">
            <v>PRO3</v>
          </cell>
          <cell r="B356">
            <v>1.2151321649484539</v>
          </cell>
          <cell r="C356">
            <v>1.2151321649484539</v>
          </cell>
          <cell r="D356">
            <v>1.2151321649484539</v>
          </cell>
          <cell r="E356">
            <v>1.2194618384879727</v>
          </cell>
          <cell r="CG356">
            <v>4.8648583333333342</v>
          </cell>
          <cell r="CH356">
            <v>1.2194618384879727</v>
          </cell>
        </row>
        <row r="357">
          <cell r="A357" t="str">
            <v>PRO4</v>
          </cell>
          <cell r="B357">
            <v>43.035259855140232</v>
          </cell>
          <cell r="C357">
            <v>43.035259855140232</v>
          </cell>
          <cell r="D357">
            <v>43.035259855140232</v>
          </cell>
          <cell r="E357">
            <v>42.952672968584061</v>
          </cell>
          <cell r="CG357">
            <v>172.05845253400477</v>
          </cell>
          <cell r="CH357">
            <v>42.952672968584061</v>
          </cell>
        </row>
        <row r="358">
          <cell r="A358" t="str">
            <v>PRO5</v>
          </cell>
          <cell r="B358">
            <v>0.61465021993127178</v>
          </cell>
          <cell r="CG358">
            <v>0.61465021993127178</v>
          </cell>
          <cell r="CH358">
            <v>0</v>
          </cell>
        </row>
        <row r="359">
          <cell r="A359" t="str">
            <v>PRO6</v>
          </cell>
          <cell r="B359">
            <v>7.492741655398742</v>
          </cell>
          <cell r="CG359">
            <v>7.492741655398742</v>
          </cell>
          <cell r="CH359">
            <v>0</v>
          </cell>
        </row>
        <row r="360">
          <cell r="A360" t="str">
            <v>PRO7</v>
          </cell>
          <cell r="B360">
            <v>127.56379189720384</v>
          </cell>
          <cell r="C360">
            <v>127.56379189720384</v>
          </cell>
          <cell r="D360">
            <v>127.56379189720384</v>
          </cell>
          <cell r="E360">
            <v>127.56379189720384</v>
          </cell>
          <cell r="F360">
            <v>108.88276083644377</v>
          </cell>
          <cell r="G360">
            <v>108.88276083644377</v>
          </cell>
          <cell r="H360">
            <v>108.88276083644377</v>
          </cell>
          <cell r="I360">
            <v>108.88276083644377</v>
          </cell>
          <cell r="J360">
            <v>108.88276083644377</v>
          </cell>
          <cell r="K360">
            <v>0.43207444274532114</v>
          </cell>
          <cell r="CG360">
            <v>1055.1010462137797</v>
          </cell>
          <cell r="CH360">
            <v>672.40967052216808</v>
          </cell>
        </row>
        <row r="361">
          <cell r="A361" t="str">
            <v>PRO8</v>
          </cell>
          <cell r="B361">
            <v>0.13165521645622916</v>
          </cell>
          <cell r="C361">
            <v>0.13165521645622916</v>
          </cell>
          <cell r="D361">
            <v>0.13165521645622916</v>
          </cell>
          <cell r="E361">
            <v>0.13165521645622916</v>
          </cell>
          <cell r="F361">
            <v>0.13165521645622916</v>
          </cell>
          <cell r="G361">
            <v>0.13165521645622916</v>
          </cell>
          <cell r="H361">
            <v>0.13165521645622916</v>
          </cell>
          <cell r="I361">
            <v>0.13165521645622916</v>
          </cell>
          <cell r="J361">
            <v>0.13165521645622916</v>
          </cell>
          <cell r="K361">
            <v>5.2243888050447702E-4</v>
          </cell>
          <cell r="CG361">
            <v>1.185419386986567</v>
          </cell>
          <cell r="CH361">
            <v>0.7904537376178794</v>
          </cell>
        </row>
        <row r="362">
          <cell r="A362" t="str">
            <v>PRO9</v>
          </cell>
          <cell r="B362">
            <v>0.7128681030927827</v>
          </cell>
          <cell r="CG362">
            <v>0.7128681030927827</v>
          </cell>
          <cell r="CH362">
            <v>0</v>
          </cell>
        </row>
        <row r="363">
          <cell r="A363" t="str">
            <v>SABA/INTGM</v>
          </cell>
          <cell r="B363">
            <v>0.81604444000000009</v>
          </cell>
          <cell r="C363">
            <v>0.48222741999999996</v>
          </cell>
          <cell r="D363">
            <v>0.28354438000000004</v>
          </cell>
          <cell r="E363">
            <v>9.682781E-2</v>
          </cell>
          <cell r="CG363">
            <v>1.6786440500000002</v>
          </cell>
          <cell r="CH363">
            <v>9.682781E-2</v>
          </cell>
        </row>
        <row r="364">
          <cell r="A364" t="str">
            <v>SGP/TESORO</v>
          </cell>
          <cell r="B364">
            <v>0.7924599200000001</v>
          </cell>
          <cell r="CG364">
            <v>0.7924599200000001</v>
          </cell>
          <cell r="CH364">
            <v>0</v>
          </cell>
        </row>
        <row r="365">
          <cell r="A365" t="str">
            <v>VER 1</v>
          </cell>
          <cell r="B365">
            <v>3.5433064236682901</v>
          </cell>
          <cell r="CG365">
            <v>3.5433064236682901</v>
          </cell>
          <cell r="CH365">
            <v>0</v>
          </cell>
        </row>
        <row r="366">
          <cell r="A366" t="str">
            <v>VER 2</v>
          </cell>
          <cell r="B366">
            <v>2.5123669432090598</v>
          </cell>
          <cell r="CG366">
            <v>2.5123669432090598</v>
          </cell>
          <cell r="CH366">
            <v>0</v>
          </cell>
        </row>
        <row r="367">
          <cell r="A367" t="str">
            <v>WBC/RELEXT</v>
          </cell>
          <cell r="B367">
            <v>3.1404255643685174E-2</v>
          </cell>
          <cell r="C367">
            <v>3.0614124466137906E-2</v>
          </cell>
          <cell r="D367">
            <v>3.4606658023184876E-2</v>
          </cell>
          <cell r="E367">
            <v>3.5059243441122656E-2</v>
          </cell>
          <cell r="F367">
            <v>3.6658549420378259E-2</v>
          </cell>
          <cell r="G367">
            <v>3.8133206223306917E-2</v>
          </cell>
          <cell r="H367">
            <v>4.0311218730933497E-2</v>
          </cell>
          <cell r="I367">
            <v>4.3413888041488727E-2</v>
          </cell>
          <cell r="J367">
            <v>4.5682100366076901E-2</v>
          </cell>
          <cell r="K367">
            <v>0.25238230628432001</v>
          </cell>
          <cell r="CG367">
            <v>0.5882655506406349</v>
          </cell>
          <cell r="CH367">
            <v>0.49164051250762697</v>
          </cell>
        </row>
        <row r="368">
          <cell r="A368" t="str">
            <v>WEST/CONEA</v>
          </cell>
          <cell r="B368">
            <v>44.772459019348624</v>
          </cell>
          <cell r="C368">
            <v>9.9530793894964553</v>
          </cell>
          <cell r="D368">
            <v>9.9530793294075242</v>
          </cell>
          <cell r="E368">
            <v>7.90488054320394</v>
          </cell>
          <cell r="F368">
            <v>21.696404506669886</v>
          </cell>
          <cell r="CG368">
            <v>94.279902788126435</v>
          </cell>
          <cell r="CH368">
            <v>29.601285049873827</v>
          </cell>
        </row>
        <row r="369">
          <cell r="A369" t="str">
            <v>#N/A</v>
          </cell>
          <cell r="B369">
            <v>0.59551147422680384</v>
          </cell>
          <cell r="CG369">
            <v>0.59551147422680384</v>
          </cell>
          <cell r="CH369">
            <v>0</v>
          </cell>
        </row>
        <row r="370">
          <cell r="A370" t="str">
            <v>Total general</v>
          </cell>
          <cell r="B370">
            <v>13576.589699441894</v>
          </cell>
          <cell r="C370">
            <v>9304.7149020689176</v>
          </cell>
          <cell r="D370">
            <v>9148.3112556164815</v>
          </cell>
          <cell r="E370">
            <v>7033.6509740552192</v>
          </cell>
          <cell r="F370">
            <v>7035.610533638227</v>
          </cell>
          <cell r="G370">
            <v>5339.0294857679519</v>
          </cell>
          <cell r="H370">
            <v>2795.5357820722174</v>
          </cell>
          <cell r="I370">
            <v>2768.8401934722133</v>
          </cell>
          <cell r="J370">
            <v>2412.0414328888969</v>
          </cell>
          <cell r="K370">
            <v>2790.5799574999305</v>
          </cell>
          <cell r="L370">
            <v>3596.6546315832688</v>
          </cell>
          <cell r="M370">
            <v>973.96302450081862</v>
          </cell>
          <cell r="N370">
            <v>284.22779520147606</v>
          </cell>
          <cell r="O370">
            <v>290.20976315572619</v>
          </cell>
          <cell r="P370">
            <v>135.67565595924003</v>
          </cell>
          <cell r="Q370">
            <v>58.73123693924002</v>
          </cell>
          <cell r="R370">
            <v>381.32759430334528</v>
          </cell>
          <cell r="S370">
            <v>1350.1463991081453</v>
          </cell>
          <cell r="T370">
            <v>1336.781125691042</v>
          </cell>
          <cell r="U370">
            <v>1442.3049520327331</v>
          </cell>
          <cell r="V370">
            <v>1756.2774642474558</v>
          </cell>
          <cell r="W370">
            <v>1407.5654760688967</v>
          </cell>
          <cell r="X370">
            <v>2072.7229882779438</v>
          </cell>
          <cell r="Y370">
            <v>3066.2098003993378</v>
          </cell>
          <cell r="Z370">
            <v>4331.4952665114024</v>
          </cell>
          <cell r="AA370">
            <v>2818.5351034348455</v>
          </cell>
          <cell r="AB370">
            <v>2818.5387498956707</v>
          </cell>
          <cell r="AC370">
            <v>1499.7397759419823</v>
          </cell>
          <cell r="AD370">
            <v>1499.7397759419823</v>
          </cell>
          <cell r="AE370">
            <v>2503.3313897715843</v>
          </cell>
          <cell r="AF370">
            <v>2503.3313897715843</v>
          </cell>
          <cell r="AG370">
            <v>3251.6867353284861</v>
          </cell>
          <cell r="AH370">
            <v>1006.6206986577807</v>
          </cell>
          <cell r="AI370">
            <v>1006.6206986577807</v>
          </cell>
          <cell r="AJ370">
            <v>1006.6206986577807</v>
          </cell>
          <cell r="AK370">
            <v>1006.6206986577807</v>
          </cell>
          <cell r="AL370">
            <v>1006.6206986577807</v>
          </cell>
          <cell r="AM370">
            <v>1006.6206986577807</v>
          </cell>
          <cell r="AN370">
            <v>1006.6206986577807</v>
          </cell>
          <cell r="AO370">
            <v>3.0290848281786897</v>
          </cell>
          <cell r="AP370">
            <v>3.0290848281786897</v>
          </cell>
          <cell r="AQ370">
            <v>3.0290848281786897</v>
          </cell>
          <cell r="AR370">
            <v>3.0290848281786897</v>
          </cell>
          <cell r="AS370">
            <v>3.1969727297116526</v>
          </cell>
          <cell r="AT370">
            <v>3.0290848281786897</v>
          </cell>
          <cell r="AU370">
            <v>3.0290848281786897</v>
          </cell>
          <cell r="AV370">
            <v>3.0290848281786897</v>
          </cell>
          <cell r="AW370">
            <v>3.0290848281786897</v>
          </cell>
          <cell r="AX370">
            <v>3.0290848281786897</v>
          </cell>
          <cell r="AY370">
            <v>3.0290848281786897</v>
          </cell>
          <cell r="AZ370">
            <v>3.0290848281786897</v>
          </cell>
          <cell r="BA370">
            <v>3.0290848281786897</v>
          </cell>
          <cell r="BB370">
            <v>3.0290848281786897</v>
          </cell>
          <cell r="BC370">
            <v>3.0290848281786897</v>
          </cell>
          <cell r="BD370">
            <v>3.0290848281786897</v>
          </cell>
          <cell r="BE370">
            <v>3.0290848281786897</v>
          </cell>
          <cell r="BF370">
            <v>3.0290848281786897</v>
          </cell>
          <cell r="BG370">
            <v>3.0290848281786897</v>
          </cell>
          <cell r="BH370">
            <v>3.0290848281786897</v>
          </cell>
          <cell r="BI370">
            <v>3.0290848281786897</v>
          </cell>
          <cell r="BJ370">
            <v>3.0290848281786897</v>
          </cell>
          <cell r="BK370">
            <v>3.0290848281786897</v>
          </cell>
          <cell r="BL370">
            <v>3.0290848281786897</v>
          </cell>
          <cell r="BM370">
            <v>3.0290848281786897</v>
          </cell>
          <cell r="BN370">
            <v>3.0290848281786897</v>
          </cell>
          <cell r="BO370">
            <v>3.0290848281786897</v>
          </cell>
          <cell r="BP370">
            <v>3.0290848281786897</v>
          </cell>
          <cell r="BQ370">
            <v>3.0290848281786897</v>
          </cell>
          <cell r="BR370">
            <v>3.0290848281786897</v>
          </cell>
          <cell r="BS370">
            <v>3.0290848281786897</v>
          </cell>
          <cell r="BT370">
            <v>3.0290848281786897</v>
          </cell>
          <cell r="BU370">
            <v>3.0290848281786897</v>
          </cell>
          <cell r="BV370">
            <v>3.0290848281786897</v>
          </cell>
          <cell r="BW370">
            <v>3.0290848281786897</v>
          </cell>
          <cell r="BX370">
            <v>3.0290848281786897</v>
          </cell>
          <cell r="BY370">
            <v>3.0290848281786897</v>
          </cell>
          <cell r="BZ370">
            <v>3.0290848281786897</v>
          </cell>
          <cell r="CA370">
            <v>3.0290848281786897</v>
          </cell>
          <cell r="CB370">
            <v>3.0290848281786897</v>
          </cell>
          <cell r="CC370">
            <v>3.0290848281786897</v>
          </cell>
          <cell r="CD370">
            <v>3.0290848281786897</v>
          </cell>
          <cell r="CE370">
            <v>3.0290848281786897</v>
          </cell>
          <cell r="CF370">
            <v>63.610781408934699</v>
          </cell>
          <cell r="CG370">
            <v>108824.47451811477</v>
          </cell>
          <cell r="CH370">
            <v>76794.858660987185</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 2006"/>
      <sheetName val="INT. 2006"/>
      <sheetName val="kap. 2007"/>
      <sheetName val="INT. 2007"/>
      <sheetName val="KAP.2008"/>
      <sheetName val="INT.2008"/>
      <sheetName val="KAP.2009"/>
      <sheetName val="INT.2009"/>
      <sheetName val="KAP. RESTO"/>
      <sheetName val="INT. RESTO"/>
    </sheetNames>
    <sheetDataSet>
      <sheetData sheetId="0"/>
      <sheetData sheetId="1"/>
      <sheetData sheetId="2" refreshError="1">
        <row r="3">
          <cell r="A3" t="str">
            <v>COD. DNCI</v>
          </cell>
          <cell r="B3">
            <v>1</v>
          </cell>
          <cell r="C3">
            <v>2</v>
          </cell>
          <cell r="D3">
            <v>3</v>
          </cell>
          <cell r="E3">
            <v>4</v>
          </cell>
          <cell r="F3">
            <v>5</v>
          </cell>
          <cell r="G3">
            <v>6</v>
          </cell>
          <cell r="H3">
            <v>7</v>
          </cell>
          <cell r="I3">
            <v>8</v>
          </cell>
          <cell r="J3">
            <v>9</v>
          </cell>
          <cell r="K3">
            <v>10</v>
          </cell>
          <cell r="L3">
            <v>11</v>
          </cell>
          <cell r="M3">
            <v>12</v>
          </cell>
          <cell r="N3">
            <v>2007</v>
          </cell>
        </row>
        <row r="4">
          <cell r="A4">
            <v>1</v>
          </cell>
          <cell r="B4">
            <v>2</v>
          </cell>
          <cell r="C4">
            <v>3</v>
          </cell>
          <cell r="D4">
            <v>4</v>
          </cell>
          <cell r="E4">
            <v>5</v>
          </cell>
          <cell r="F4">
            <v>6</v>
          </cell>
          <cell r="G4">
            <v>7</v>
          </cell>
          <cell r="H4">
            <v>8</v>
          </cell>
          <cell r="I4">
            <v>9</v>
          </cell>
          <cell r="J4">
            <v>10</v>
          </cell>
          <cell r="K4">
            <v>11</v>
          </cell>
          <cell r="L4">
            <v>12</v>
          </cell>
          <cell r="M4">
            <v>13</v>
          </cell>
          <cell r="N4">
            <v>14</v>
          </cell>
        </row>
        <row r="5">
          <cell r="A5" t="str">
            <v>ALENIA/FFAA</v>
          </cell>
          <cell r="M5">
            <v>0.80388000000000004</v>
          </cell>
          <cell r="N5">
            <v>0.80388000000000004</v>
          </cell>
        </row>
        <row r="6">
          <cell r="A6" t="str">
            <v>ARMADA-CCI</v>
          </cell>
          <cell r="B6">
            <v>9.3827983552631597E-2</v>
          </cell>
          <cell r="C6">
            <v>9.3827983552631597E-2</v>
          </cell>
          <cell r="D6">
            <v>9.3827983552631597E-2</v>
          </cell>
          <cell r="E6">
            <v>9.3827983552631597E-2</v>
          </cell>
          <cell r="F6">
            <v>9.3827983552631597E-2</v>
          </cell>
          <cell r="G6">
            <v>9.3827983552631597E-2</v>
          </cell>
          <cell r="H6">
            <v>9.3827983552631597E-2</v>
          </cell>
          <cell r="I6">
            <v>9.3827983552631597E-2</v>
          </cell>
          <cell r="J6">
            <v>9.3827983552631597E-2</v>
          </cell>
          <cell r="K6">
            <v>9.3827983552631597E-2</v>
          </cell>
          <cell r="L6">
            <v>9.3827983552631597E-2</v>
          </cell>
          <cell r="N6">
            <v>1.0321078190789474</v>
          </cell>
        </row>
        <row r="7">
          <cell r="A7" t="str">
            <v>AVAL 1/2005</v>
          </cell>
          <cell r="G7">
            <v>9.5522714099999995</v>
          </cell>
          <cell r="M7">
            <v>9.5522714099999995</v>
          </cell>
          <cell r="N7">
            <v>19.104542819999999</v>
          </cell>
        </row>
        <row r="8">
          <cell r="A8" t="str">
            <v>BD07-I $</v>
          </cell>
          <cell r="C8">
            <v>220.23348132034599</v>
          </cell>
          <cell r="N8">
            <v>220.23348132034599</v>
          </cell>
        </row>
        <row r="9">
          <cell r="A9" t="str">
            <v>BD08-UCP</v>
          </cell>
          <cell r="D9">
            <v>108.41312104897601</v>
          </cell>
          <cell r="J9">
            <v>108.41312104897601</v>
          </cell>
          <cell r="N9">
            <v>216.82624209795202</v>
          </cell>
        </row>
        <row r="10">
          <cell r="A10" t="str">
            <v>BD11-UCP</v>
          </cell>
          <cell r="B10">
            <v>30.431100805271303</v>
          </cell>
          <cell r="C10">
            <v>30.431100805271303</v>
          </cell>
          <cell r="D10">
            <v>30.431100805271303</v>
          </cell>
          <cell r="E10">
            <v>30.431100805271303</v>
          </cell>
          <cell r="F10">
            <v>30.431100805271303</v>
          </cell>
          <cell r="G10">
            <v>30.431100805271303</v>
          </cell>
          <cell r="H10">
            <v>30.431100805271303</v>
          </cell>
          <cell r="I10">
            <v>30.431100805271303</v>
          </cell>
          <cell r="J10">
            <v>30.431100805271303</v>
          </cell>
          <cell r="K10">
            <v>30.431100805271303</v>
          </cell>
          <cell r="L10">
            <v>30.431100805271303</v>
          </cell>
          <cell r="M10">
            <v>30.431100805271303</v>
          </cell>
          <cell r="N10">
            <v>365.17320966325559</v>
          </cell>
        </row>
        <row r="11">
          <cell r="A11" t="str">
            <v>BD12-I u$s</v>
          </cell>
          <cell r="C11">
            <v>0</v>
          </cell>
          <cell r="I11">
            <v>1712.02643629</v>
          </cell>
          <cell r="N11">
            <v>1712.02643629</v>
          </cell>
        </row>
        <row r="12">
          <cell r="A12" t="str">
            <v>BD13-u$s</v>
          </cell>
          <cell r="E12">
            <v>245.35378750000001</v>
          </cell>
          <cell r="K12">
            <v>0</v>
          </cell>
          <cell r="N12">
            <v>245.35378750000001</v>
          </cell>
        </row>
        <row r="13">
          <cell r="A13" t="str">
            <v>BERL/YACYRETA</v>
          </cell>
          <cell r="B13">
            <v>0.57377678909952601</v>
          </cell>
          <cell r="H13">
            <v>0.57377678909952601</v>
          </cell>
          <cell r="N13">
            <v>1.147553578199052</v>
          </cell>
        </row>
        <row r="14">
          <cell r="A14" t="str">
            <v>BESP</v>
          </cell>
          <cell r="D14">
            <v>0</v>
          </cell>
          <cell r="J14">
            <v>0</v>
          </cell>
          <cell r="N14">
            <v>0</v>
          </cell>
        </row>
        <row r="15">
          <cell r="A15" t="str">
            <v>BG05/17</v>
          </cell>
          <cell r="B15">
            <v>0</v>
          </cell>
          <cell r="H15">
            <v>0</v>
          </cell>
          <cell r="N15">
            <v>0</v>
          </cell>
        </row>
        <row r="16">
          <cell r="A16" t="str">
            <v>BG06/27</v>
          </cell>
          <cell r="D16">
            <v>0</v>
          </cell>
          <cell r="J16">
            <v>0</v>
          </cell>
          <cell r="N16">
            <v>0</v>
          </cell>
        </row>
        <row r="17">
          <cell r="A17" t="str">
            <v>BG08/19</v>
          </cell>
          <cell r="C17">
            <v>0</v>
          </cell>
          <cell r="I17">
            <v>0</v>
          </cell>
          <cell r="N17">
            <v>0</v>
          </cell>
        </row>
        <row r="18">
          <cell r="A18" t="str">
            <v>BG08/Pesificado</v>
          </cell>
          <cell r="G18">
            <v>3.89565337175065E-3</v>
          </cell>
          <cell r="M18">
            <v>3.89565337175065E-3</v>
          </cell>
          <cell r="N18">
            <v>7.7913067435013E-3</v>
          </cell>
        </row>
        <row r="19">
          <cell r="A19" t="str">
            <v>BG09/09</v>
          </cell>
          <cell r="E19">
            <v>0</v>
          </cell>
          <cell r="K19">
            <v>0</v>
          </cell>
          <cell r="N19">
            <v>0</v>
          </cell>
        </row>
        <row r="20">
          <cell r="A20" t="str">
            <v>BG10/20</v>
          </cell>
          <cell r="C20">
            <v>0</v>
          </cell>
          <cell r="I20">
            <v>0</v>
          </cell>
          <cell r="N20">
            <v>0</v>
          </cell>
        </row>
        <row r="21">
          <cell r="A21" t="str">
            <v>BG11/10</v>
          </cell>
          <cell r="D21">
            <v>0</v>
          </cell>
          <cell r="J21">
            <v>0</v>
          </cell>
          <cell r="N21">
            <v>0</v>
          </cell>
        </row>
        <row r="22">
          <cell r="A22" t="str">
            <v>BG12/15</v>
          </cell>
          <cell r="G22">
            <v>0</v>
          </cell>
          <cell r="M22">
            <v>0</v>
          </cell>
          <cell r="N22">
            <v>0</v>
          </cell>
        </row>
        <row r="23">
          <cell r="A23" t="str">
            <v>BG13/30</v>
          </cell>
          <cell r="B23">
            <v>0</v>
          </cell>
          <cell r="H23">
            <v>0</v>
          </cell>
          <cell r="N23">
            <v>0</v>
          </cell>
        </row>
        <row r="24">
          <cell r="A24" t="str">
            <v>BG14/31</v>
          </cell>
          <cell r="B24">
            <v>0</v>
          </cell>
          <cell r="H24">
            <v>0</v>
          </cell>
          <cell r="N24">
            <v>0</v>
          </cell>
        </row>
        <row r="25">
          <cell r="A25" t="str">
            <v>BG15/12</v>
          </cell>
          <cell r="C25">
            <v>0</v>
          </cell>
          <cell r="I25">
            <v>0</v>
          </cell>
          <cell r="N25">
            <v>0</v>
          </cell>
        </row>
        <row r="26">
          <cell r="A26" t="str">
            <v>BG16/08$</v>
          </cell>
          <cell r="D26">
            <v>0</v>
          </cell>
          <cell r="J26">
            <v>0</v>
          </cell>
          <cell r="N26">
            <v>0</v>
          </cell>
        </row>
        <row r="27">
          <cell r="A27" t="str">
            <v>BG17/08</v>
          </cell>
          <cell r="G27">
            <v>73.481211580000007</v>
          </cell>
          <cell r="M27">
            <v>73.481211580000007</v>
          </cell>
          <cell r="N27">
            <v>146.96242316000001</v>
          </cell>
        </row>
        <row r="28">
          <cell r="A28" t="str">
            <v>BG18/18</v>
          </cell>
          <cell r="G28">
            <v>0</v>
          </cell>
          <cell r="M28">
            <v>0</v>
          </cell>
          <cell r="N28">
            <v>0</v>
          </cell>
        </row>
        <row r="29">
          <cell r="A29" t="str">
            <v>BG19/31</v>
          </cell>
          <cell r="G29">
            <v>0</v>
          </cell>
          <cell r="M29">
            <v>0</v>
          </cell>
          <cell r="N29">
            <v>0</v>
          </cell>
        </row>
        <row r="30">
          <cell r="A30" t="str">
            <v>BID 1008</v>
          </cell>
          <cell r="G30">
            <v>0.209907435</v>
          </cell>
          <cell r="M30">
            <v>0.209907435</v>
          </cell>
          <cell r="N30">
            <v>0.41981487000000001</v>
          </cell>
        </row>
        <row r="31">
          <cell r="A31" t="str">
            <v>BID 1021</v>
          </cell>
          <cell r="D31">
            <v>0.36717496100000002</v>
          </cell>
          <cell r="J31">
            <v>0.36717496100000002</v>
          </cell>
          <cell r="N31">
            <v>0.73434992200000004</v>
          </cell>
        </row>
        <row r="32">
          <cell r="A32" t="str">
            <v>BID 1031</v>
          </cell>
          <cell r="C32">
            <v>11.075883347</v>
          </cell>
          <cell r="I32">
            <v>11.075883347</v>
          </cell>
          <cell r="N32">
            <v>22.151766693999999</v>
          </cell>
        </row>
        <row r="33">
          <cell r="A33" t="str">
            <v>BID 1034</v>
          </cell>
          <cell r="F33">
            <v>2.9075023</v>
          </cell>
          <cell r="L33">
            <v>2.9075023</v>
          </cell>
          <cell r="N33">
            <v>5.8150046</v>
          </cell>
        </row>
        <row r="34">
          <cell r="A34" t="str">
            <v>BID 1059</v>
          </cell>
          <cell r="C34">
            <v>6.2037378190000005</v>
          </cell>
          <cell r="I34">
            <v>6.2037378190000005</v>
          </cell>
          <cell r="N34">
            <v>12.407475638000001</v>
          </cell>
        </row>
        <row r="35">
          <cell r="A35" t="str">
            <v>BID 1060</v>
          </cell>
          <cell r="B35">
            <v>2.1383265839999996</v>
          </cell>
          <cell r="H35">
            <v>2.1383265839999996</v>
          </cell>
          <cell r="N35">
            <v>4.2766531679999993</v>
          </cell>
        </row>
        <row r="36">
          <cell r="A36" t="str">
            <v>BID 1068</v>
          </cell>
          <cell r="D36">
            <v>3.4056913250000003</v>
          </cell>
          <cell r="J36">
            <v>3.4056913250000003</v>
          </cell>
          <cell r="N36">
            <v>6.8113826500000005</v>
          </cell>
        </row>
        <row r="37">
          <cell r="A37" t="str">
            <v>BID 1082</v>
          </cell>
          <cell r="C37">
            <v>5.6778839999999997E-2</v>
          </cell>
          <cell r="I37">
            <v>5.6778839999999997E-2</v>
          </cell>
          <cell r="N37">
            <v>0.11355767999999999</v>
          </cell>
        </row>
        <row r="38">
          <cell r="A38" t="str">
            <v>BID 1111</v>
          </cell>
          <cell r="G38">
            <v>0.25303136900000001</v>
          </cell>
          <cell r="M38">
            <v>0.25303136900000001</v>
          </cell>
          <cell r="N38">
            <v>0.50606273800000001</v>
          </cell>
        </row>
        <row r="39">
          <cell r="A39" t="str">
            <v>BID 1118</v>
          </cell>
          <cell r="C39">
            <v>0</v>
          </cell>
          <cell r="I39">
            <v>0</v>
          </cell>
          <cell r="N39">
            <v>0</v>
          </cell>
        </row>
        <row r="40">
          <cell r="A40" t="str">
            <v>BID 1133</v>
          </cell>
          <cell r="B40">
            <v>4.7266242999999999E-2</v>
          </cell>
          <cell r="H40">
            <v>4.7266242999999999E-2</v>
          </cell>
          <cell r="N40">
            <v>9.4532485999999999E-2</v>
          </cell>
        </row>
        <row r="41">
          <cell r="A41" t="str">
            <v>BID 1134</v>
          </cell>
          <cell r="E41">
            <v>0.89829272999999998</v>
          </cell>
          <cell r="K41">
            <v>0.89829272999999998</v>
          </cell>
          <cell r="N41">
            <v>1.79658546</v>
          </cell>
        </row>
        <row r="42">
          <cell r="A42" t="str">
            <v>BID 1164</v>
          </cell>
          <cell r="G42">
            <v>2.3552758599999999</v>
          </cell>
          <cell r="M42">
            <v>2.3552758599999999</v>
          </cell>
          <cell r="N42">
            <v>4.7105517199999998</v>
          </cell>
        </row>
        <row r="43">
          <cell r="A43" t="str">
            <v>BID 1192</v>
          </cell>
          <cell r="D43">
            <v>0.49487639299999997</v>
          </cell>
          <cell r="J43">
            <v>0.49487639299999997</v>
          </cell>
          <cell r="N43">
            <v>0.98975278599999994</v>
          </cell>
        </row>
        <row r="44">
          <cell r="A44" t="str">
            <v>BID 1193</v>
          </cell>
          <cell r="D44">
            <v>0</v>
          </cell>
          <cell r="J44">
            <v>2.0172524690000002</v>
          </cell>
          <cell r="N44">
            <v>2.0172524690000002</v>
          </cell>
        </row>
        <row r="45">
          <cell r="A45" t="str">
            <v>BID 1201</v>
          </cell>
          <cell r="F45">
            <v>4.5015083959999993</v>
          </cell>
          <cell r="L45">
            <v>4.5015083959999993</v>
          </cell>
          <cell r="N45">
            <v>9.0030167919999986</v>
          </cell>
        </row>
        <row r="46">
          <cell r="A46" t="str">
            <v>BID 1206</v>
          </cell>
          <cell r="D46">
            <v>5.5740668E-2</v>
          </cell>
          <cell r="J46">
            <v>5.5740668E-2</v>
          </cell>
          <cell r="N46">
            <v>0.111481336</v>
          </cell>
        </row>
        <row r="47">
          <cell r="A47" t="str">
            <v>BID 1279</v>
          </cell>
          <cell r="E47">
            <v>3.0710684000000002E-2</v>
          </cell>
          <cell r="K47">
            <v>3.0710684000000002E-2</v>
          </cell>
          <cell r="N47">
            <v>6.1421368000000004E-2</v>
          </cell>
        </row>
        <row r="48">
          <cell r="A48" t="str">
            <v>BID 1287</v>
          </cell>
          <cell r="B48">
            <v>5.6315558069999998</v>
          </cell>
          <cell r="H48">
            <v>5.6315558069999998</v>
          </cell>
          <cell r="N48">
            <v>11.263111614</v>
          </cell>
        </row>
        <row r="49">
          <cell r="A49" t="str">
            <v>BID 1295</v>
          </cell>
          <cell r="C49">
            <v>13.33333333</v>
          </cell>
          <cell r="I49">
            <v>13.33333333</v>
          </cell>
          <cell r="N49">
            <v>26.666666660000001</v>
          </cell>
        </row>
        <row r="50">
          <cell r="A50" t="str">
            <v>BID 1307</v>
          </cell>
          <cell r="E50">
            <v>0.35347475</v>
          </cell>
          <cell r="K50">
            <v>0.35347475</v>
          </cell>
          <cell r="N50">
            <v>0.70694950000000001</v>
          </cell>
        </row>
        <row r="51">
          <cell r="A51" t="str">
            <v>BID 1324</v>
          </cell>
          <cell r="G51">
            <v>16.666666670000001</v>
          </cell>
          <cell r="M51">
            <v>16.666666670000001</v>
          </cell>
          <cell r="N51">
            <v>33.333333340000003</v>
          </cell>
        </row>
        <row r="52">
          <cell r="A52" t="str">
            <v>BID 1325</v>
          </cell>
          <cell r="G52">
            <v>1.9968863E-2</v>
          </cell>
          <cell r="M52">
            <v>1.9968863E-2</v>
          </cell>
          <cell r="N52">
            <v>3.9937726E-2</v>
          </cell>
        </row>
        <row r="53">
          <cell r="A53" t="str">
            <v>BID 1341</v>
          </cell>
          <cell r="D53">
            <v>16.666666670000001</v>
          </cell>
          <cell r="J53">
            <v>16.666666670000001</v>
          </cell>
          <cell r="N53">
            <v>33.333333340000003</v>
          </cell>
        </row>
        <row r="54">
          <cell r="A54" t="str">
            <v>BID 1345</v>
          </cell>
          <cell r="F54">
            <v>0</v>
          </cell>
          <cell r="L54">
            <v>0</v>
          </cell>
          <cell r="N54">
            <v>0</v>
          </cell>
        </row>
        <row r="55">
          <cell r="A55" t="str">
            <v>BID 1452</v>
          </cell>
          <cell r="C55">
            <v>300</v>
          </cell>
          <cell r="I55">
            <v>300</v>
          </cell>
          <cell r="N55">
            <v>600</v>
          </cell>
        </row>
        <row r="56">
          <cell r="A56" t="str">
            <v>BID 1463</v>
          </cell>
          <cell r="D56">
            <v>0</v>
          </cell>
          <cell r="J56">
            <v>0</v>
          </cell>
          <cell r="N56">
            <v>0</v>
          </cell>
        </row>
        <row r="57">
          <cell r="A57" t="str">
            <v>BID 1464</v>
          </cell>
          <cell r="F57">
            <v>0</v>
          </cell>
          <cell r="L57">
            <v>0</v>
          </cell>
          <cell r="N57">
            <v>0</v>
          </cell>
        </row>
        <row r="58">
          <cell r="A58" t="str">
            <v>BID 1517</v>
          </cell>
          <cell r="C58">
            <v>0</v>
          </cell>
          <cell r="G58">
            <v>100</v>
          </cell>
          <cell r="I58">
            <v>0</v>
          </cell>
          <cell r="M58">
            <v>100</v>
          </cell>
          <cell r="N58">
            <v>200</v>
          </cell>
        </row>
        <row r="59">
          <cell r="A59" t="str">
            <v>BID 1575</v>
          </cell>
          <cell r="F59">
            <v>0</v>
          </cell>
          <cell r="L59">
            <v>0</v>
          </cell>
          <cell r="N59">
            <v>0</v>
          </cell>
        </row>
        <row r="60">
          <cell r="A60" t="str">
            <v>BID 1603</v>
          </cell>
          <cell r="F60">
            <v>0</v>
          </cell>
          <cell r="L60">
            <v>0</v>
          </cell>
          <cell r="N60">
            <v>0</v>
          </cell>
        </row>
        <row r="61">
          <cell r="A61" t="str">
            <v>BID 1606</v>
          </cell>
          <cell r="G61">
            <v>0</v>
          </cell>
          <cell r="M61">
            <v>0</v>
          </cell>
          <cell r="N61">
            <v>0</v>
          </cell>
        </row>
        <row r="62">
          <cell r="A62" t="str">
            <v>BID 206</v>
          </cell>
          <cell r="B62">
            <v>3.81858451388766</v>
          </cell>
          <cell r="H62">
            <v>3.81858451388766</v>
          </cell>
          <cell r="N62">
            <v>7.6371690277753199</v>
          </cell>
        </row>
        <row r="63">
          <cell r="A63" t="str">
            <v>BID 214</v>
          </cell>
          <cell r="B63">
            <v>1.11091143163548</v>
          </cell>
          <cell r="N63">
            <v>1.11091143163548</v>
          </cell>
        </row>
        <row r="64">
          <cell r="A64" t="str">
            <v>BID 4</v>
          </cell>
          <cell r="C64">
            <v>8.0321342512908803E-3</v>
          </cell>
          <cell r="I64">
            <v>8.0321342512908803E-3</v>
          </cell>
          <cell r="N64">
            <v>1.6064268502581761E-2</v>
          </cell>
        </row>
        <row r="65">
          <cell r="A65" t="str">
            <v>BID 514</v>
          </cell>
          <cell r="B65">
            <v>4.1075199999999999E-2</v>
          </cell>
          <cell r="H65">
            <v>4.1075199999999999E-2</v>
          </cell>
          <cell r="N65">
            <v>8.2150399999999998E-2</v>
          </cell>
        </row>
        <row r="66">
          <cell r="A66" t="str">
            <v>BID 515</v>
          </cell>
          <cell r="D66">
            <v>1.6788629222193499</v>
          </cell>
          <cell r="J66">
            <v>1.6788629222193499</v>
          </cell>
          <cell r="N66">
            <v>3.3577258444386997</v>
          </cell>
        </row>
        <row r="67">
          <cell r="A67" t="str">
            <v>BID 516</v>
          </cell>
          <cell r="D67">
            <v>1.2719554230987498</v>
          </cell>
          <cell r="J67">
            <v>1.2719554230987498</v>
          </cell>
          <cell r="N67">
            <v>2.5439108461974995</v>
          </cell>
        </row>
        <row r="68">
          <cell r="A68" t="str">
            <v>BID 528</v>
          </cell>
          <cell r="D68">
            <v>0.69943259728408202</v>
          </cell>
          <cell r="J68">
            <v>0.69943259728408202</v>
          </cell>
          <cell r="N68">
            <v>1.398865194568164</v>
          </cell>
        </row>
        <row r="69">
          <cell r="A69" t="str">
            <v>BID 545</v>
          </cell>
          <cell r="F69">
            <v>1.85697962632529</v>
          </cell>
          <cell r="L69">
            <v>1.85697962632529</v>
          </cell>
          <cell r="N69">
            <v>3.71395925265058</v>
          </cell>
        </row>
        <row r="70">
          <cell r="A70" t="str">
            <v>BID 553</v>
          </cell>
          <cell r="B70">
            <v>0.127534667113299</v>
          </cell>
          <cell r="H70">
            <v>0.127534667113299</v>
          </cell>
          <cell r="N70">
            <v>0.255069334226598</v>
          </cell>
        </row>
        <row r="71">
          <cell r="A71" t="str">
            <v>BID 555</v>
          </cell>
          <cell r="F71">
            <v>9.5852864931857393</v>
          </cell>
          <cell r="L71">
            <v>9.5852864931857393</v>
          </cell>
          <cell r="N71">
            <v>19.170572986371479</v>
          </cell>
        </row>
        <row r="72">
          <cell r="A72" t="str">
            <v>BID 583</v>
          </cell>
          <cell r="E72">
            <v>8.9978412632994207</v>
          </cell>
          <cell r="K72">
            <v>8.9978412632994207</v>
          </cell>
          <cell r="N72">
            <v>17.995682526598841</v>
          </cell>
        </row>
        <row r="73">
          <cell r="A73" t="str">
            <v>BID 618</v>
          </cell>
          <cell r="D73">
            <v>1.70581519163461</v>
          </cell>
          <cell r="J73">
            <v>1.70581519163461</v>
          </cell>
          <cell r="N73">
            <v>3.4116303832692201</v>
          </cell>
        </row>
        <row r="74">
          <cell r="A74" t="str">
            <v>BID 619</v>
          </cell>
          <cell r="D74">
            <v>12.9841272513703</v>
          </cell>
          <cell r="J74">
            <v>12.9841272513703</v>
          </cell>
          <cell r="N74">
            <v>25.968254502740599</v>
          </cell>
        </row>
        <row r="75">
          <cell r="A75" t="str">
            <v>BID 621</v>
          </cell>
          <cell r="B75">
            <v>2.04239363651822</v>
          </cell>
          <cell r="H75">
            <v>2.04239363651822</v>
          </cell>
          <cell r="N75">
            <v>4.0847872730364401</v>
          </cell>
        </row>
        <row r="76">
          <cell r="A76" t="str">
            <v>BID 633</v>
          </cell>
          <cell r="F76">
            <v>11.3512228200662</v>
          </cell>
          <cell r="L76">
            <v>11.3512228200662</v>
          </cell>
          <cell r="N76">
            <v>22.7024456401324</v>
          </cell>
        </row>
        <row r="77">
          <cell r="A77" t="str">
            <v>BID 643</v>
          </cell>
          <cell r="E77">
            <v>1.02772007962675</v>
          </cell>
          <cell r="K77">
            <v>1.02772007962675</v>
          </cell>
          <cell r="N77">
            <v>2.0554401592535001</v>
          </cell>
        </row>
        <row r="78">
          <cell r="A78" t="str">
            <v>BID 661</v>
          </cell>
          <cell r="D78">
            <v>0.41505735999999999</v>
          </cell>
          <cell r="J78">
            <v>0.41505739000000003</v>
          </cell>
          <cell r="N78">
            <v>0.83011475000000001</v>
          </cell>
        </row>
        <row r="79">
          <cell r="A79" t="str">
            <v>BID 682</v>
          </cell>
          <cell r="E79">
            <v>9.9546786108669902</v>
          </cell>
          <cell r="K79">
            <v>9.9546786108669902</v>
          </cell>
          <cell r="N79">
            <v>19.90935722173398</v>
          </cell>
        </row>
        <row r="80">
          <cell r="A80" t="str">
            <v>BID 684</v>
          </cell>
          <cell r="E80">
            <v>0.11879910748189301</v>
          </cell>
          <cell r="K80">
            <v>0.11879910748189301</v>
          </cell>
          <cell r="N80">
            <v>0.23759821496378603</v>
          </cell>
        </row>
        <row r="81">
          <cell r="A81" t="str">
            <v>BID 718</v>
          </cell>
          <cell r="D81">
            <v>0.56482353000000007</v>
          </cell>
          <cell r="J81">
            <v>0.56482353000000007</v>
          </cell>
          <cell r="N81">
            <v>1.1296470600000001</v>
          </cell>
        </row>
        <row r="82">
          <cell r="A82" t="str">
            <v>BID 733</v>
          </cell>
          <cell r="G82">
            <v>12.0012093167737</v>
          </cell>
          <cell r="M82">
            <v>12.0012093167737</v>
          </cell>
          <cell r="N82">
            <v>24.0024186335474</v>
          </cell>
        </row>
        <row r="83">
          <cell r="A83" t="str">
            <v>BID 734</v>
          </cell>
          <cell r="G83">
            <v>13.953091071886298</v>
          </cell>
          <cell r="M83">
            <v>13.953091071886298</v>
          </cell>
          <cell r="N83">
            <v>27.906182143772597</v>
          </cell>
        </row>
        <row r="84">
          <cell r="A84" t="str">
            <v>BID 740</v>
          </cell>
          <cell r="B84">
            <v>0.77254437463399206</v>
          </cell>
          <cell r="H84">
            <v>0.77254437463399206</v>
          </cell>
          <cell r="N84">
            <v>1.5450887492679841</v>
          </cell>
        </row>
        <row r="85">
          <cell r="A85" t="str">
            <v>BID 760</v>
          </cell>
          <cell r="B85">
            <v>3.36431814490708</v>
          </cell>
          <cell r="H85">
            <v>3.36431814490708</v>
          </cell>
          <cell r="N85">
            <v>6.7286362898141601</v>
          </cell>
        </row>
        <row r="86">
          <cell r="A86" t="str">
            <v>BID 768</v>
          </cell>
          <cell r="D86">
            <v>0.17748855831736801</v>
          </cell>
          <cell r="J86">
            <v>0.17748855831736801</v>
          </cell>
          <cell r="N86">
            <v>0.35497711663473602</v>
          </cell>
        </row>
        <row r="87">
          <cell r="A87" t="str">
            <v>BID 795</v>
          </cell>
          <cell r="D87">
            <v>12.809753617500201</v>
          </cell>
          <cell r="J87">
            <v>12.809753617500201</v>
          </cell>
          <cell r="N87">
            <v>25.619507235000402</v>
          </cell>
        </row>
        <row r="88">
          <cell r="A88" t="str">
            <v>BID 797</v>
          </cell>
          <cell r="D88">
            <v>6.7416980315078199</v>
          </cell>
          <cell r="J88">
            <v>6.7416980315078199</v>
          </cell>
          <cell r="N88">
            <v>13.48339606301564</v>
          </cell>
        </row>
        <row r="89">
          <cell r="A89" t="str">
            <v>BID 798</v>
          </cell>
          <cell r="D89">
            <v>1.7813770530605699</v>
          </cell>
          <cell r="J89">
            <v>1.7813770530605699</v>
          </cell>
          <cell r="N89">
            <v>3.5627541061211399</v>
          </cell>
        </row>
        <row r="90">
          <cell r="A90" t="str">
            <v>BID 802</v>
          </cell>
          <cell r="D90">
            <v>3.2181461061333998</v>
          </cell>
          <cell r="J90">
            <v>3.2181461061333998</v>
          </cell>
          <cell r="N90">
            <v>6.4362922122667996</v>
          </cell>
        </row>
        <row r="91">
          <cell r="A91" t="str">
            <v>BID 816</v>
          </cell>
          <cell r="G91">
            <v>4.18354986494227</v>
          </cell>
          <cell r="M91">
            <v>4.18354986494227</v>
          </cell>
          <cell r="N91">
            <v>8.36709972988454</v>
          </cell>
        </row>
        <row r="92">
          <cell r="A92" t="str">
            <v>BID 826</v>
          </cell>
          <cell r="B92">
            <v>1.9096770020101699</v>
          </cell>
          <cell r="H92">
            <v>1.9096770020101699</v>
          </cell>
          <cell r="N92">
            <v>3.8193540040203398</v>
          </cell>
        </row>
        <row r="93">
          <cell r="A93" t="str">
            <v>BID 830</v>
          </cell>
          <cell r="G93">
            <v>5.5887633358321196</v>
          </cell>
          <cell r="M93">
            <v>5.5887633358321196</v>
          </cell>
          <cell r="N93">
            <v>11.177526671664239</v>
          </cell>
        </row>
        <row r="94">
          <cell r="A94" t="str">
            <v>BID 845</v>
          </cell>
          <cell r="E94">
            <v>12.8632597662201</v>
          </cell>
          <cell r="K94">
            <v>12.8632597662201</v>
          </cell>
          <cell r="N94">
            <v>25.7265195324402</v>
          </cell>
        </row>
        <row r="95">
          <cell r="A95" t="str">
            <v>BID 855</v>
          </cell>
          <cell r="C95">
            <v>0.84320547999999995</v>
          </cell>
          <cell r="I95">
            <v>0.84320547999999995</v>
          </cell>
          <cell r="N95">
            <v>1.6864109599999999</v>
          </cell>
        </row>
        <row r="96">
          <cell r="A96" t="str">
            <v>BID 857</v>
          </cell>
          <cell r="G96">
            <v>7.6932642107339806</v>
          </cell>
          <cell r="M96">
            <v>7.6932642107339806</v>
          </cell>
          <cell r="N96">
            <v>15.386528421467961</v>
          </cell>
        </row>
        <row r="97">
          <cell r="A97" t="str">
            <v>BID 863</v>
          </cell>
          <cell r="E97">
            <v>2.1218089999999998E-2</v>
          </cell>
          <cell r="K97">
            <v>2.1218089999999998E-2</v>
          </cell>
          <cell r="N97">
            <v>4.2436179999999997E-2</v>
          </cell>
        </row>
        <row r="98">
          <cell r="A98" t="str">
            <v>BID 865</v>
          </cell>
          <cell r="G98">
            <v>35.5331822787333</v>
          </cell>
          <cell r="M98">
            <v>35.5331822787333</v>
          </cell>
          <cell r="N98">
            <v>71.066364557466599</v>
          </cell>
        </row>
        <row r="99">
          <cell r="A99" t="str">
            <v>BID 867</v>
          </cell>
          <cell r="E99">
            <v>0.47034197999999999</v>
          </cell>
          <cell r="K99">
            <v>0.47034197999999999</v>
          </cell>
          <cell r="N99">
            <v>0.94068395999999999</v>
          </cell>
        </row>
        <row r="100">
          <cell r="A100" t="str">
            <v>BID 871</v>
          </cell>
          <cell r="G100">
            <v>13.016093564849701</v>
          </cell>
          <cell r="M100">
            <v>13.016093564849701</v>
          </cell>
          <cell r="N100">
            <v>26.032187129699402</v>
          </cell>
        </row>
        <row r="101">
          <cell r="A101" t="str">
            <v>BID 899</v>
          </cell>
          <cell r="D101">
            <v>5.1099122705876292</v>
          </cell>
          <cell r="G101">
            <v>4.2407410000000006E-2</v>
          </cell>
          <cell r="J101">
            <v>5.1099122705876292</v>
          </cell>
          <cell r="M101">
            <v>4.2407410000000006E-2</v>
          </cell>
          <cell r="N101">
            <v>10.304639361175258</v>
          </cell>
        </row>
        <row r="102">
          <cell r="A102" t="str">
            <v>BID 907</v>
          </cell>
          <cell r="D102">
            <v>0.64739437</v>
          </cell>
          <cell r="J102">
            <v>0.64739437</v>
          </cell>
          <cell r="N102">
            <v>1.29478874</v>
          </cell>
        </row>
        <row r="103">
          <cell r="A103" t="str">
            <v>BID 925</v>
          </cell>
          <cell r="G103">
            <v>0.47286607000000003</v>
          </cell>
          <cell r="M103">
            <v>0.47286607000000003</v>
          </cell>
          <cell r="N103">
            <v>0.94573214000000005</v>
          </cell>
        </row>
        <row r="104">
          <cell r="A104" t="str">
            <v>BID 925/OC</v>
          </cell>
          <cell r="D104">
            <v>0.58575017500000004</v>
          </cell>
          <cell r="J104">
            <v>0.58575017500000004</v>
          </cell>
          <cell r="N104">
            <v>1.1715003500000001</v>
          </cell>
        </row>
        <row r="105">
          <cell r="A105" t="str">
            <v>BID 932</v>
          </cell>
          <cell r="G105">
            <v>0.9375</v>
          </cell>
          <cell r="M105">
            <v>0.9375</v>
          </cell>
          <cell r="N105">
            <v>1.875</v>
          </cell>
        </row>
        <row r="106">
          <cell r="A106" t="str">
            <v>BID 940</v>
          </cell>
          <cell r="C106">
            <v>0</v>
          </cell>
          <cell r="I106">
            <v>2.8621258309999997</v>
          </cell>
          <cell r="N106">
            <v>2.8621258309999997</v>
          </cell>
        </row>
        <row r="107">
          <cell r="A107" t="str">
            <v>BID 961</v>
          </cell>
          <cell r="G107">
            <v>15.962</v>
          </cell>
          <cell r="M107">
            <v>15.962</v>
          </cell>
          <cell r="N107">
            <v>31.923999999999999</v>
          </cell>
        </row>
        <row r="108">
          <cell r="A108" t="str">
            <v>BID 962</v>
          </cell>
          <cell r="C108">
            <v>1.868181262</v>
          </cell>
          <cell r="I108">
            <v>1.868181262</v>
          </cell>
          <cell r="N108">
            <v>3.736362524</v>
          </cell>
        </row>
        <row r="109">
          <cell r="A109" t="str">
            <v>BID 979</v>
          </cell>
          <cell r="C109">
            <v>11.913592098999999</v>
          </cell>
          <cell r="I109">
            <v>11.913592098999999</v>
          </cell>
          <cell r="N109">
            <v>23.827184197999998</v>
          </cell>
        </row>
        <row r="110">
          <cell r="A110" t="str">
            <v>BID 989</v>
          </cell>
          <cell r="D110">
            <v>0.88438321600000003</v>
          </cell>
          <cell r="J110">
            <v>0.88438321600000003</v>
          </cell>
          <cell r="N110">
            <v>1.7687664320000001</v>
          </cell>
        </row>
        <row r="111">
          <cell r="A111" t="str">
            <v>BID 996</v>
          </cell>
          <cell r="D111">
            <v>0.45856140999999995</v>
          </cell>
          <cell r="J111">
            <v>0.45856140999999995</v>
          </cell>
          <cell r="N111">
            <v>0.91712281999999989</v>
          </cell>
        </row>
        <row r="112">
          <cell r="A112" t="str">
            <v>BID CBA</v>
          </cell>
          <cell r="F112">
            <v>2.7966498480000004</v>
          </cell>
          <cell r="L112">
            <v>2.7966498480000004</v>
          </cell>
          <cell r="N112">
            <v>5.5932996960000008</v>
          </cell>
        </row>
        <row r="113">
          <cell r="A113" t="str">
            <v>BIRF 302</v>
          </cell>
          <cell r="G113">
            <v>0.13857376999999999</v>
          </cell>
          <cell r="M113">
            <v>0.13857376999999999</v>
          </cell>
          <cell r="N113">
            <v>0.27714753999999997</v>
          </cell>
        </row>
        <row r="114">
          <cell r="A114" t="str">
            <v>BIRF 3280</v>
          </cell>
          <cell r="E114">
            <v>9.0114366720000003</v>
          </cell>
          <cell r="K114">
            <v>7.4697644620000005</v>
          </cell>
          <cell r="N114">
            <v>16.481201134000003</v>
          </cell>
        </row>
        <row r="115">
          <cell r="A115" t="str">
            <v>BIRF 3281</v>
          </cell>
          <cell r="F115">
            <v>1.7077424699999999</v>
          </cell>
          <cell r="L115">
            <v>1.8356868</v>
          </cell>
          <cell r="N115">
            <v>3.5434292699999999</v>
          </cell>
        </row>
        <row r="116">
          <cell r="A116" t="str">
            <v>BIRF 3291</v>
          </cell>
          <cell r="D116">
            <v>12.5</v>
          </cell>
          <cell r="J116">
            <v>12.5</v>
          </cell>
          <cell r="N116">
            <v>25</v>
          </cell>
        </row>
        <row r="117">
          <cell r="A117" t="str">
            <v>BIRF 3292</v>
          </cell>
          <cell r="D117">
            <v>0.95935999999999999</v>
          </cell>
          <cell r="J117">
            <v>0.95935999999999999</v>
          </cell>
          <cell r="N117">
            <v>1.91872</v>
          </cell>
        </row>
        <row r="118">
          <cell r="A118" t="str">
            <v>BIRF 3297</v>
          </cell>
          <cell r="D118">
            <v>1.35653</v>
          </cell>
          <cell r="J118">
            <v>1.3793028999999999</v>
          </cell>
          <cell r="N118">
            <v>2.7358329000000001</v>
          </cell>
        </row>
        <row r="119">
          <cell r="A119" t="str">
            <v>BIRF 3362</v>
          </cell>
          <cell r="D119">
            <v>0.96</v>
          </cell>
          <cell r="J119">
            <v>0.96</v>
          </cell>
          <cell r="N119">
            <v>1.92</v>
          </cell>
        </row>
        <row r="120">
          <cell r="A120" t="str">
            <v>BIRF 3394</v>
          </cell>
          <cell r="D120">
            <v>17.215</v>
          </cell>
          <cell r="J120">
            <v>17.88</v>
          </cell>
          <cell r="N120">
            <v>35.094999999999999</v>
          </cell>
        </row>
        <row r="121">
          <cell r="A121" t="str">
            <v>BIRF 343</v>
          </cell>
          <cell r="B121">
            <v>0.16967599999999999</v>
          </cell>
          <cell r="H121">
            <v>0.16967599999999999</v>
          </cell>
          <cell r="N121">
            <v>0.33935199999999999</v>
          </cell>
        </row>
        <row r="122">
          <cell r="A122" t="str">
            <v>BIRF 3460</v>
          </cell>
          <cell r="F122">
            <v>0.82952760000000003</v>
          </cell>
          <cell r="L122">
            <v>0.82952760000000003</v>
          </cell>
          <cell r="N122">
            <v>1.6590552000000001</v>
          </cell>
        </row>
        <row r="123">
          <cell r="A123" t="str">
            <v>BIRF 352</v>
          </cell>
          <cell r="G123">
            <v>4.5855817E-2</v>
          </cell>
          <cell r="M123">
            <v>4.5855817E-2</v>
          </cell>
          <cell r="N123">
            <v>9.1711634E-2</v>
          </cell>
        </row>
        <row r="124">
          <cell r="A124" t="str">
            <v>BIRF 3520</v>
          </cell>
          <cell r="F124">
            <v>14.68</v>
          </cell>
          <cell r="L124">
            <v>15.24</v>
          </cell>
          <cell r="N124">
            <v>29.92</v>
          </cell>
        </row>
        <row r="125">
          <cell r="A125" t="str">
            <v>BIRF 3521</v>
          </cell>
          <cell r="F125">
            <v>8.1683228299999993</v>
          </cell>
          <cell r="L125">
            <v>8.4775545999999995</v>
          </cell>
          <cell r="N125">
            <v>16.645877429999999</v>
          </cell>
        </row>
        <row r="126">
          <cell r="A126" t="str">
            <v>BIRF 3555</v>
          </cell>
          <cell r="D126">
            <v>22.5</v>
          </cell>
          <cell r="J126">
            <v>22.5</v>
          </cell>
          <cell r="N126">
            <v>45</v>
          </cell>
        </row>
        <row r="127">
          <cell r="A127" t="str">
            <v>BIRF 3556</v>
          </cell>
          <cell r="B127">
            <v>14.145</v>
          </cell>
          <cell r="H127">
            <v>14.68</v>
          </cell>
          <cell r="N127">
            <v>28.824999999999999</v>
          </cell>
        </row>
        <row r="128">
          <cell r="A128" t="str">
            <v>BIRF 3558</v>
          </cell>
          <cell r="F128">
            <v>20</v>
          </cell>
          <cell r="L128">
            <v>20</v>
          </cell>
          <cell r="N128">
            <v>40</v>
          </cell>
        </row>
        <row r="129">
          <cell r="A129" t="str">
            <v>BIRF 3611</v>
          </cell>
          <cell r="G129">
            <v>16.252800000000001</v>
          </cell>
          <cell r="M129">
            <v>16.252800000000001</v>
          </cell>
          <cell r="N129">
            <v>32.505600000000001</v>
          </cell>
        </row>
        <row r="130">
          <cell r="A130" t="str">
            <v>BIRF 3643</v>
          </cell>
          <cell r="F130">
            <v>4.9783999999999997</v>
          </cell>
          <cell r="L130">
            <v>4.9783999999999997</v>
          </cell>
          <cell r="N130">
            <v>9.9567999999999994</v>
          </cell>
        </row>
        <row r="131">
          <cell r="A131" t="str">
            <v>BIRF 3709</v>
          </cell>
          <cell r="B131">
            <v>6.6467400000000003</v>
          </cell>
          <cell r="H131">
            <v>6.6467400000000003</v>
          </cell>
          <cell r="N131">
            <v>13.293480000000001</v>
          </cell>
        </row>
        <row r="132">
          <cell r="A132" t="str">
            <v>BIRF 3710</v>
          </cell>
          <cell r="D132">
            <v>0.34299999999999997</v>
          </cell>
          <cell r="J132">
            <v>0.34299999999999997</v>
          </cell>
          <cell r="N132">
            <v>0.68599999999999994</v>
          </cell>
        </row>
        <row r="133">
          <cell r="A133" t="str">
            <v>BIRF 3794</v>
          </cell>
          <cell r="F133">
            <v>8.3864314599999989</v>
          </cell>
          <cell r="L133">
            <v>8.3864314599999989</v>
          </cell>
          <cell r="N133">
            <v>16.772862919999998</v>
          </cell>
        </row>
        <row r="134">
          <cell r="A134" t="str">
            <v>BIRF 3836</v>
          </cell>
          <cell r="D134">
            <v>15</v>
          </cell>
          <cell r="J134">
            <v>15</v>
          </cell>
          <cell r="N134">
            <v>30</v>
          </cell>
        </row>
        <row r="135">
          <cell r="A135" t="str">
            <v>BIRF 3860</v>
          </cell>
          <cell r="F135">
            <v>9.4817456629999999</v>
          </cell>
          <cell r="L135">
            <v>9.4817456629999999</v>
          </cell>
          <cell r="N135">
            <v>18.963491326</v>
          </cell>
        </row>
        <row r="136">
          <cell r="A136" t="str">
            <v>BIRF 3877</v>
          </cell>
          <cell r="E136">
            <v>11.125616056</v>
          </cell>
          <cell r="K136">
            <v>11.125616056</v>
          </cell>
          <cell r="N136">
            <v>22.251232112</v>
          </cell>
        </row>
        <row r="137">
          <cell r="A137" t="str">
            <v>BIRF 3878</v>
          </cell>
          <cell r="C137">
            <v>25</v>
          </cell>
          <cell r="I137">
            <v>25</v>
          </cell>
          <cell r="N137">
            <v>50</v>
          </cell>
        </row>
        <row r="138">
          <cell r="A138" t="str">
            <v>BIRF 3921</v>
          </cell>
          <cell r="E138">
            <v>6.4135</v>
          </cell>
          <cell r="K138">
            <v>6.4135</v>
          </cell>
          <cell r="N138">
            <v>12.827</v>
          </cell>
        </row>
        <row r="139">
          <cell r="A139" t="str">
            <v>BIRF 3926</v>
          </cell>
          <cell r="C139">
            <v>27.777777659999998</v>
          </cell>
          <cell r="I139">
            <v>27.777777659999998</v>
          </cell>
          <cell r="N139">
            <v>55.555555319999996</v>
          </cell>
        </row>
        <row r="140">
          <cell r="A140" t="str">
            <v>BIRF 3927</v>
          </cell>
          <cell r="E140">
            <v>1.3862619600000001</v>
          </cell>
          <cell r="K140">
            <v>1.3862619600000001</v>
          </cell>
          <cell r="N140">
            <v>2.7725239200000003</v>
          </cell>
        </row>
        <row r="141">
          <cell r="A141" t="str">
            <v>BIRF 3931</v>
          </cell>
          <cell r="D141">
            <v>3.7231199999999998</v>
          </cell>
          <cell r="J141">
            <v>3.7231199999999998</v>
          </cell>
          <cell r="N141">
            <v>7.4462399999999995</v>
          </cell>
        </row>
        <row r="142">
          <cell r="A142" t="str">
            <v>BIRF 3948</v>
          </cell>
          <cell r="D142">
            <v>0.52742789899999998</v>
          </cell>
          <cell r="J142">
            <v>0.52742789899999998</v>
          </cell>
          <cell r="N142">
            <v>1.054855798</v>
          </cell>
        </row>
        <row r="143">
          <cell r="A143" t="str">
            <v>BIRF 3957</v>
          </cell>
          <cell r="C143">
            <v>8.4426269299999994</v>
          </cell>
          <cell r="I143">
            <v>8.4426269299999994</v>
          </cell>
          <cell r="N143">
            <v>16.885253859999999</v>
          </cell>
        </row>
        <row r="144">
          <cell r="A144" t="str">
            <v>BIRF 3958</v>
          </cell>
          <cell r="C144">
            <v>0.49724511199999999</v>
          </cell>
          <cell r="I144">
            <v>0.49724511199999999</v>
          </cell>
          <cell r="N144">
            <v>0.99449022399999998</v>
          </cell>
        </row>
        <row r="145">
          <cell r="A145" t="str">
            <v>BIRF 3960</v>
          </cell>
          <cell r="E145">
            <v>1.1284000000000001</v>
          </cell>
          <cell r="K145">
            <v>1.1284000000000001</v>
          </cell>
          <cell r="N145">
            <v>2.2568000000000001</v>
          </cell>
        </row>
        <row r="146">
          <cell r="A146" t="str">
            <v>BIRF 3971</v>
          </cell>
          <cell r="F146">
            <v>4.6810999999999998</v>
          </cell>
          <cell r="L146">
            <v>4.6810999999999998</v>
          </cell>
          <cell r="N146">
            <v>9.3621999999999996</v>
          </cell>
        </row>
        <row r="147">
          <cell r="A147" t="str">
            <v>BIRF 4002</v>
          </cell>
          <cell r="D147">
            <v>13.888888810000001</v>
          </cell>
          <cell r="J147">
            <v>13.888888810000001</v>
          </cell>
          <cell r="N147">
            <v>27.777777620000002</v>
          </cell>
        </row>
        <row r="148">
          <cell r="A148" t="str">
            <v>BIRF 4003</v>
          </cell>
          <cell r="B148">
            <v>5</v>
          </cell>
          <cell r="H148">
            <v>5</v>
          </cell>
          <cell r="N148">
            <v>10</v>
          </cell>
        </row>
        <row r="149">
          <cell r="A149" t="str">
            <v>BIRF 4004</v>
          </cell>
          <cell r="B149">
            <v>1.20150504</v>
          </cell>
          <cell r="H149">
            <v>1.20150504</v>
          </cell>
          <cell r="N149">
            <v>2.40301008</v>
          </cell>
        </row>
        <row r="150">
          <cell r="A150" t="str">
            <v>BIRF 4085</v>
          </cell>
          <cell r="E150">
            <v>0.31323763700000001</v>
          </cell>
          <cell r="K150">
            <v>0.31323763700000001</v>
          </cell>
          <cell r="N150">
            <v>0.62647527400000003</v>
          </cell>
        </row>
        <row r="151">
          <cell r="A151" t="str">
            <v>BIRF 4093</v>
          </cell>
          <cell r="D151">
            <v>13.727459413</v>
          </cell>
          <cell r="J151">
            <v>13.727459413</v>
          </cell>
          <cell r="N151">
            <v>27.454918826</v>
          </cell>
        </row>
        <row r="152">
          <cell r="A152" t="str">
            <v>BIRF 4116</v>
          </cell>
          <cell r="C152">
            <v>15</v>
          </cell>
          <cell r="I152">
            <v>15</v>
          </cell>
          <cell r="N152">
            <v>30</v>
          </cell>
        </row>
        <row r="153">
          <cell r="A153" t="str">
            <v>BIRF 4117</v>
          </cell>
          <cell r="C153">
            <v>9.1524183509999997</v>
          </cell>
          <cell r="I153">
            <v>9.1524183509999997</v>
          </cell>
          <cell r="N153">
            <v>18.304836701999999</v>
          </cell>
        </row>
        <row r="154">
          <cell r="A154" t="str">
            <v>BIRF 4131</v>
          </cell>
          <cell r="E154">
            <v>1</v>
          </cell>
          <cell r="K154">
            <v>1</v>
          </cell>
          <cell r="N154">
            <v>2</v>
          </cell>
        </row>
        <row r="155">
          <cell r="A155" t="str">
            <v>BIRF 4150</v>
          </cell>
          <cell r="D155">
            <v>4.029716466</v>
          </cell>
          <cell r="J155">
            <v>4.029716466</v>
          </cell>
          <cell r="N155">
            <v>8.059432932</v>
          </cell>
        </row>
        <row r="156">
          <cell r="A156" t="str">
            <v>BIRF 4163</v>
          </cell>
          <cell r="G156">
            <v>7.6470646030000005</v>
          </cell>
          <cell r="M156">
            <v>7.6470646030000005</v>
          </cell>
          <cell r="N156">
            <v>15.294129206000001</v>
          </cell>
        </row>
        <row r="157">
          <cell r="A157" t="str">
            <v>BIRF 4164</v>
          </cell>
          <cell r="B157">
            <v>5</v>
          </cell>
          <cell r="H157">
            <v>5</v>
          </cell>
          <cell r="N157">
            <v>10</v>
          </cell>
        </row>
        <row r="158">
          <cell r="A158" t="str">
            <v>BIRF 4168</v>
          </cell>
          <cell r="G158">
            <v>0.74906135600000001</v>
          </cell>
          <cell r="M158">
            <v>0.74906135600000001</v>
          </cell>
          <cell r="N158">
            <v>1.498122712</v>
          </cell>
        </row>
        <row r="159">
          <cell r="A159" t="str">
            <v>BIRF 4195</v>
          </cell>
          <cell r="D159">
            <v>9.9977800000000006</v>
          </cell>
          <cell r="J159">
            <v>9.9977800000000006</v>
          </cell>
          <cell r="N159">
            <v>19.995560000000001</v>
          </cell>
        </row>
        <row r="160">
          <cell r="A160" t="str">
            <v>BIRF 4212</v>
          </cell>
          <cell r="D160">
            <v>2.9183259530000001</v>
          </cell>
          <cell r="J160">
            <v>2.9183259530000001</v>
          </cell>
          <cell r="N160">
            <v>5.8366519060000002</v>
          </cell>
        </row>
        <row r="161">
          <cell r="A161" t="str">
            <v>BIRF 4218</v>
          </cell>
          <cell r="F161">
            <v>2.4998999999999998</v>
          </cell>
          <cell r="L161">
            <v>2.4998999999999998</v>
          </cell>
          <cell r="N161">
            <v>4.9997999999999996</v>
          </cell>
        </row>
        <row r="162">
          <cell r="A162" t="str">
            <v>BIRF 4219</v>
          </cell>
          <cell r="F162">
            <v>3.75</v>
          </cell>
          <cell r="L162">
            <v>3.75</v>
          </cell>
          <cell r="N162">
            <v>7.5</v>
          </cell>
        </row>
        <row r="163">
          <cell r="A163" t="str">
            <v>BIRF 4220</v>
          </cell>
          <cell r="F163">
            <v>1.7499</v>
          </cell>
          <cell r="L163">
            <v>1.7499</v>
          </cell>
          <cell r="N163">
            <v>3.4998</v>
          </cell>
        </row>
        <row r="164">
          <cell r="A164" t="str">
            <v>BIRF 4221</v>
          </cell>
          <cell r="F164">
            <v>5</v>
          </cell>
          <cell r="L164">
            <v>5</v>
          </cell>
          <cell r="N164">
            <v>10</v>
          </cell>
        </row>
        <row r="165">
          <cell r="A165" t="str">
            <v>BIRF 4273</v>
          </cell>
          <cell r="C165">
            <v>1.8156000000000001</v>
          </cell>
          <cell r="I165">
            <v>1.8156000000000001</v>
          </cell>
          <cell r="N165">
            <v>3.6312000000000002</v>
          </cell>
        </row>
        <row r="166">
          <cell r="A166" t="str">
            <v>BIRF 4281</v>
          </cell>
          <cell r="E166">
            <v>0.2999</v>
          </cell>
          <cell r="K166">
            <v>0.2999</v>
          </cell>
          <cell r="N166">
            <v>0.5998</v>
          </cell>
        </row>
        <row r="167">
          <cell r="A167" t="str">
            <v>BIRF 4282</v>
          </cell>
          <cell r="D167">
            <v>1.3681000000000001</v>
          </cell>
          <cell r="J167">
            <v>1.3681000000000001</v>
          </cell>
          <cell r="N167">
            <v>2.7362000000000002</v>
          </cell>
        </row>
        <row r="168">
          <cell r="A168" t="str">
            <v>BIRF 4295</v>
          </cell>
          <cell r="F168">
            <v>21.444956012999999</v>
          </cell>
          <cell r="L168">
            <v>21.444956012999999</v>
          </cell>
          <cell r="N168">
            <v>42.889912025999998</v>
          </cell>
        </row>
        <row r="169">
          <cell r="A169" t="str">
            <v>BIRF 4313</v>
          </cell>
          <cell r="F169">
            <v>5.9256000000000002</v>
          </cell>
          <cell r="L169">
            <v>5.9256000000000002</v>
          </cell>
          <cell r="N169">
            <v>11.8512</v>
          </cell>
        </row>
        <row r="170">
          <cell r="A170" t="str">
            <v>BIRF 4314</v>
          </cell>
          <cell r="F170">
            <v>0.177998248</v>
          </cell>
          <cell r="L170">
            <v>0.177998248</v>
          </cell>
          <cell r="N170">
            <v>0.355996496</v>
          </cell>
        </row>
        <row r="171">
          <cell r="A171" t="str">
            <v>BIRF 4366</v>
          </cell>
          <cell r="C171">
            <v>14.2</v>
          </cell>
          <cell r="I171">
            <v>14.2</v>
          </cell>
          <cell r="N171">
            <v>28.4</v>
          </cell>
        </row>
        <row r="172">
          <cell r="A172" t="str">
            <v>BIRF 4398</v>
          </cell>
          <cell r="E172">
            <v>3.5186691140000002</v>
          </cell>
          <cell r="K172">
            <v>3.6227424259999998</v>
          </cell>
          <cell r="N172">
            <v>7.14141154</v>
          </cell>
        </row>
        <row r="173">
          <cell r="A173" t="str">
            <v>BIRF 4405-1</v>
          </cell>
          <cell r="E173">
            <v>62.5</v>
          </cell>
          <cell r="N173">
            <v>62.5</v>
          </cell>
        </row>
        <row r="174">
          <cell r="A174" t="str">
            <v>BIRF 4423</v>
          </cell>
          <cell r="D174">
            <v>0.601277595</v>
          </cell>
          <cell r="J174">
            <v>0.601277595</v>
          </cell>
          <cell r="N174">
            <v>1.20255519</v>
          </cell>
        </row>
        <row r="175">
          <cell r="A175" t="str">
            <v>BIRF 4454</v>
          </cell>
          <cell r="C175">
            <v>0.14016709099999999</v>
          </cell>
          <cell r="I175">
            <v>0.14016709099999999</v>
          </cell>
          <cell r="N175">
            <v>0.28033418199999999</v>
          </cell>
        </row>
        <row r="176">
          <cell r="A176" t="str">
            <v>BIRF 4459</v>
          </cell>
          <cell r="E176">
            <v>0.5</v>
          </cell>
          <cell r="K176">
            <v>0.5</v>
          </cell>
          <cell r="N176">
            <v>1</v>
          </cell>
        </row>
        <row r="177">
          <cell r="A177" t="str">
            <v>BIRF 4472</v>
          </cell>
          <cell r="G177">
            <v>1.8E-3</v>
          </cell>
          <cell r="M177">
            <v>1.8500000000000001E-3</v>
          </cell>
          <cell r="N177">
            <v>3.65E-3</v>
          </cell>
        </row>
        <row r="178">
          <cell r="A178" t="str">
            <v>BIRF 4484</v>
          </cell>
          <cell r="B178">
            <v>0.58257875800000003</v>
          </cell>
          <cell r="H178">
            <v>0.58257875800000003</v>
          </cell>
          <cell r="N178">
            <v>1.1651575160000001</v>
          </cell>
        </row>
        <row r="179">
          <cell r="A179" t="str">
            <v>BIRF 4516</v>
          </cell>
          <cell r="C179">
            <v>2.5308266480000001</v>
          </cell>
          <cell r="I179">
            <v>2.5308266480000001</v>
          </cell>
          <cell r="N179">
            <v>5.0616532960000002</v>
          </cell>
        </row>
        <row r="180">
          <cell r="A180" t="str">
            <v>BIRF 4578</v>
          </cell>
          <cell r="E180">
            <v>2.2849999989999996</v>
          </cell>
          <cell r="K180">
            <v>2.2849999989999996</v>
          </cell>
          <cell r="N180">
            <v>4.5699999979999992</v>
          </cell>
        </row>
        <row r="181">
          <cell r="A181" t="str">
            <v>BIRF 4580</v>
          </cell>
          <cell r="G181">
            <v>0.14838321799999998</v>
          </cell>
          <cell r="M181">
            <v>0.14838321799999998</v>
          </cell>
          <cell r="N181">
            <v>0.29676643599999997</v>
          </cell>
        </row>
        <row r="182">
          <cell r="A182" t="str">
            <v>BIRF 4585</v>
          </cell>
          <cell r="E182">
            <v>11.399999999</v>
          </cell>
          <cell r="K182">
            <v>11.399999999</v>
          </cell>
          <cell r="N182">
            <v>22.799999998000001</v>
          </cell>
        </row>
        <row r="183">
          <cell r="A183" t="str">
            <v>BIRF 4586</v>
          </cell>
          <cell r="E183">
            <v>2.362673085</v>
          </cell>
          <cell r="K183">
            <v>2.362673085</v>
          </cell>
          <cell r="N183">
            <v>4.7253461699999999</v>
          </cell>
        </row>
        <row r="184">
          <cell r="A184" t="str">
            <v>BIRF 4634</v>
          </cell>
          <cell r="D184">
            <v>10.164999998999999</v>
          </cell>
          <cell r="J184">
            <v>10.164999998999999</v>
          </cell>
          <cell r="N184">
            <v>20.329999997999998</v>
          </cell>
        </row>
        <row r="185">
          <cell r="A185" t="str">
            <v>BIRF 4640</v>
          </cell>
          <cell r="E185">
            <v>0.18937759899999998</v>
          </cell>
          <cell r="K185">
            <v>0.18937759899999998</v>
          </cell>
          <cell r="N185">
            <v>0.37875519799999996</v>
          </cell>
        </row>
        <row r="186">
          <cell r="A186" t="str">
            <v>BIRF 7075</v>
          </cell>
          <cell r="C186">
            <v>12</v>
          </cell>
          <cell r="I186">
            <v>12</v>
          </cell>
          <cell r="N186">
            <v>24</v>
          </cell>
        </row>
        <row r="187">
          <cell r="A187" t="str">
            <v>BIRF 7157</v>
          </cell>
          <cell r="E187">
            <v>0</v>
          </cell>
          <cell r="K187">
            <v>0</v>
          </cell>
          <cell r="N187">
            <v>0</v>
          </cell>
        </row>
        <row r="188">
          <cell r="A188" t="str">
            <v>BIRF 7171</v>
          </cell>
          <cell r="C188">
            <v>14.1</v>
          </cell>
          <cell r="I188">
            <v>14.55</v>
          </cell>
          <cell r="N188">
            <v>28.65</v>
          </cell>
        </row>
        <row r="189">
          <cell r="A189" t="str">
            <v>BIRF 7199</v>
          </cell>
          <cell r="E189">
            <v>16.32</v>
          </cell>
          <cell r="K189">
            <v>16.920000000000002</v>
          </cell>
          <cell r="N189">
            <v>33.24</v>
          </cell>
        </row>
        <row r="190">
          <cell r="A190" t="str">
            <v>BIRF 7242</v>
          </cell>
          <cell r="G190">
            <v>0</v>
          </cell>
          <cell r="M190">
            <v>0</v>
          </cell>
          <cell r="N190">
            <v>0</v>
          </cell>
        </row>
        <row r="191">
          <cell r="A191" t="str">
            <v>BIRF 7268</v>
          </cell>
          <cell r="E191">
            <v>0</v>
          </cell>
          <cell r="K191">
            <v>0</v>
          </cell>
          <cell r="N191">
            <v>0</v>
          </cell>
        </row>
        <row r="192">
          <cell r="A192" t="str">
            <v>BIRF 7295</v>
          </cell>
          <cell r="C192">
            <v>0</v>
          </cell>
          <cell r="I192">
            <v>0</v>
          </cell>
          <cell r="N192">
            <v>0</v>
          </cell>
        </row>
        <row r="193">
          <cell r="A193" t="str">
            <v>BNA/NASA</v>
          </cell>
          <cell r="B193">
            <v>8.621008999999999</v>
          </cell>
          <cell r="H193">
            <v>8.7318649999999991</v>
          </cell>
          <cell r="N193">
            <v>17.352874</v>
          </cell>
        </row>
        <row r="194">
          <cell r="A194" t="str">
            <v>BNA/PROVLP</v>
          </cell>
          <cell r="E194">
            <v>1.55352882159482</v>
          </cell>
          <cell r="N194">
            <v>1.55352882159482</v>
          </cell>
        </row>
        <row r="195">
          <cell r="A195" t="str">
            <v>BNA/SALUD</v>
          </cell>
          <cell r="G195">
            <v>5.93547464968153</v>
          </cell>
          <cell r="M195">
            <v>5.93547464968153</v>
          </cell>
          <cell r="N195">
            <v>11.87094929936306</v>
          </cell>
        </row>
        <row r="196">
          <cell r="A196" t="str">
            <v>BNA/TESORO/BCO</v>
          </cell>
          <cell r="F196">
            <v>7.646709129511671E-2</v>
          </cell>
          <cell r="L196">
            <v>7.646709129511671E-2</v>
          </cell>
          <cell r="N196">
            <v>0.15293418259023342</v>
          </cell>
        </row>
        <row r="197">
          <cell r="A197" t="str">
            <v>BNLH/PROVMI</v>
          </cell>
          <cell r="E197">
            <v>0.32500000000000001</v>
          </cell>
          <cell r="K197">
            <v>0.32500000000000001</v>
          </cell>
          <cell r="N197">
            <v>0.65</v>
          </cell>
        </row>
        <row r="198">
          <cell r="A198" t="str">
            <v>BODEN 15 USD</v>
          </cell>
          <cell r="E198">
            <v>0</v>
          </cell>
          <cell r="K198">
            <v>0</v>
          </cell>
          <cell r="N198">
            <v>0</v>
          </cell>
        </row>
        <row r="199">
          <cell r="A199" t="str">
            <v>BODEN 2007 - II</v>
          </cell>
          <cell r="C199">
            <v>63.46490139301023</v>
          </cell>
          <cell r="N199">
            <v>63.46490139301023</v>
          </cell>
        </row>
        <row r="200">
          <cell r="A200" t="str">
            <v>BODEN 2012 - II</v>
          </cell>
          <cell r="C200">
            <v>0</v>
          </cell>
          <cell r="I200">
            <v>45.980799879999999</v>
          </cell>
          <cell r="N200">
            <v>45.980799879999999</v>
          </cell>
        </row>
        <row r="201">
          <cell r="A201" t="str">
            <v>BODEN 2014 ($+CER)</v>
          </cell>
          <cell r="D201">
            <v>0</v>
          </cell>
          <cell r="J201">
            <v>0</v>
          </cell>
          <cell r="N201">
            <v>0</v>
          </cell>
        </row>
        <row r="202">
          <cell r="A202" t="str">
            <v>BOGAR</v>
          </cell>
          <cell r="B202">
            <v>45.508553750566819</v>
          </cell>
          <cell r="C202">
            <v>45.508553750566819</v>
          </cell>
          <cell r="D202">
            <v>45.508553750566819</v>
          </cell>
          <cell r="E202">
            <v>45.508553750566819</v>
          </cell>
          <cell r="F202">
            <v>45.508553750566819</v>
          </cell>
          <cell r="G202">
            <v>45.508553750566819</v>
          </cell>
          <cell r="H202">
            <v>45.508553750566819</v>
          </cell>
          <cell r="I202">
            <v>45.508553750566819</v>
          </cell>
          <cell r="J202">
            <v>45.508553750566819</v>
          </cell>
          <cell r="K202">
            <v>45.508553750566819</v>
          </cell>
          <cell r="L202">
            <v>45.508553750566819</v>
          </cell>
          <cell r="M202">
            <v>45.508553750566819</v>
          </cell>
          <cell r="N202">
            <v>546.10264500680182</v>
          </cell>
        </row>
        <row r="203">
          <cell r="A203" t="str">
            <v>Bono 2013 $</v>
          </cell>
          <cell r="E203">
            <v>1.58220620888158</v>
          </cell>
          <cell r="K203">
            <v>1.58220620888158</v>
          </cell>
          <cell r="N203">
            <v>3.1644124177631601</v>
          </cell>
        </row>
        <row r="204">
          <cell r="A204" t="str">
            <v>BONOS/PROVSJ</v>
          </cell>
          <cell r="G204">
            <v>0</v>
          </cell>
          <cell r="M204">
            <v>7.6337192283629998</v>
          </cell>
          <cell r="N204">
            <v>7.6337192283629998</v>
          </cell>
        </row>
        <row r="205">
          <cell r="A205" t="str">
            <v>BP06/B450-Fid1</v>
          </cell>
          <cell r="B205">
            <v>0</v>
          </cell>
          <cell r="C205">
            <v>0</v>
          </cell>
          <cell r="E205">
            <v>0</v>
          </cell>
          <cell r="F205">
            <v>0</v>
          </cell>
          <cell r="H205">
            <v>0</v>
          </cell>
          <cell r="I205">
            <v>4.0177469622963098E-2</v>
          </cell>
          <cell r="N205">
            <v>4.0177469622963098E-2</v>
          </cell>
        </row>
        <row r="206">
          <cell r="A206" t="str">
            <v>BP07/B450</v>
          </cell>
          <cell r="B206">
            <v>0</v>
          </cell>
          <cell r="D206">
            <v>0</v>
          </cell>
          <cell r="E206">
            <v>0</v>
          </cell>
          <cell r="G206">
            <v>0</v>
          </cell>
          <cell r="H206">
            <v>0</v>
          </cell>
          <cell r="J206">
            <v>4.3485797264488299E-2</v>
          </cell>
          <cell r="N206">
            <v>4.3485797264488299E-2</v>
          </cell>
        </row>
        <row r="207">
          <cell r="A207" t="str">
            <v>BRA/TESORO</v>
          </cell>
          <cell r="F207">
            <v>0.12253164</v>
          </cell>
          <cell r="L207">
            <v>0.12253164</v>
          </cell>
          <cell r="N207">
            <v>0.24506327999999999</v>
          </cell>
        </row>
        <row r="208">
          <cell r="A208" t="str">
            <v>BRA/YACYRETA</v>
          </cell>
          <cell r="B208">
            <v>5.1941539999999994E-2</v>
          </cell>
          <cell r="C208">
            <v>6.6331200000000002E-3</v>
          </cell>
          <cell r="E208">
            <v>6.6628100000000008E-3</v>
          </cell>
          <cell r="H208">
            <v>2.0267220000000002E-2</v>
          </cell>
          <cell r="N208">
            <v>8.5504689999999994E-2</v>
          </cell>
        </row>
        <row r="209">
          <cell r="A209" t="str">
            <v>CAF I</v>
          </cell>
          <cell r="F209">
            <v>0</v>
          </cell>
          <cell r="L209">
            <v>2.394357141</v>
          </cell>
          <cell r="N209">
            <v>2.394357141</v>
          </cell>
        </row>
        <row r="210">
          <cell r="A210" t="str">
            <v>CITILA/RELEXT</v>
          </cell>
          <cell r="B210">
            <v>3.7362600000000004E-3</v>
          </cell>
          <cell r="C210">
            <v>3.7581300000000002E-3</v>
          </cell>
          <cell r="D210">
            <v>4.5756099999999999E-3</v>
          </cell>
          <cell r="E210">
            <v>3.80693E-3</v>
          </cell>
          <cell r="F210">
            <v>4.0928000000000006E-3</v>
          </cell>
          <cell r="G210">
            <v>3.8531900000000003E-3</v>
          </cell>
          <cell r="H210">
            <v>4.1378199999999995E-3</v>
          </cell>
          <cell r="I210">
            <v>3.8999799999999999E-3</v>
          </cell>
          <cell r="J210">
            <v>3.9228200000000005E-3</v>
          </cell>
          <cell r="K210">
            <v>4.2056000000000003E-3</v>
          </cell>
          <cell r="L210">
            <v>3.9704099999999997E-3</v>
          </cell>
          <cell r="M210">
            <v>4.2519300000000001E-3</v>
          </cell>
          <cell r="N210">
            <v>4.8211480000000008E-2</v>
          </cell>
        </row>
        <row r="211">
          <cell r="A211" t="str">
            <v>CLPARIS</v>
          </cell>
          <cell r="D211">
            <v>0</v>
          </cell>
          <cell r="F211">
            <v>203.74482514655699</v>
          </cell>
          <cell r="G211">
            <v>0</v>
          </cell>
          <cell r="J211">
            <v>0</v>
          </cell>
          <cell r="L211">
            <v>203.74483514655699</v>
          </cell>
          <cell r="M211">
            <v>0</v>
          </cell>
          <cell r="N211">
            <v>407.48966029311396</v>
          </cell>
        </row>
        <row r="212">
          <cell r="A212" t="str">
            <v>DBF/CONEA</v>
          </cell>
          <cell r="M212">
            <v>4.2708622748815204</v>
          </cell>
          <cell r="N212">
            <v>4.2708622748815204</v>
          </cell>
        </row>
        <row r="213">
          <cell r="A213" t="str">
            <v>DISC $+CER</v>
          </cell>
          <cell r="G213">
            <v>0</v>
          </cell>
          <cell r="M213">
            <v>0</v>
          </cell>
          <cell r="N213">
            <v>0</v>
          </cell>
        </row>
        <row r="214">
          <cell r="A214" t="str">
            <v>DISC EUR</v>
          </cell>
          <cell r="G214">
            <v>0</v>
          </cell>
          <cell r="M214">
            <v>0</v>
          </cell>
          <cell r="N214">
            <v>0</v>
          </cell>
        </row>
        <row r="215">
          <cell r="A215" t="str">
            <v>DISC JPY</v>
          </cell>
          <cell r="G215">
            <v>0</v>
          </cell>
          <cell r="M215">
            <v>0</v>
          </cell>
          <cell r="N215">
            <v>0</v>
          </cell>
        </row>
        <row r="216">
          <cell r="A216" t="str">
            <v>DISC USD</v>
          </cell>
          <cell r="G216">
            <v>0</v>
          </cell>
          <cell r="M216">
            <v>0</v>
          </cell>
          <cell r="N216">
            <v>0</v>
          </cell>
        </row>
        <row r="217">
          <cell r="A217" t="str">
            <v>DISD</v>
          </cell>
          <cell r="F217">
            <v>0</v>
          </cell>
          <cell r="L217">
            <v>0</v>
          </cell>
          <cell r="N217">
            <v>0</v>
          </cell>
        </row>
        <row r="218">
          <cell r="A218" t="str">
            <v>DISDDM</v>
          </cell>
          <cell r="F218">
            <v>0</v>
          </cell>
          <cell r="L218">
            <v>0</v>
          </cell>
          <cell r="N218">
            <v>0</v>
          </cell>
        </row>
        <row r="219">
          <cell r="A219" t="str">
            <v>EDC/YACYRETA</v>
          </cell>
          <cell r="D219">
            <v>2.3741216999999999</v>
          </cell>
          <cell r="N219">
            <v>2.3741216999999999</v>
          </cell>
        </row>
        <row r="220">
          <cell r="A220" t="str">
            <v>EEUU/TESORO</v>
          </cell>
          <cell r="D220">
            <v>0</v>
          </cell>
          <cell r="G220">
            <v>0</v>
          </cell>
          <cell r="J220">
            <v>2.6910729999999998</v>
          </cell>
          <cell r="N220">
            <v>2.6910729999999998</v>
          </cell>
        </row>
        <row r="221">
          <cell r="A221" t="str">
            <v>EIB/VIALIDAD</v>
          </cell>
          <cell r="G221">
            <v>1.3942185299999998</v>
          </cell>
          <cell r="M221">
            <v>1.4413609100000002</v>
          </cell>
          <cell r="N221">
            <v>2.8355794400000001</v>
          </cell>
        </row>
        <row r="222">
          <cell r="A222" t="str">
            <v>EL/ARP-61</v>
          </cell>
          <cell r="C222">
            <v>0.20744375000000001</v>
          </cell>
          <cell r="N222">
            <v>0.20744375000000001</v>
          </cell>
        </row>
        <row r="223">
          <cell r="A223" t="str">
            <v>EL/DEM-44</v>
          </cell>
          <cell r="F223">
            <v>0</v>
          </cell>
          <cell r="N223">
            <v>0</v>
          </cell>
        </row>
        <row r="224">
          <cell r="A224" t="str">
            <v>EL/DEM-52</v>
          </cell>
          <cell r="J224">
            <v>0</v>
          </cell>
          <cell r="N224">
            <v>0</v>
          </cell>
        </row>
        <row r="225">
          <cell r="A225" t="str">
            <v>EL/DEM-55</v>
          </cell>
          <cell r="L225">
            <v>0</v>
          </cell>
          <cell r="N225">
            <v>0</v>
          </cell>
        </row>
        <row r="226">
          <cell r="A226" t="str">
            <v>EL/DEM-72</v>
          </cell>
          <cell r="K226">
            <v>0</v>
          </cell>
          <cell r="N226">
            <v>0</v>
          </cell>
        </row>
        <row r="227">
          <cell r="A227" t="str">
            <v>EL/DEM-76</v>
          </cell>
          <cell r="C227">
            <v>0</v>
          </cell>
          <cell r="N227">
            <v>0</v>
          </cell>
        </row>
        <row r="228">
          <cell r="A228" t="str">
            <v>EL/DEM-82</v>
          </cell>
          <cell r="H228">
            <v>0</v>
          </cell>
          <cell r="N228">
            <v>0</v>
          </cell>
        </row>
        <row r="229">
          <cell r="A229" t="str">
            <v>EL/DEM-86</v>
          </cell>
          <cell r="L229">
            <v>0</v>
          </cell>
          <cell r="N229">
            <v>0</v>
          </cell>
        </row>
        <row r="230">
          <cell r="A230" t="str">
            <v>EL/EUR-108</v>
          </cell>
          <cell r="B230">
            <v>383.00710900473899</v>
          </cell>
          <cell r="N230">
            <v>383.00710900473899</v>
          </cell>
        </row>
        <row r="231">
          <cell r="A231" t="str">
            <v>EL/EUR-114</v>
          </cell>
          <cell r="J231">
            <v>188.75118483412299</v>
          </cell>
          <cell r="N231">
            <v>188.75118483412299</v>
          </cell>
        </row>
        <row r="232">
          <cell r="A232" t="str">
            <v>EL/EUR-116</v>
          </cell>
          <cell r="C232">
            <v>212.68246445497599</v>
          </cell>
          <cell r="N232">
            <v>212.68246445497599</v>
          </cell>
        </row>
        <row r="233">
          <cell r="A233" t="str">
            <v>EL/EUR-80</v>
          </cell>
          <cell r="E233">
            <v>0</v>
          </cell>
          <cell r="N233">
            <v>0</v>
          </cell>
        </row>
        <row r="234">
          <cell r="A234" t="str">
            <v>EL/EUR-85</v>
          </cell>
          <cell r="H234">
            <v>0</v>
          </cell>
          <cell r="N234">
            <v>0</v>
          </cell>
        </row>
        <row r="235">
          <cell r="A235" t="str">
            <v>EL/EUR-88</v>
          </cell>
          <cell r="C235">
            <v>0</v>
          </cell>
          <cell r="N235">
            <v>0</v>
          </cell>
        </row>
        <row r="236">
          <cell r="A236" t="str">
            <v>EL/EUR-92</v>
          </cell>
          <cell r="C236">
            <v>0</v>
          </cell>
          <cell r="N236">
            <v>0</v>
          </cell>
        </row>
        <row r="237">
          <cell r="A237" t="str">
            <v>EL/EUR-95</v>
          </cell>
          <cell r="F237">
            <v>0</v>
          </cell>
          <cell r="N237">
            <v>0</v>
          </cell>
        </row>
        <row r="238">
          <cell r="A238" t="str">
            <v>EL/ITL-60</v>
          </cell>
          <cell r="B238">
            <v>159.19906297393399</v>
          </cell>
          <cell r="N238">
            <v>159.19906297393399</v>
          </cell>
        </row>
        <row r="239">
          <cell r="A239" t="str">
            <v>EL/ITL-69</v>
          </cell>
          <cell r="I239">
            <v>209.061018459716</v>
          </cell>
          <cell r="N239">
            <v>209.061018459716</v>
          </cell>
        </row>
        <row r="240">
          <cell r="A240" t="str">
            <v>EL/ITL-77</v>
          </cell>
          <cell r="K240">
            <v>0</v>
          </cell>
          <cell r="N240">
            <v>0</v>
          </cell>
        </row>
        <row r="241">
          <cell r="A241" t="str">
            <v>EL/JPY-99</v>
          </cell>
          <cell r="I241">
            <v>0</v>
          </cell>
          <cell r="N241">
            <v>0</v>
          </cell>
        </row>
        <row r="242">
          <cell r="A242" t="str">
            <v>EL/LIB-67</v>
          </cell>
          <cell r="G242">
            <v>56.419640134187304</v>
          </cell>
          <cell r="N242">
            <v>56.419640134187304</v>
          </cell>
        </row>
        <row r="243">
          <cell r="A243" t="str">
            <v>EL/NLG-78</v>
          </cell>
          <cell r="C243">
            <v>0</v>
          </cell>
          <cell r="N243">
            <v>0</v>
          </cell>
        </row>
        <row r="244">
          <cell r="A244" t="str">
            <v>EL/USD-89</v>
          </cell>
          <cell r="D244">
            <v>0.54615119999999995</v>
          </cell>
          <cell r="J244">
            <v>0.54615119999999995</v>
          </cell>
          <cell r="N244">
            <v>1.0923023999999999</v>
          </cell>
        </row>
        <row r="245">
          <cell r="A245" t="str">
            <v>EN/YACYRETA</v>
          </cell>
          <cell r="F245">
            <v>0.16076685999999998</v>
          </cell>
          <cell r="N245">
            <v>0.16076685999999998</v>
          </cell>
        </row>
        <row r="246">
          <cell r="A246" t="str">
            <v>EXIMUS/YACYRETA</v>
          </cell>
          <cell r="F246">
            <v>11.608162530000001</v>
          </cell>
          <cell r="L246">
            <v>11.608162499999999</v>
          </cell>
          <cell r="N246">
            <v>23.21632503</v>
          </cell>
        </row>
        <row r="247">
          <cell r="A247" t="str">
            <v>FERRO</v>
          </cell>
          <cell r="E247">
            <v>0</v>
          </cell>
          <cell r="K247">
            <v>0</v>
          </cell>
          <cell r="N247">
            <v>0</v>
          </cell>
        </row>
        <row r="248">
          <cell r="A248" t="str">
            <v>FIDA 417</v>
          </cell>
          <cell r="G248">
            <v>0.190153349496017</v>
          </cell>
          <cell r="M248">
            <v>0.190153349496017</v>
          </cell>
          <cell r="N248">
            <v>0.38030669899203401</v>
          </cell>
        </row>
        <row r="249">
          <cell r="A249" t="str">
            <v>FIDA 514</v>
          </cell>
          <cell r="G249">
            <v>2.21177276800868E-2</v>
          </cell>
          <cell r="M249">
            <v>2.21177276800868E-2</v>
          </cell>
          <cell r="N249">
            <v>4.4235455360173599E-2</v>
          </cell>
        </row>
        <row r="250">
          <cell r="A250" t="str">
            <v>FKUW/PROVSF</v>
          </cell>
          <cell r="G250">
            <v>1.11924835616438</v>
          </cell>
          <cell r="M250">
            <v>1.11924835616438</v>
          </cell>
          <cell r="N250">
            <v>2.23849671232876</v>
          </cell>
        </row>
        <row r="251">
          <cell r="A251" t="str">
            <v>FON/TESORO</v>
          </cell>
          <cell r="B251">
            <v>0.1906911151315786</v>
          </cell>
          <cell r="C251">
            <v>1.1216545756578937</v>
          </cell>
          <cell r="D251">
            <v>0.47429884210526352</v>
          </cell>
          <cell r="E251">
            <v>0.80024648322368441</v>
          </cell>
          <cell r="F251">
            <v>0.91428835197368408</v>
          </cell>
          <cell r="G251">
            <v>1.7964694144736841</v>
          </cell>
          <cell r="H251">
            <v>0.1906911151315786</v>
          </cell>
          <cell r="I251">
            <v>1.1216545756578937</v>
          </cell>
          <cell r="J251">
            <v>0.47429884210526352</v>
          </cell>
          <cell r="K251">
            <v>0.80024648322368441</v>
          </cell>
          <cell r="L251">
            <v>0.91428835197368408</v>
          </cell>
          <cell r="M251">
            <v>1.7964694144736841</v>
          </cell>
          <cell r="N251">
            <v>10.595297565131576</v>
          </cell>
        </row>
        <row r="252">
          <cell r="A252" t="str">
            <v>FONP 06/94</v>
          </cell>
          <cell r="D252">
            <v>3.1607262289999998</v>
          </cell>
          <cell r="E252">
            <v>0.15139385</v>
          </cell>
          <cell r="J252">
            <v>3.1607262289999998</v>
          </cell>
          <cell r="K252">
            <v>0.15139385</v>
          </cell>
          <cell r="N252">
            <v>6.6242401579999992</v>
          </cell>
        </row>
        <row r="253">
          <cell r="A253" t="str">
            <v>FONP 07/94</v>
          </cell>
          <cell r="C253">
            <v>2.010632545</v>
          </cell>
          <cell r="G253">
            <v>2.0086331390000001</v>
          </cell>
          <cell r="N253">
            <v>4.0192656840000005</v>
          </cell>
        </row>
        <row r="254">
          <cell r="A254" t="str">
            <v>FONP 10/96</v>
          </cell>
          <cell r="F254">
            <v>0.70247728500000006</v>
          </cell>
          <cell r="L254">
            <v>0.70247728500000006</v>
          </cell>
          <cell r="N254">
            <v>1.4049545700000001</v>
          </cell>
        </row>
        <row r="255">
          <cell r="A255" t="str">
            <v>FONP 12/02</v>
          </cell>
          <cell r="B255">
            <v>3.61875E-3</v>
          </cell>
          <cell r="H255">
            <v>3.61875E-3</v>
          </cell>
          <cell r="N255">
            <v>7.2375E-3</v>
          </cell>
        </row>
        <row r="256">
          <cell r="A256" t="str">
            <v>FONP 13/03</v>
          </cell>
          <cell r="D256">
            <v>0</v>
          </cell>
          <cell r="J256">
            <v>0</v>
          </cell>
          <cell r="N256">
            <v>0</v>
          </cell>
        </row>
        <row r="257">
          <cell r="A257" t="str">
            <v>FONP 14/04</v>
          </cell>
          <cell r="C257">
            <v>0</v>
          </cell>
          <cell r="I257">
            <v>0</v>
          </cell>
          <cell r="N257">
            <v>0</v>
          </cell>
        </row>
        <row r="258">
          <cell r="A258" t="str">
            <v>FUB/RELEXT</v>
          </cell>
          <cell r="B258">
            <v>1.3531800000000001E-3</v>
          </cell>
          <cell r="C258">
            <v>2.2968200000000002E-3</v>
          </cell>
          <cell r="D258">
            <v>2.5435900000000001E-3</v>
          </cell>
          <cell r="E258">
            <v>1.8602E-3</v>
          </cell>
          <cell r="F258">
            <v>1.8719699999999999E-3</v>
          </cell>
          <cell r="G258">
            <v>2.1156999999999999E-3</v>
          </cell>
          <cell r="H258">
            <v>2.1286599999999997E-3</v>
          </cell>
          <cell r="I258">
            <v>1.9106800000000001E-3</v>
          </cell>
          <cell r="J258">
            <v>1.92278E-3</v>
          </cell>
          <cell r="K258">
            <v>1.7047100000000001E-3</v>
          </cell>
          <cell r="L258">
            <v>2.4055000000000001E-3</v>
          </cell>
          <cell r="M258">
            <v>2.1903499999999998E-3</v>
          </cell>
          <cell r="N258">
            <v>2.4304140000000002E-2</v>
          </cell>
        </row>
        <row r="259">
          <cell r="A259" t="str">
            <v>GLO17 PES</v>
          </cell>
          <cell r="B259">
            <v>0</v>
          </cell>
          <cell r="H259">
            <v>0</v>
          </cell>
          <cell r="N259">
            <v>0</v>
          </cell>
        </row>
        <row r="260">
          <cell r="A260" t="str">
            <v>ICE/ASEGSAL</v>
          </cell>
          <cell r="B260">
            <v>0.10730121000000001</v>
          </cell>
          <cell r="H260">
            <v>0.10730121000000001</v>
          </cell>
          <cell r="N260">
            <v>0.21460242000000002</v>
          </cell>
        </row>
        <row r="261">
          <cell r="A261" t="str">
            <v>ICE/BANADE</v>
          </cell>
          <cell r="G261">
            <v>0.92688078000000007</v>
          </cell>
          <cell r="M261">
            <v>0.92688078000000007</v>
          </cell>
          <cell r="N261">
            <v>1.8537615600000001</v>
          </cell>
        </row>
        <row r="262">
          <cell r="A262" t="str">
            <v>ICE/BICE</v>
          </cell>
          <cell r="B262">
            <v>0.77098568000000001</v>
          </cell>
          <cell r="H262">
            <v>0.77098568000000001</v>
          </cell>
          <cell r="N262">
            <v>1.54197136</v>
          </cell>
        </row>
        <row r="263">
          <cell r="A263" t="str">
            <v>ICE/CORTE</v>
          </cell>
          <cell r="E263">
            <v>9.3219579999999996E-2</v>
          </cell>
          <cell r="K263">
            <v>9.3219579999999996E-2</v>
          </cell>
          <cell r="N263">
            <v>0.18643915999999999</v>
          </cell>
        </row>
        <row r="264">
          <cell r="A264" t="str">
            <v>ICE/DEFENSA</v>
          </cell>
          <cell r="B264">
            <v>0.72804878000000006</v>
          </cell>
          <cell r="H264">
            <v>0.72804878000000006</v>
          </cell>
          <cell r="N264">
            <v>1.4560975600000001</v>
          </cell>
        </row>
        <row r="265">
          <cell r="A265" t="str">
            <v>ICE/EDUCACION</v>
          </cell>
          <cell r="B265">
            <v>0.43121872999999999</v>
          </cell>
          <cell r="H265">
            <v>0.43121872999999999</v>
          </cell>
          <cell r="N265">
            <v>0.86243745999999999</v>
          </cell>
        </row>
        <row r="266">
          <cell r="A266" t="str">
            <v>ICE/JUSTICIA</v>
          </cell>
          <cell r="B266">
            <v>9.8774089999999995E-2</v>
          </cell>
          <cell r="H266">
            <v>9.8774089999999995E-2</v>
          </cell>
          <cell r="N266">
            <v>0.19754817999999999</v>
          </cell>
        </row>
        <row r="267">
          <cell r="A267" t="str">
            <v>ICE/MCBA</v>
          </cell>
          <cell r="G267">
            <v>0.35395259000000001</v>
          </cell>
          <cell r="M267">
            <v>0.35395259000000001</v>
          </cell>
          <cell r="N267">
            <v>0.70790518000000002</v>
          </cell>
        </row>
        <row r="268">
          <cell r="A268" t="str">
            <v>ICE/PREFEC</v>
          </cell>
          <cell r="G268">
            <v>6.6803979999999999E-2</v>
          </cell>
          <cell r="M268">
            <v>6.6803979999999999E-2</v>
          </cell>
          <cell r="N268">
            <v>0.13360796</v>
          </cell>
        </row>
        <row r="269">
          <cell r="A269" t="str">
            <v>ICE/PRES</v>
          </cell>
          <cell r="B269">
            <v>1.5233170000000001E-2</v>
          </cell>
          <cell r="H269">
            <v>1.5233170000000001E-2</v>
          </cell>
          <cell r="N269">
            <v>3.0466340000000001E-2</v>
          </cell>
        </row>
        <row r="270">
          <cell r="A270" t="str">
            <v>ICE/PROVCB</v>
          </cell>
          <cell r="E270">
            <v>0.62365181000000003</v>
          </cell>
          <cell r="K270">
            <v>0.62365181000000003</v>
          </cell>
          <cell r="N270">
            <v>1.2473036200000001</v>
          </cell>
        </row>
        <row r="271">
          <cell r="A271" t="str">
            <v>ICE/SALUD</v>
          </cell>
          <cell r="F271">
            <v>2.34358567</v>
          </cell>
          <cell r="L271">
            <v>2.34358567</v>
          </cell>
          <cell r="N271">
            <v>4.6871713399999999</v>
          </cell>
        </row>
        <row r="272">
          <cell r="A272" t="str">
            <v>ICE/SALUDPBA</v>
          </cell>
          <cell r="B272">
            <v>0.64464681999999995</v>
          </cell>
          <cell r="H272">
            <v>0.64464681999999995</v>
          </cell>
          <cell r="N272">
            <v>1.2892936399999999</v>
          </cell>
        </row>
        <row r="273">
          <cell r="A273" t="str">
            <v>ICE/VIALIDAD</v>
          </cell>
          <cell r="D273">
            <v>0.12129997000000001</v>
          </cell>
          <cell r="J273">
            <v>0.12129997000000001</v>
          </cell>
          <cell r="N273">
            <v>0.24259994000000001</v>
          </cell>
        </row>
        <row r="274">
          <cell r="A274" t="str">
            <v>ICO/CBA</v>
          </cell>
          <cell r="E274">
            <v>0</v>
          </cell>
          <cell r="K274">
            <v>2.46840441943128</v>
          </cell>
          <cell r="N274">
            <v>2.46840441943128</v>
          </cell>
        </row>
        <row r="275">
          <cell r="A275" t="str">
            <v>ICO/SALUD</v>
          </cell>
          <cell r="E275">
            <v>0</v>
          </cell>
          <cell r="K275">
            <v>2.15737115758294</v>
          </cell>
          <cell r="N275">
            <v>2.15737115758294</v>
          </cell>
        </row>
        <row r="276">
          <cell r="A276" t="str">
            <v>IRB/RELEXT</v>
          </cell>
          <cell r="D276">
            <v>3.9768127962085302E-3</v>
          </cell>
          <cell r="G276">
            <v>4.0557582938388599E-3</v>
          </cell>
          <cell r="J276">
            <v>4.1362677725118504E-3</v>
          </cell>
          <cell r="M276">
            <v>4.2183530805687194E-3</v>
          </cell>
          <cell r="N276">
            <v>1.638719194312796E-2</v>
          </cell>
        </row>
        <row r="277">
          <cell r="A277" t="str">
            <v>ISTBSP/SALUD</v>
          </cell>
          <cell r="D277">
            <v>0.86759565999999999</v>
          </cell>
          <cell r="N277">
            <v>0.86759565999999999</v>
          </cell>
        </row>
        <row r="278">
          <cell r="A278" t="str">
            <v>JBIC/HIDRONOR</v>
          </cell>
          <cell r="F278">
            <v>3.6717876857749498</v>
          </cell>
          <cell r="L278">
            <v>3.6717876857749498</v>
          </cell>
          <cell r="N278">
            <v>7.3435753715498997</v>
          </cell>
        </row>
        <row r="279">
          <cell r="A279" t="str">
            <v>JBIC/PROV</v>
          </cell>
          <cell r="C279">
            <v>1.3310510997876899</v>
          </cell>
          <cell r="I279">
            <v>1.3310510997876899</v>
          </cell>
          <cell r="N279">
            <v>2.6621021995753797</v>
          </cell>
        </row>
        <row r="280">
          <cell r="A280" t="str">
            <v>JBIC/PROVBA</v>
          </cell>
          <cell r="D280">
            <v>1.0638216560509601</v>
          </cell>
          <cell r="J280">
            <v>1.0638216560509601</v>
          </cell>
          <cell r="N280">
            <v>2.1276433121019203</v>
          </cell>
        </row>
        <row r="281">
          <cell r="A281" t="str">
            <v>JBIC/TESORO</v>
          </cell>
          <cell r="E281">
            <v>20.634479830148639</v>
          </cell>
          <cell r="K281">
            <v>20.634479830148639</v>
          </cell>
          <cell r="N281">
            <v>41.268959660297277</v>
          </cell>
        </row>
        <row r="282">
          <cell r="A282" t="str">
            <v>KFW/CONEA</v>
          </cell>
          <cell r="D282">
            <v>22.070220681279608</v>
          </cell>
          <cell r="J282">
            <v>22.070220657582908</v>
          </cell>
          <cell r="N282">
            <v>44.140441338862516</v>
          </cell>
        </row>
        <row r="283">
          <cell r="A283" t="str">
            <v>KFW/INTI</v>
          </cell>
          <cell r="G283">
            <v>0.28016515284360188</v>
          </cell>
          <cell r="M283">
            <v>0.28016515284360188</v>
          </cell>
          <cell r="N283">
            <v>0.56033030568720377</v>
          </cell>
        </row>
        <row r="284">
          <cell r="A284" t="str">
            <v>KFW/NASA</v>
          </cell>
          <cell r="C284">
            <v>0.52308222748815203</v>
          </cell>
          <cell r="N284">
            <v>0.52308222748815203</v>
          </cell>
        </row>
        <row r="285">
          <cell r="A285" t="str">
            <v>KFW/YACYRETA</v>
          </cell>
          <cell r="F285">
            <v>0.33637254739336503</v>
          </cell>
          <cell r="L285">
            <v>0.33637254739336503</v>
          </cell>
          <cell r="N285">
            <v>0.67274509478673006</v>
          </cell>
        </row>
        <row r="286">
          <cell r="A286" t="str">
            <v>MEDIO/BANADE</v>
          </cell>
          <cell r="D286">
            <v>8.8673708530805695E-2</v>
          </cell>
          <cell r="E286">
            <v>4.5626345023696704</v>
          </cell>
          <cell r="F286">
            <v>2.1354889691943097</v>
          </cell>
          <cell r="G286">
            <v>1.96993751184834</v>
          </cell>
          <cell r="J286">
            <v>8.8673708530805695E-2</v>
          </cell>
          <cell r="K286">
            <v>4.5626345023696704</v>
          </cell>
          <cell r="L286">
            <v>2.1354889691943097</v>
          </cell>
          <cell r="N286">
            <v>15.54353187203791</v>
          </cell>
        </row>
        <row r="287">
          <cell r="A287" t="str">
            <v>MEDIO/BCRA</v>
          </cell>
          <cell r="D287">
            <v>1.4191061399999998</v>
          </cell>
          <cell r="E287">
            <v>1.4385553799999999</v>
          </cell>
          <cell r="J287">
            <v>1.4191061399999998</v>
          </cell>
          <cell r="K287">
            <v>1.4385553799999999</v>
          </cell>
          <cell r="N287">
            <v>5.7153230399999995</v>
          </cell>
        </row>
        <row r="288">
          <cell r="A288" t="str">
            <v>MEDIO/HIDRONOR</v>
          </cell>
          <cell r="E288">
            <v>6.4185947867298601E-2</v>
          </cell>
          <cell r="K288">
            <v>6.4185947867298601E-2</v>
          </cell>
          <cell r="N288">
            <v>0.1283718957345972</v>
          </cell>
        </row>
        <row r="289">
          <cell r="A289" t="str">
            <v>MEDIO/JUSTICIA</v>
          </cell>
          <cell r="F289">
            <v>5.6662050000000005E-2</v>
          </cell>
          <cell r="L289">
            <v>5.6662050000000005E-2</v>
          </cell>
          <cell r="N289">
            <v>0.11332410000000001</v>
          </cell>
        </row>
        <row r="290">
          <cell r="A290" t="str">
            <v>MEDIO/NASA</v>
          </cell>
          <cell r="F290">
            <v>0.236473874407583</v>
          </cell>
          <cell r="L290">
            <v>0.236473874407583</v>
          </cell>
          <cell r="N290">
            <v>0.47294774881516599</v>
          </cell>
        </row>
        <row r="291">
          <cell r="A291" t="str">
            <v>MEDIO/PROVBA</v>
          </cell>
          <cell r="G291">
            <v>0.46727291469194299</v>
          </cell>
          <cell r="M291">
            <v>0.46727291469194299</v>
          </cell>
          <cell r="N291">
            <v>0.93454582938388597</v>
          </cell>
        </row>
        <row r="292">
          <cell r="A292" t="str">
            <v>MEDIO/SALUD</v>
          </cell>
          <cell r="F292">
            <v>0.566467037914692</v>
          </cell>
          <cell r="L292">
            <v>0.566467037914692</v>
          </cell>
          <cell r="N292">
            <v>1.132934075829384</v>
          </cell>
        </row>
        <row r="293">
          <cell r="A293" t="str">
            <v>MEDIO/YACYRETA</v>
          </cell>
          <cell r="B293">
            <v>4.9168866113744103E-2</v>
          </cell>
          <cell r="H293">
            <v>1.006835466113744</v>
          </cell>
          <cell r="N293">
            <v>1.0560043322274881</v>
          </cell>
        </row>
        <row r="294">
          <cell r="A294" t="str">
            <v>OCMO</v>
          </cell>
          <cell r="E294">
            <v>2.5922250181718201</v>
          </cell>
          <cell r="K294">
            <v>0.14541277134942901</v>
          </cell>
          <cell r="N294">
            <v>2.7376377895212491</v>
          </cell>
        </row>
        <row r="295">
          <cell r="A295" t="str">
            <v>P BG04/06</v>
          </cell>
          <cell r="B295">
            <v>0</v>
          </cell>
          <cell r="C295">
            <v>0</v>
          </cell>
          <cell r="D295">
            <v>0</v>
          </cell>
          <cell r="E295">
            <v>0</v>
          </cell>
          <cell r="F295">
            <v>0</v>
          </cell>
          <cell r="G295">
            <v>0</v>
          </cell>
          <cell r="H295">
            <v>0</v>
          </cell>
          <cell r="I295">
            <v>0</v>
          </cell>
          <cell r="J295">
            <v>0</v>
          </cell>
          <cell r="K295">
            <v>0</v>
          </cell>
          <cell r="L295">
            <v>0</v>
          </cell>
          <cell r="M295">
            <v>0</v>
          </cell>
          <cell r="N295">
            <v>0</v>
          </cell>
        </row>
        <row r="296">
          <cell r="A296" t="str">
            <v>P BG05/17</v>
          </cell>
          <cell r="B296">
            <v>0</v>
          </cell>
          <cell r="C296">
            <v>0</v>
          </cell>
          <cell r="D296">
            <v>0</v>
          </cell>
          <cell r="E296">
            <v>0</v>
          </cell>
          <cell r="F296">
            <v>0</v>
          </cell>
          <cell r="G296">
            <v>0</v>
          </cell>
          <cell r="H296">
            <v>0</v>
          </cell>
          <cell r="I296">
            <v>0</v>
          </cell>
          <cell r="J296">
            <v>0</v>
          </cell>
          <cell r="K296">
            <v>0</v>
          </cell>
          <cell r="L296">
            <v>0</v>
          </cell>
          <cell r="M296">
            <v>0</v>
          </cell>
          <cell r="N296">
            <v>0</v>
          </cell>
        </row>
        <row r="297">
          <cell r="A297" t="str">
            <v>P BG06/27</v>
          </cell>
          <cell r="B297">
            <v>0</v>
          </cell>
          <cell r="C297">
            <v>0</v>
          </cell>
          <cell r="D297">
            <v>0</v>
          </cell>
          <cell r="E297">
            <v>0</v>
          </cell>
          <cell r="F297">
            <v>0</v>
          </cell>
          <cell r="G297">
            <v>0</v>
          </cell>
          <cell r="H297">
            <v>0</v>
          </cell>
          <cell r="I297">
            <v>0</v>
          </cell>
          <cell r="J297">
            <v>0</v>
          </cell>
          <cell r="K297">
            <v>0</v>
          </cell>
          <cell r="L297">
            <v>0</v>
          </cell>
          <cell r="M297">
            <v>0</v>
          </cell>
          <cell r="N297">
            <v>0</v>
          </cell>
        </row>
        <row r="298">
          <cell r="A298" t="str">
            <v>P BG07/05</v>
          </cell>
          <cell r="B298">
            <v>0</v>
          </cell>
          <cell r="C298">
            <v>0</v>
          </cell>
          <cell r="D298">
            <v>0</v>
          </cell>
          <cell r="E298">
            <v>0</v>
          </cell>
          <cell r="F298">
            <v>0</v>
          </cell>
          <cell r="G298">
            <v>0</v>
          </cell>
          <cell r="H298">
            <v>0</v>
          </cell>
          <cell r="I298">
            <v>0</v>
          </cell>
          <cell r="J298">
            <v>0</v>
          </cell>
          <cell r="K298">
            <v>0</v>
          </cell>
          <cell r="L298">
            <v>0</v>
          </cell>
          <cell r="M298">
            <v>0</v>
          </cell>
          <cell r="N298">
            <v>0</v>
          </cell>
        </row>
        <row r="299">
          <cell r="A299" t="str">
            <v>P BG08/19</v>
          </cell>
          <cell r="B299">
            <v>0</v>
          </cell>
          <cell r="C299">
            <v>0</v>
          </cell>
          <cell r="D299">
            <v>0</v>
          </cell>
          <cell r="E299">
            <v>0</v>
          </cell>
          <cell r="F299">
            <v>0</v>
          </cell>
          <cell r="G299">
            <v>0</v>
          </cell>
          <cell r="H299">
            <v>0</v>
          </cell>
          <cell r="I299">
            <v>0</v>
          </cell>
          <cell r="J299">
            <v>0</v>
          </cell>
          <cell r="K299">
            <v>0</v>
          </cell>
          <cell r="L299">
            <v>0</v>
          </cell>
          <cell r="M299">
            <v>0</v>
          </cell>
          <cell r="N299">
            <v>0</v>
          </cell>
        </row>
        <row r="300">
          <cell r="A300" t="str">
            <v>P BG09/09</v>
          </cell>
          <cell r="B300">
            <v>0</v>
          </cell>
          <cell r="C300">
            <v>0</v>
          </cell>
          <cell r="D300">
            <v>0</v>
          </cell>
          <cell r="E300">
            <v>0</v>
          </cell>
          <cell r="F300">
            <v>0</v>
          </cell>
          <cell r="G300">
            <v>0</v>
          </cell>
          <cell r="H300">
            <v>0</v>
          </cell>
          <cell r="I300">
            <v>0</v>
          </cell>
          <cell r="J300">
            <v>0</v>
          </cell>
          <cell r="K300">
            <v>0</v>
          </cell>
          <cell r="L300">
            <v>0</v>
          </cell>
          <cell r="M300">
            <v>0</v>
          </cell>
          <cell r="N300">
            <v>0</v>
          </cell>
        </row>
        <row r="301">
          <cell r="A301" t="str">
            <v>P BG10/20</v>
          </cell>
          <cell r="B301">
            <v>0</v>
          </cell>
          <cell r="C301">
            <v>0</v>
          </cell>
          <cell r="D301">
            <v>0</v>
          </cell>
          <cell r="E301">
            <v>0</v>
          </cell>
          <cell r="F301">
            <v>0</v>
          </cell>
          <cell r="G301">
            <v>0</v>
          </cell>
          <cell r="H301">
            <v>0</v>
          </cell>
          <cell r="I301">
            <v>0</v>
          </cell>
          <cell r="J301">
            <v>0</v>
          </cell>
          <cell r="K301">
            <v>0</v>
          </cell>
          <cell r="L301">
            <v>0</v>
          </cell>
          <cell r="M301">
            <v>0</v>
          </cell>
          <cell r="N301">
            <v>0</v>
          </cell>
        </row>
        <row r="302">
          <cell r="A302" t="str">
            <v>P BG11/10</v>
          </cell>
          <cell r="B302">
            <v>0</v>
          </cell>
          <cell r="C302">
            <v>0</v>
          </cell>
          <cell r="D302">
            <v>0</v>
          </cell>
          <cell r="E302">
            <v>0</v>
          </cell>
          <cell r="F302">
            <v>0</v>
          </cell>
          <cell r="G302">
            <v>0</v>
          </cell>
          <cell r="H302">
            <v>0</v>
          </cell>
          <cell r="I302">
            <v>0</v>
          </cell>
          <cell r="J302">
            <v>0</v>
          </cell>
          <cell r="K302">
            <v>0</v>
          </cell>
          <cell r="L302">
            <v>0</v>
          </cell>
          <cell r="M302">
            <v>0</v>
          </cell>
          <cell r="N302">
            <v>0</v>
          </cell>
        </row>
        <row r="303">
          <cell r="A303" t="str">
            <v>P BG12/15</v>
          </cell>
          <cell r="B303">
            <v>0</v>
          </cell>
          <cell r="C303">
            <v>0</v>
          </cell>
          <cell r="D303">
            <v>0</v>
          </cell>
          <cell r="E303">
            <v>0</v>
          </cell>
          <cell r="F303">
            <v>0</v>
          </cell>
          <cell r="G303">
            <v>0</v>
          </cell>
          <cell r="H303">
            <v>0</v>
          </cell>
          <cell r="I303">
            <v>0</v>
          </cell>
          <cell r="J303">
            <v>0</v>
          </cell>
          <cell r="K303">
            <v>0</v>
          </cell>
          <cell r="L303">
            <v>0</v>
          </cell>
          <cell r="M303">
            <v>0</v>
          </cell>
          <cell r="N303">
            <v>0</v>
          </cell>
        </row>
        <row r="304">
          <cell r="A304" t="str">
            <v>P BG13/30</v>
          </cell>
          <cell r="B304">
            <v>0</v>
          </cell>
          <cell r="C304">
            <v>0</v>
          </cell>
          <cell r="D304">
            <v>0</v>
          </cell>
          <cell r="E304">
            <v>0</v>
          </cell>
          <cell r="F304">
            <v>0</v>
          </cell>
          <cell r="G304">
            <v>0</v>
          </cell>
          <cell r="H304">
            <v>0</v>
          </cell>
          <cell r="I304">
            <v>0</v>
          </cell>
          <cell r="J304">
            <v>0</v>
          </cell>
          <cell r="K304">
            <v>0</v>
          </cell>
          <cell r="L304">
            <v>0</v>
          </cell>
          <cell r="M304">
            <v>0</v>
          </cell>
          <cell r="N304">
            <v>0</v>
          </cell>
        </row>
        <row r="305">
          <cell r="A305" t="str">
            <v>P BG14/31</v>
          </cell>
          <cell r="B305">
            <v>0</v>
          </cell>
          <cell r="C305">
            <v>0</v>
          </cell>
          <cell r="D305">
            <v>0</v>
          </cell>
          <cell r="E305">
            <v>0</v>
          </cell>
          <cell r="F305">
            <v>0</v>
          </cell>
          <cell r="G305">
            <v>0</v>
          </cell>
          <cell r="H305">
            <v>0</v>
          </cell>
          <cell r="I305">
            <v>0</v>
          </cell>
          <cell r="J305">
            <v>0</v>
          </cell>
          <cell r="K305">
            <v>0</v>
          </cell>
          <cell r="L305">
            <v>0</v>
          </cell>
          <cell r="M305">
            <v>0</v>
          </cell>
          <cell r="N305">
            <v>0</v>
          </cell>
        </row>
        <row r="306">
          <cell r="A306" t="str">
            <v>P BG15/12</v>
          </cell>
          <cell r="B306">
            <v>0</v>
          </cell>
          <cell r="C306">
            <v>0</v>
          </cell>
          <cell r="D306">
            <v>0</v>
          </cell>
          <cell r="E306">
            <v>0</v>
          </cell>
          <cell r="F306">
            <v>0</v>
          </cell>
          <cell r="G306">
            <v>0</v>
          </cell>
          <cell r="H306">
            <v>0</v>
          </cell>
          <cell r="I306">
            <v>0</v>
          </cell>
          <cell r="J306">
            <v>0</v>
          </cell>
          <cell r="K306">
            <v>0</v>
          </cell>
          <cell r="L306">
            <v>0</v>
          </cell>
          <cell r="M306">
            <v>0</v>
          </cell>
          <cell r="N306">
            <v>0</v>
          </cell>
        </row>
        <row r="307">
          <cell r="A307" t="str">
            <v>P BG16/08$</v>
          </cell>
          <cell r="B307">
            <v>0</v>
          </cell>
          <cell r="C307">
            <v>0</v>
          </cell>
          <cell r="D307">
            <v>0</v>
          </cell>
          <cell r="E307">
            <v>0</v>
          </cell>
          <cell r="F307">
            <v>0</v>
          </cell>
          <cell r="G307">
            <v>0</v>
          </cell>
          <cell r="H307">
            <v>0</v>
          </cell>
          <cell r="I307">
            <v>0</v>
          </cell>
          <cell r="J307">
            <v>0</v>
          </cell>
          <cell r="K307">
            <v>0</v>
          </cell>
          <cell r="L307">
            <v>0</v>
          </cell>
          <cell r="M307">
            <v>0</v>
          </cell>
          <cell r="N307">
            <v>0</v>
          </cell>
        </row>
        <row r="308">
          <cell r="A308" t="str">
            <v>P BG17/08</v>
          </cell>
          <cell r="B308">
            <v>0</v>
          </cell>
          <cell r="C308">
            <v>0</v>
          </cell>
          <cell r="D308">
            <v>0</v>
          </cell>
          <cell r="E308">
            <v>0</v>
          </cell>
          <cell r="F308">
            <v>0</v>
          </cell>
          <cell r="G308">
            <v>0</v>
          </cell>
          <cell r="H308">
            <v>0</v>
          </cell>
          <cell r="I308">
            <v>0</v>
          </cell>
          <cell r="J308">
            <v>0</v>
          </cell>
          <cell r="K308">
            <v>0</v>
          </cell>
          <cell r="L308">
            <v>0</v>
          </cell>
          <cell r="M308">
            <v>0</v>
          </cell>
          <cell r="N308">
            <v>0</v>
          </cell>
        </row>
        <row r="309">
          <cell r="A309" t="str">
            <v>P BG18/18</v>
          </cell>
          <cell r="B309">
            <v>0</v>
          </cell>
          <cell r="C309">
            <v>0</v>
          </cell>
          <cell r="D309">
            <v>0</v>
          </cell>
          <cell r="E309">
            <v>0</v>
          </cell>
          <cell r="F309">
            <v>0</v>
          </cell>
          <cell r="G309">
            <v>0</v>
          </cell>
          <cell r="H309">
            <v>0</v>
          </cell>
          <cell r="I309">
            <v>0</v>
          </cell>
          <cell r="J309">
            <v>0</v>
          </cell>
          <cell r="K309">
            <v>0</v>
          </cell>
          <cell r="L309">
            <v>0</v>
          </cell>
          <cell r="M309">
            <v>0</v>
          </cell>
          <cell r="N309">
            <v>0</v>
          </cell>
        </row>
        <row r="310">
          <cell r="A310" t="str">
            <v>P BG19/31</v>
          </cell>
          <cell r="B310">
            <v>0</v>
          </cell>
          <cell r="C310">
            <v>0</v>
          </cell>
          <cell r="D310">
            <v>0</v>
          </cell>
          <cell r="E310">
            <v>0</v>
          </cell>
          <cell r="F310">
            <v>0</v>
          </cell>
          <cell r="G310">
            <v>0</v>
          </cell>
          <cell r="H310">
            <v>0</v>
          </cell>
          <cell r="I310">
            <v>0</v>
          </cell>
          <cell r="J310">
            <v>0</v>
          </cell>
          <cell r="K310">
            <v>0</v>
          </cell>
          <cell r="L310">
            <v>0</v>
          </cell>
          <cell r="M310">
            <v>0</v>
          </cell>
          <cell r="N310">
            <v>0</v>
          </cell>
        </row>
        <row r="311">
          <cell r="A311" t="str">
            <v>P BIHD</v>
          </cell>
          <cell r="B311">
            <v>4.1873159728400295E-3</v>
          </cell>
          <cell r="C311">
            <v>4.1873159728400295E-3</v>
          </cell>
          <cell r="D311">
            <v>4.1873159728400295E-3</v>
          </cell>
          <cell r="E311">
            <v>4.1873159728400295E-3</v>
          </cell>
          <cell r="F311">
            <v>4.1873159728400295E-3</v>
          </cell>
          <cell r="G311">
            <v>4.1873159728400295E-3</v>
          </cell>
          <cell r="H311">
            <v>4.1873159728400295E-3</v>
          </cell>
          <cell r="I311">
            <v>4.1873159728400295E-3</v>
          </cell>
          <cell r="J311">
            <v>4.1873159728400295E-3</v>
          </cell>
          <cell r="K311">
            <v>4.1873159728400295E-3</v>
          </cell>
          <cell r="L311">
            <v>4.1873159728400295E-3</v>
          </cell>
          <cell r="M311">
            <v>4.1873159728400295E-3</v>
          </cell>
          <cell r="N311">
            <v>5.024779167408034E-2</v>
          </cell>
        </row>
        <row r="312">
          <cell r="A312" t="str">
            <v>P BP04/E435</v>
          </cell>
          <cell r="B312">
            <v>0</v>
          </cell>
          <cell r="C312">
            <v>4.4249804278326605</v>
          </cell>
          <cell r="D312">
            <v>0</v>
          </cell>
          <cell r="E312">
            <v>0</v>
          </cell>
          <cell r="F312">
            <v>0</v>
          </cell>
          <cell r="G312">
            <v>0</v>
          </cell>
          <cell r="H312">
            <v>0</v>
          </cell>
          <cell r="I312">
            <v>0</v>
          </cell>
          <cell r="J312">
            <v>0</v>
          </cell>
          <cell r="K312">
            <v>0</v>
          </cell>
          <cell r="L312">
            <v>0</v>
          </cell>
          <cell r="M312">
            <v>0</v>
          </cell>
          <cell r="N312">
            <v>4.4249804278326605</v>
          </cell>
        </row>
        <row r="313">
          <cell r="A313" t="str">
            <v>P BP05/B400 (Hexagon IV)</v>
          </cell>
          <cell r="B313">
            <v>0</v>
          </cell>
          <cell r="C313">
            <v>0</v>
          </cell>
          <cell r="D313">
            <v>0</v>
          </cell>
          <cell r="E313">
            <v>0</v>
          </cell>
          <cell r="F313">
            <v>0</v>
          </cell>
          <cell r="G313">
            <v>0</v>
          </cell>
          <cell r="H313">
            <v>0</v>
          </cell>
          <cell r="I313">
            <v>0</v>
          </cell>
          <cell r="J313">
            <v>0</v>
          </cell>
          <cell r="K313">
            <v>0</v>
          </cell>
          <cell r="L313">
            <v>0</v>
          </cell>
          <cell r="M313">
            <v>0</v>
          </cell>
          <cell r="N313">
            <v>0</v>
          </cell>
        </row>
        <row r="314">
          <cell r="A314" t="str">
            <v>P BP06/B450 (Radar III)</v>
          </cell>
          <cell r="B314">
            <v>0</v>
          </cell>
          <cell r="C314">
            <v>0</v>
          </cell>
          <cell r="D314">
            <v>0</v>
          </cell>
          <cell r="E314">
            <v>0</v>
          </cell>
          <cell r="F314">
            <v>0</v>
          </cell>
          <cell r="G314">
            <v>0</v>
          </cell>
          <cell r="H314">
            <v>0</v>
          </cell>
          <cell r="I314">
            <v>0</v>
          </cell>
          <cell r="J314">
            <v>0</v>
          </cell>
          <cell r="K314">
            <v>0</v>
          </cell>
          <cell r="L314">
            <v>0</v>
          </cell>
          <cell r="M314">
            <v>0</v>
          </cell>
          <cell r="N314">
            <v>0</v>
          </cell>
        </row>
        <row r="315">
          <cell r="A315" t="str">
            <v>P BP06/B450 (Radar IV)</v>
          </cell>
          <cell r="B315">
            <v>0</v>
          </cell>
          <cell r="C315">
            <v>0</v>
          </cell>
          <cell r="D315">
            <v>0</v>
          </cell>
          <cell r="E315">
            <v>0</v>
          </cell>
          <cell r="F315">
            <v>0</v>
          </cell>
          <cell r="G315">
            <v>0</v>
          </cell>
          <cell r="H315">
            <v>0</v>
          </cell>
          <cell r="I315">
            <v>0</v>
          </cell>
          <cell r="J315">
            <v>0</v>
          </cell>
          <cell r="K315">
            <v>0</v>
          </cell>
          <cell r="L315">
            <v>0</v>
          </cell>
          <cell r="M315">
            <v>0</v>
          </cell>
          <cell r="N315">
            <v>0</v>
          </cell>
        </row>
        <row r="316">
          <cell r="A316" t="str">
            <v>P BP06/E580</v>
          </cell>
          <cell r="B316">
            <v>0</v>
          </cell>
          <cell r="C316">
            <v>0</v>
          </cell>
          <cell r="D316">
            <v>0</v>
          </cell>
          <cell r="E316">
            <v>0</v>
          </cell>
          <cell r="F316">
            <v>0</v>
          </cell>
          <cell r="G316">
            <v>0</v>
          </cell>
          <cell r="H316">
            <v>0</v>
          </cell>
          <cell r="I316">
            <v>0</v>
          </cell>
          <cell r="J316">
            <v>0</v>
          </cell>
          <cell r="K316">
            <v>0</v>
          </cell>
          <cell r="L316">
            <v>0</v>
          </cell>
          <cell r="M316">
            <v>0</v>
          </cell>
          <cell r="N316">
            <v>0</v>
          </cell>
        </row>
        <row r="317">
          <cell r="A317" t="str">
            <v>P BP07/B450 (Celtic I)</v>
          </cell>
          <cell r="B317">
            <v>0</v>
          </cell>
          <cell r="C317">
            <v>0</v>
          </cell>
          <cell r="D317">
            <v>0</v>
          </cell>
          <cell r="E317">
            <v>0</v>
          </cell>
          <cell r="F317">
            <v>0</v>
          </cell>
          <cell r="G317">
            <v>0</v>
          </cell>
          <cell r="H317">
            <v>0</v>
          </cell>
          <cell r="I317">
            <v>0</v>
          </cell>
          <cell r="J317">
            <v>0</v>
          </cell>
          <cell r="K317">
            <v>0</v>
          </cell>
          <cell r="L317">
            <v>0</v>
          </cell>
          <cell r="M317">
            <v>0</v>
          </cell>
          <cell r="N317">
            <v>0</v>
          </cell>
        </row>
        <row r="318">
          <cell r="A318" t="str">
            <v>P BP07/B450 (Celtic II)</v>
          </cell>
          <cell r="B318">
            <v>0</v>
          </cell>
          <cell r="C318">
            <v>0</v>
          </cell>
          <cell r="D318">
            <v>0</v>
          </cell>
          <cell r="E318">
            <v>0</v>
          </cell>
          <cell r="F318">
            <v>0</v>
          </cell>
          <cell r="G318">
            <v>0</v>
          </cell>
          <cell r="H318">
            <v>0</v>
          </cell>
          <cell r="I318">
            <v>0</v>
          </cell>
          <cell r="J318">
            <v>0</v>
          </cell>
          <cell r="K318">
            <v>0</v>
          </cell>
          <cell r="L318">
            <v>0</v>
          </cell>
          <cell r="M318">
            <v>0</v>
          </cell>
          <cell r="N318">
            <v>0</v>
          </cell>
        </row>
        <row r="319">
          <cell r="A319" t="str">
            <v>P BT04</v>
          </cell>
          <cell r="B319">
            <v>0</v>
          </cell>
          <cell r="C319">
            <v>0</v>
          </cell>
          <cell r="D319">
            <v>0</v>
          </cell>
          <cell r="E319">
            <v>0</v>
          </cell>
          <cell r="F319">
            <v>622.15480485229011</v>
          </cell>
          <cell r="N319">
            <v>622.15480485229011</v>
          </cell>
        </row>
        <row r="320">
          <cell r="A320" t="str">
            <v>P BT05</v>
          </cell>
          <cell r="B320">
            <v>0</v>
          </cell>
          <cell r="C320">
            <v>0</v>
          </cell>
          <cell r="D320">
            <v>0</v>
          </cell>
          <cell r="E320">
            <v>0</v>
          </cell>
          <cell r="F320">
            <v>0</v>
          </cell>
          <cell r="G320">
            <v>0</v>
          </cell>
          <cell r="H320">
            <v>0</v>
          </cell>
          <cell r="I320">
            <v>0</v>
          </cell>
          <cell r="J320">
            <v>0</v>
          </cell>
          <cell r="K320">
            <v>0</v>
          </cell>
          <cell r="L320">
            <v>0</v>
          </cell>
          <cell r="M320">
            <v>0</v>
          </cell>
          <cell r="N320">
            <v>0</v>
          </cell>
        </row>
        <row r="321">
          <cell r="A321" t="str">
            <v>P BT06</v>
          </cell>
          <cell r="B321">
            <v>0</v>
          </cell>
          <cell r="C321">
            <v>0</v>
          </cell>
          <cell r="D321">
            <v>0</v>
          </cell>
          <cell r="E321">
            <v>0</v>
          </cell>
          <cell r="F321">
            <v>0</v>
          </cell>
          <cell r="G321">
            <v>0</v>
          </cell>
          <cell r="H321">
            <v>0</v>
          </cell>
          <cell r="I321">
            <v>0</v>
          </cell>
          <cell r="J321">
            <v>0</v>
          </cell>
          <cell r="K321">
            <v>0</v>
          </cell>
          <cell r="L321">
            <v>0</v>
          </cell>
          <cell r="M321">
            <v>0</v>
          </cell>
          <cell r="N321">
            <v>0</v>
          </cell>
        </row>
        <row r="322">
          <cell r="A322" t="str">
            <v>P BT2006</v>
          </cell>
          <cell r="B322">
            <v>0</v>
          </cell>
          <cell r="C322">
            <v>55.4696742445201</v>
          </cell>
          <cell r="D322">
            <v>0</v>
          </cell>
          <cell r="E322">
            <v>0</v>
          </cell>
          <cell r="F322">
            <v>55.4696742445201</v>
          </cell>
          <cell r="G322">
            <v>0</v>
          </cell>
          <cell r="H322">
            <v>0</v>
          </cell>
          <cell r="I322">
            <v>55.4696742445201</v>
          </cell>
          <cell r="J322">
            <v>0</v>
          </cell>
          <cell r="K322">
            <v>0</v>
          </cell>
          <cell r="L322">
            <v>55.4696742445201</v>
          </cell>
          <cell r="M322">
            <v>0</v>
          </cell>
          <cell r="N322">
            <v>221.8786969780804</v>
          </cell>
        </row>
        <row r="323">
          <cell r="A323" t="str">
            <v>P BT27</v>
          </cell>
          <cell r="B323">
            <v>0</v>
          </cell>
          <cell r="C323">
            <v>0</v>
          </cell>
          <cell r="D323">
            <v>0</v>
          </cell>
          <cell r="E323">
            <v>0</v>
          </cell>
          <cell r="F323">
            <v>0</v>
          </cell>
          <cell r="G323">
            <v>0</v>
          </cell>
          <cell r="H323">
            <v>0</v>
          </cell>
          <cell r="I323">
            <v>0</v>
          </cell>
          <cell r="J323">
            <v>0</v>
          </cell>
          <cell r="K323">
            <v>0</v>
          </cell>
          <cell r="L323">
            <v>0</v>
          </cell>
          <cell r="M323">
            <v>0</v>
          </cell>
          <cell r="N323">
            <v>0</v>
          </cell>
        </row>
        <row r="324">
          <cell r="A324" t="str">
            <v>P DC$</v>
          </cell>
          <cell r="B324">
            <v>0.32422374013157901</v>
          </cell>
          <cell r="C324">
            <v>0.32422374013157901</v>
          </cell>
          <cell r="D324">
            <v>0.32422374013157901</v>
          </cell>
          <cell r="E324">
            <v>0.32422374013157901</v>
          </cell>
          <cell r="F324">
            <v>0.32422374013157901</v>
          </cell>
          <cell r="G324">
            <v>0.32422374013157901</v>
          </cell>
          <cell r="H324">
            <v>0.32422374013157901</v>
          </cell>
          <cell r="I324">
            <v>0.32422374013157901</v>
          </cell>
          <cell r="J324">
            <v>0.32422374013157901</v>
          </cell>
          <cell r="K324">
            <v>0.32422374013157901</v>
          </cell>
          <cell r="L324">
            <v>0.32422374013157901</v>
          </cell>
          <cell r="M324">
            <v>0.32422374013157901</v>
          </cell>
          <cell r="N324">
            <v>3.8906848815789483</v>
          </cell>
        </row>
        <row r="325">
          <cell r="A325" t="str">
            <v>P EL/ARP-61</v>
          </cell>
          <cell r="B325">
            <v>0</v>
          </cell>
          <cell r="C325">
            <v>0</v>
          </cell>
          <cell r="D325">
            <v>0</v>
          </cell>
          <cell r="E325">
            <v>0</v>
          </cell>
          <cell r="F325">
            <v>0</v>
          </cell>
          <cell r="G325">
            <v>0</v>
          </cell>
          <cell r="H325">
            <v>0</v>
          </cell>
          <cell r="I325">
            <v>0</v>
          </cell>
          <cell r="J325">
            <v>0</v>
          </cell>
          <cell r="K325">
            <v>0</v>
          </cell>
          <cell r="L325">
            <v>0</v>
          </cell>
          <cell r="M325">
            <v>0</v>
          </cell>
          <cell r="N325">
            <v>0</v>
          </cell>
        </row>
        <row r="326">
          <cell r="A326" t="str">
            <v>P EL/USD-79</v>
          </cell>
          <cell r="B326">
            <v>0</v>
          </cell>
          <cell r="C326">
            <v>0</v>
          </cell>
          <cell r="D326">
            <v>0</v>
          </cell>
          <cell r="E326">
            <v>0</v>
          </cell>
          <cell r="F326">
            <v>0</v>
          </cell>
          <cell r="G326">
            <v>0</v>
          </cell>
          <cell r="H326">
            <v>0</v>
          </cell>
          <cell r="I326">
            <v>0</v>
          </cell>
          <cell r="J326">
            <v>0</v>
          </cell>
          <cell r="K326">
            <v>0</v>
          </cell>
          <cell r="L326">
            <v>0</v>
          </cell>
          <cell r="M326">
            <v>0</v>
          </cell>
          <cell r="N326">
            <v>0</v>
          </cell>
        </row>
        <row r="327">
          <cell r="A327" t="str">
            <v>P EL/USD-91</v>
          </cell>
          <cell r="B327">
            <v>0</v>
          </cell>
          <cell r="C327">
            <v>0</v>
          </cell>
          <cell r="D327">
            <v>0</v>
          </cell>
          <cell r="E327">
            <v>0</v>
          </cell>
          <cell r="N327">
            <v>0</v>
          </cell>
        </row>
        <row r="328">
          <cell r="A328" t="str">
            <v>P FRB</v>
          </cell>
          <cell r="B328">
            <v>0</v>
          </cell>
          <cell r="C328">
            <v>0</v>
          </cell>
          <cell r="D328">
            <v>61.877727884885786</v>
          </cell>
          <cell r="E328">
            <v>0</v>
          </cell>
          <cell r="F328">
            <v>0</v>
          </cell>
          <cell r="G328">
            <v>0</v>
          </cell>
          <cell r="H328">
            <v>0</v>
          </cell>
          <cell r="I328">
            <v>0</v>
          </cell>
          <cell r="J328">
            <v>61.873396966601085</v>
          </cell>
          <cell r="K328">
            <v>0</v>
          </cell>
          <cell r="L328">
            <v>0</v>
          </cell>
          <cell r="M328">
            <v>0</v>
          </cell>
          <cell r="N328">
            <v>123.75112485148688</v>
          </cell>
        </row>
        <row r="329">
          <cell r="A329" t="str">
            <v>P PRE6</v>
          </cell>
          <cell r="B329">
            <v>0</v>
          </cell>
          <cell r="C329">
            <v>0</v>
          </cell>
          <cell r="D329">
            <v>0</v>
          </cell>
          <cell r="E329">
            <v>0</v>
          </cell>
          <cell r="F329">
            <v>0</v>
          </cell>
          <cell r="G329">
            <v>0</v>
          </cell>
          <cell r="H329">
            <v>0</v>
          </cell>
          <cell r="I329">
            <v>0</v>
          </cell>
          <cell r="J329">
            <v>0</v>
          </cell>
          <cell r="K329">
            <v>0</v>
          </cell>
          <cell r="L329">
            <v>0</v>
          </cell>
          <cell r="M329">
            <v>0</v>
          </cell>
          <cell r="N329">
            <v>0</v>
          </cell>
        </row>
        <row r="330">
          <cell r="A330" t="str">
            <v>P PRO1</v>
          </cell>
          <cell r="B330">
            <v>1.8334262368421101</v>
          </cell>
          <cell r="C330">
            <v>1.8334262368421101</v>
          </cell>
          <cell r="D330">
            <v>1.8334262368421101</v>
          </cell>
          <cell r="E330">
            <v>1.8334262368421101</v>
          </cell>
          <cell r="F330">
            <v>1.8334262368421101</v>
          </cell>
          <cell r="G330">
            <v>1.8334262368421101</v>
          </cell>
          <cell r="H330">
            <v>1.8334262368421101</v>
          </cell>
          <cell r="I330">
            <v>1.8334262368421101</v>
          </cell>
          <cell r="J330">
            <v>1.8334262368421101</v>
          </cell>
          <cell r="K330">
            <v>1.8334262368421101</v>
          </cell>
          <cell r="L330">
            <v>1.8334262368421101</v>
          </cell>
          <cell r="M330">
            <v>1.8334262368421101</v>
          </cell>
          <cell r="N330">
            <v>22.001114842105324</v>
          </cell>
        </row>
        <row r="331">
          <cell r="A331" t="str">
            <v>P PRO10</v>
          </cell>
          <cell r="B331">
            <v>0.70391542872229962</v>
          </cell>
          <cell r="C331">
            <v>0</v>
          </cell>
          <cell r="D331">
            <v>0</v>
          </cell>
          <cell r="E331">
            <v>0.70391542872229962</v>
          </cell>
          <cell r="F331">
            <v>0</v>
          </cell>
          <cell r="G331">
            <v>0</v>
          </cell>
          <cell r="H331">
            <v>0.70391542872229962</v>
          </cell>
          <cell r="I331">
            <v>0</v>
          </cell>
          <cell r="J331">
            <v>0</v>
          </cell>
          <cell r="K331">
            <v>0.70391542872229962</v>
          </cell>
          <cell r="L331">
            <v>0</v>
          </cell>
          <cell r="M331">
            <v>0</v>
          </cell>
          <cell r="N331">
            <v>2.8156617148891985</v>
          </cell>
        </row>
        <row r="332">
          <cell r="A332" t="str">
            <v>P PRO2</v>
          </cell>
          <cell r="B332">
            <v>1.4552980502447936</v>
          </cell>
          <cell r="C332">
            <v>1.4552980502447936</v>
          </cell>
          <cell r="D332">
            <v>1.4552980502447936</v>
          </cell>
          <cell r="E332">
            <v>1.4552980502447936</v>
          </cell>
          <cell r="F332">
            <v>1.4552980502447936</v>
          </cell>
          <cell r="G332">
            <v>1.4552980502447936</v>
          </cell>
          <cell r="H332">
            <v>1.4552980502447936</v>
          </cell>
          <cell r="I332">
            <v>1.4552980502447936</v>
          </cell>
          <cell r="J332">
            <v>1.4552980502447936</v>
          </cell>
          <cell r="K332">
            <v>1.4552980502447936</v>
          </cell>
          <cell r="L332">
            <v>1.4552980502447936</v>
          </cell>
          <cell r="M332">
            <v>1.4552980502447936</v>
          </cell>
          <cell r="N332">
            <v>17.463576602937525</v>
          </cell>
        </row>
        <row r="333">
          <cell r="A333" t="str">
            <v>P PRO3</v>
          </cell>
          <cell r="B333">
            <v>4.2983289473684195E-3</v>
          </cell>
          <cell r="C333">
            <v>4.2983289473684195E-3</v>
          </cell>
          <cell r="D333">
            <v>4.2983289473684195E-3</v>
          </cell>
          <cell r="E333">
            <v>4.2983289473684195E-3</v>
          </cell>
          <cell r="F333">
            <v>4.2983289473684195E-3</v>
          </cell>
          <cell r="G333">
            <v>4.2983289473684195E-3</v>
          </cell>
          <cell r="H333">
            <v>4.2983289473684195E-3</v>
          </cell>
          <cell r="I333">
            <v>4.2983289473684195E-3</v>
          </cell>
          <cell r="J333">
            <v>4.2983289473684195E-3</v>
          </cell>
          <cell r="K333">
            <v>4.2983289473684195E-3</v>
          </cell>
          <cell r="L333">
            <v>4.2983289473684195E-3</v>
          </cell>
          <cell r="M333">
            <v>4.2983289473684195E-3</v>
          </cell>
          <cell r="N333">
            <v>5.1579947368421024E-2</v>
          </cell>
        </row>
        <row r="334">
          <cell r="A334" t="str">
            <v>P PRO4</v>
          </cell>
          <cell r="B334">
            <v>2.3852209192605001</v>
          </cell>
          <cell r="C334">
            <v>2.3852209192605001</v>
          </cell>
          <cell r="D334">
            <v>2.3852209192605001</v>
          </cell>
          <cell r="E334">
            <v>2.3852209192605001</v>
          </cell>
          <cell r="F334">
            <v>2.3852209192605001</v>
          </cell>
          <cell r="G334">
            <v>2.3852209192605001</v>
          </cell>
          <cell r="H334">
            <v>2.3852209192605001</v>
          </cell>
          <cell r="I334">
            <v>2.3852209192605001</v>
          </cell>
          <cell r="J334">
            <v>2.3852209192605001</v>
          </cell>
          <cell r="K334">
            <v>2.3852209192605001</v>
          </cell>
          <cell r="L334">
            <v>2.3852209192605001</v>
          </cell>
          <cell r="M334">
            <v>2.3852209192605001</v>
          </cell>
          <cell r="N334">
            <v>28.622651031126008</v>
          </cell>
        </row>
        <row r="335">
          <cell r="A335" t="str">
            <v>P PRO5</v>
          </cell>
          <cell r="B335">
            <v>2.2171659832236799</v>
          </cell>
          <cell r="C335">
            <v>0</v>
          </cell>
          <cell r="D335">
            <v>0</v>
          </cell>
          <cell r="E335">
            <v>2.2172926348684201</v>
          </cell>
          <cell r="F335">
            <v>0</v>
          </cell>
          <cell r="G335">
            <v>0</v>
          </cell>
          <cell r="H335">
            <v>2.2172926348684201</v>
          </cell>
          <cell r="I335">
            <v>0</v>
          </cell>
          <cell r="J335">
            <v>0</v>
          </cell>
          <cell r="K335">
            <v>2.2172926348684201</v>
          </cell>
          <cell r="L335">
            <v>0</v>
          </cell>
          <cell r="M335">
            <v>0</v>
          </cell>
          <cell r="N335">
            <v>8.8690438878289388</v>
          </cell>
        </row>
        <row r="336">
          <cell r="A336" t="str">
            <v>P PRO6</v>
          </cell>
          <cell r="B336">
            <v>11.163484696401824</v>
          </cell>
          <cell r="C336">
            <v>0</v>
          </cell>
          <cell r="D336">
            <v>0</v>
          </cell>
          <cell r="E336">
            <v>11.163484696401824</v>
          </cell>
          <cell r="F336">
            <v>0</v>
          </cell>
          <cell r="G336">
            <v>0</v>
          </cell>
          <cell r="H336">
            <v>11.163484696401824</v>
          </cell>
          <cell r="I336">
            <v>0</v>
          </cell>
          <cell r="J336">
            <v>0</v>
          </cell>
          <cell r="K336">
            <v>11.163484696401824</v>
          </cell>
          <cell r="L336">
            <v>0</v>
          </cell>
          <cell r="M336">
            <v>0</v>
          </cell>
          <cell r="N336">
            <v>44.653938785607295</v>
          </cell>
        </row>
        <row r="337">
          <cell r="A337" t="str">
            <v>P PRO7</v>
          </cell>
          <cell r="B337">
            <v>0</v>
          </cell>
          <cell r="C337">
            <v>0</v>
          </cell>
          <cell r="D337">
            <v>0</v>
          </cell>
          <cell r="E337">
            <v>0</v>
          </cell>
          <cell r="F337">
            <v>0</v>
          </cell>
          <cell r="G337">
            <v>0</v>
          </cell>
          <cell r="H337">
            <v>0</v>
          </cell>
          <cell r="I337">
            <v>0</v>
          </cell>
          <cell r="J337">
            <v>0</v>
          </cell>
          <cell r="K337">
            <v>0</v>
          </cell>
          <cell r="L337">
            <v>0</v>
          </cell>
          <cell r="M337">
            <v>0</v>
          </cell>
          <cell r="N337">
            <v>0</v>
          </cell>
        </row>
        <row r="338">
          <cell r="A338" t="str">
            <v>P PRO8</v>
          </cell>
          <cell r="B338">
            <v>0</v>
          </cell>
          <cell r="C338">
            <v>0</v>
          </cell>
          <cell r="D338">
            <v>0</v>
          </cell>
          <cell r="E338">
            <v>0</v>
          </cell>
          <cell r="F338">
            <v>0</v>
          </cell>
          <cell r="G338">
            <v>0</v>
          </cell>
          <cell r="H338">
            <v>0</v>
          </cell>
          <cell r="I338">
            <v>0</v>
          </cell>
          <cell r="J338">
            <v>0</v>
          </cell>
          <cell r="K338">
            <v>0</v>
          </cell>
          <cell r="L338">
            <v>0</v>
          </cell>
          <cell r="M338">
            <v>0</v>
          </cell>
          <cell r="N338">
            <v>0</v>
          </cell>
        </row>
        <row r="339">
          <cell r="A339" t="str">
            <v>P PRO9</v>
          </cell>
          <cell r="B339">
            <v>1.15651333552632</v>
          </cell>
          <cell r="C339">
            <v>0</v>
          </cell>
          <cell r="D339">
            <v>0</v>
          </cell>
          <cell r="E339">
            <v>1.15651333552632</v>
          </cell>
          <cell r="F339">
            <v>0</v>
          </cell>
          <cell r="G339">
            <v>0</v>
          </cell>
          <cell r="H339">
            <v>1.15651333552632</v>
          </cell>
          <cell r="I339">
            <v>0</v>
          </cell>
          <cell r="J339">
            <v>0</v>
          </cell>
          <cell r="K339">
            <v>1.15651333552632</v>
          </cell>
          <cell r="L339">
            <v>0</v>
          </cell>
          <cell r="M339">
            <v>0</v>
          </cell>
          <cell r="N339">
            <v>4.6260533421052799</v>
          </cell>
        </row>
        <row r="340">
          <cell r="A340" t="str">
            <v>PAR</v>
          </cell>
          <cell r="F340">
            <v>0</v>
          </cell>
          <cell r="L340">
            <v>0</v>
          </cell>
          <cell r="N340">
            <v>0</v>
          </cell>
        </row>
        <row r="341">
          <cell r="A341" t="str">
            <v>PAR $+CER</v>
          </cell>
          <cell r="D341">
            <v>0</v>
          </cell>
          <cell r="J341">
            <v>0</v>
          </cell>
          <cell r="N341">
            <v>0</v>
          </cell>
        </row>
        <row r="342">
          <cell r="A342" t="str">
            <v>PAR EUR</v>
          </cell>
          <cell r="D342">
            <v>0</v>
          </cell>
          <cell r="J342">
            <v>0</v>
          </cell>
          <cell r="N342">
            <v>0</v>
          </cell>
        </row>
        <row r="343">
          <cell r="A343" t="str">
            <v>PAR JPY</v>
          </cell>
          <cell r="D343">
            <v>0</v>
          </cell>
          <cell r="J343">
            <v>0</v>
          </cell>
          <cell r="N343">
            <v>0</v>
          </cell>
        </row>
        <row r="344">
          <cell r="A344" t="str">
            <v>PAR USD</v>
          </cell>
          <cell r="D344">
            <v>0</v>
          </cell>
          <cell r="J344">
            <v>0</v>
          </cell>
          <cell r="N344">
            <v>0</v>
          </cell>
        </row>
        <row r="345">
          <cell r="A345" t="str">
            <v>PARDM</v>
          </cell>
          <cell r="F345">
            <v>0</v>
          </cell>
          <cell r="L345">
            <v>0</v>
          </cell>
          <cell r="N345">
            <v>0</v>
          </cell>
        </row>
        <row r="346">
          <cell r="A346" t="str">
            <v>PRE5</v>
          </cell>
          <cell r="B346">
            <v>22.826409836762885</v>
          </cell>
          <cell r="C346">
            <v>22.826409836762885</v>
          </cell>
          <cell r="D346">
            <v>22.826409836762885</v>
          </cell>
          <cell r="E346">
            <v>22.826409836762885</v>
          </cell>
          <cell r="F346">
            <v>22.826409836762885</v>
          </cell>
          <cell r="G346">
            <v>22.826409836762885</v>
          </cell>
          <cell r="H346">
            <v>22.826409836762885</v>
          </cell>
          <cell r="I346">
            <v>22.826409836762885</v>
          </cell>
          <cell r="J346">
            <v>22.826409836762885</v>
          </cell>
          <cell r="K346">
            <v>22.826409836762885</v>
          </cell>
          <cell r="L346">
            <v>22.826409836762885</v>
          </cell>
          <cell r="M346">
            <v>22.826409836762885</v>
          </cell>
          <cell r="N346">
            <v>273.91691804115459</v>
          </cell>
        </row>
        <row r="347">
          <cell r="A347" t="str">
            <v>PRE6</v>
          </cell>
          <cell r="B347">
            <v>0.19662664684578199</v>
          </cell>
          <cell r="C347">
            <v>0.19662664684578199</v>
          </cell>
          <cell r="D347">
            <v>0.19662664684578199</v>
          </cell>
          <cell r="E347">
            <v>0.19662664684578199</v>
          </cell>
          <cell r="F347">
            <v>0.19662664684578199</v>
          </cell>
          <cell r="G347">
            <v>0.19662664684578199</v>
          </cell>
          <cell r="H347">
            <v>0.19662664684578199</v>
          </cell>
          <cell r="I347">
            <v>0.19662664684578199</v>
          </cell>
          <cell r="J347">
            <v>0.19662664684578199</v>
          </cell>
          <cell r="K347">
            <v>0.19662664684578199</v>
          </cell>
          <cell r="L347">
            <v>0.19662664684578199</v>
          </cell>
          <cell r="M347">
            <v>0.19662664684578199</v>
          </cell>
          <cell r="N347">
            <v>2.3595197621493837</v>
          </cell>
        </row>
        <row r="348">
          <cell r="A348" t="str">
            <v>PRO1</v>
          </cell>
          <cell r="B348">
            <v>0.225284572039474</v>
          </cell>
          <cell r="C348">
            <v>0.225284572039474</v>
          </cell>
          <cell r="D348">
            <v>0.225284572039474</v>
          </cell>
          <cell r="E348">
            <v>1.200858782894737E-2</v>
          </cell>
          <cell r="N348">
            <v>0.68786230394736925</v>
          </cell>
        </row>
        <row r="349">
          <cell r="A349" t="str">
            <v>PRO10</v>
          </cell>
          <cell r="B349">
            <v>0.59847869063827597</v>
          </cell>
          <cell r="E349">
            <v>0.59847869063827597</v>
          </cell>
          <cell r="N349">
            <v>1.1969573812765519</v>
          </cell>
        </row>
        <row r="350">
          <cell r="A350" t="str">
            <v>PRO2</v>
          </cell>
          <cell r="B350">
            <v>1.135184952786652</v>
          </cell>
          <cell r="C350">
            <v>1.135184952786652</v>
          </cell>
          <cell r="D350">
            <v>1.135184952786652</v>
          </cell>
          <cell r="E350">
            <v>0.14069614526554441</v>
          </cell>
          <cell r="N350">
            <v>3.5462510036255006</v>
          </cell>
        </row>
        <row r="351">
          <cell r="A351" t="str">
            <v>PRO3</v>
          </cell>
          <cell r="B351">
            <v>9.6930773026315753E-2</v>
          </cell>
          <cell r="C351">
            <v>9.6930773026315753E-2</v>
          </cell>
          <cell r="D351">
            <v>9.6930773026315753E-2</v>
          </cell>
          <cell r="E351">
            <v>9.6930773026315753E-2</v>
          </cell>
          <cell r="F351">
            <v>9.6930773026315753E-2</v>
          </cell>
          <cell r="G351">
            <v>9.6930773026315753E-2</v>
          </cell>
          <cell r="H351">
            <v>9.6930773026315753E-2</v>
          </cell>
          <cell r="I351">
            <v>9.6930773026315753E-2</v>
          </cell>
          <cell r="J351">
            <v>9.6930773026315753E-2</v>
          </cell>
          <cell r="K351">
            <v>9.6930773026315753E-2</v>
          </cell>
          <cell r="L351">
            <v>9.6930773026315753E-2</v>
          </cell>
          <cell r="M351">
            <v>9.6930773026315753E-2</v>
          </cell>
          <cell r="N351">
            <v>1.1631692763157893</v>
          </cell>
        </row>
        <row r="352">
          <cell r="A352" t="str">
            <v>PRO4</v>
          </cell>
          <cell r="B352">
            <v>3.5906843137802955</v>
          </cell>
          <cell r="C352">
            <v>3.5906843137802955</v>
          </cell>
          <cell r="D352">
            <v>3.5906843137802955</v>
          </cell>
          <cell r="E352">
            <v>3.5906843137802955</v>
          </cell>
          <cell r="F352">
            <v>3.5906843137802955</v>
          </cell>
          <cell r="G352">
            <v>3.5906843137802955</v>
          </cell>
          <cell r="H352">
            <v>3.5906843137802955</v>
          </cell>
          <cell r="I352">
            <v>3.5906843137802955</v>
          </cell>
          <cell r="J352">
            <v>3.5906843137802955</v>
          </cell>
          <cell r="K352">
            <v>3.5906843137802955</v>
          </cell>
          <cell r="L352">
            <v>3.5906843137802955</v>
          </cell>
          <cell r="M352">
            <v>3.5906843137802955</v>
          </cell>
          <cell r="N352">
            <v>43.088211765363532</v>
          </cell>
        </row>
        <row r="353">
          <cell r="A353" t="str">
            <v>PRO5</v>
          </cell>
          <cell r="B353">
            <v>0.29465231687500015</v>
          </cell>
          <cell r="E353">
            <v>0.29465231687500015</v>
          </cell>
          <cell r="N353">
            <v>0.58930463375000031</v>
          </cell>
        </row>
        <row r="354">
          <cell r="A354" t="str">
            <v>PRO6</v>
          </cell>
          <cell r="B354">
            <v>3.746723612153172</v>
          </cell>
          <cell r="E354">
            <v>3.7521316295856599</v>
          </cell>
          <cell r="N354">
            <v>7.4988552417388323</v>
          </cell>
        </row>
        <row r="355">
          <cell r="A355" t="str">
            <v>PRO7</v>
          </cell>
          <cell r="B355">
            <v>10.874027793493113</v>
          </cell>
          <cell r="C355">
            <v>10.874027793493113</v>
          </cell>
          <cell r="D355">
            <v>10.988010035051541</v>
          </cell>
          <cell r="E355">
            <v>10.874027793493113</v>
          </cell>
          <cell r="F355">
            <v>10.874027793493113</v>
          </cell>
          <cell r="G355">
            <v>10.874027793493113</v>
          </cell>
          <cell r="H355">
            <v>10.874027793493113</v>
          </cell>
          <cell r="I355">
            <v>10.874027793493113</v>
          </cell>
          <cell r="J355">
            <v>10.874027793493113</v>
          </cell>
          <cell r="K355">
            <v>10.874027793493113</v>
          </cell>
          <cell r="L355">
            <v>10.874027793493113</v>
          </cell>
          <cell r="M355">
            <v>10.874027793493113</v>
          </cell>
          <cell r="N355">
            <v>130.60231576347579</v>
          </cell>
        </row>
        <row r="356">
          <cell r="A356" t="str">
            <v>PRO8</v>
          </cell>
          <cell r="B356">
            <v>1.1104976840558601E-2</v>
          </cell>
          <cell r="C356">
            <v>1.1104976840558601E-2</v>
          </cell>
          <cell r="D356">
            <v>1.1104976840558601E-2</v>
          </cell>
          <cell r="E356">
            <v>1.1104976840558601E-2</v>
          </cell>
          <cell r="F356">
            <v>1.1104976840558601E-2</v>
          </cell>
          <cell r="G356">
            <v>1.1104976840558601E-2</v>
          </cell>
          <cell r="H356">
            <v>1.1104976840558601E-2</v>
          </cell>
          <cell r="I356">
            <v>1.1104976840558601E-2</v>
          </cell>
          <cell r="J356">
            <v>1.1104976840558601E-2</v>
          </cell>
          <cell r="K356">
            <v>1.1104976840558601E-2</v>
          </cell>
          <cell r="L356">
            <v>1.1104976840558601E-2</v>
          </cell>
          <cell r="M356">
            <v>1.1104976840558601E-2</v>
          </cell>
          <cell r="N356">
            <v>0.1332597220867032</v>
          </cell>
        </row>
        <row r="357">
          <cell r="A357" t="str">
            <v>PRO9</v>
          </cell>
          <cell r="B357">
            <v>0.34119180263157867</v>
          </cell>
          <cell r="E357">
            <v>0.34119180263157867</v>
          </cell>
          <cell r="N357">
            <v>0.68238360526315733</v>
          </cell>
        </row>
        <row r="358">
          <cell r="A358" t="str">
            <v>SABA/INTGM</v>
          </cell>
          <cell r="C358">
            <v>9.6827849999999993E-2</v>
          </cell>
          <cell r="F358">
            <v>0.31119439000000004</v>
          </cell>
          <cell r="I358">
            <v>9.6827849999999993E-2</v>
          </cell>
          <cell r="L358">
            <v>0.31119434999999995</v>
          </cell>
          <cell r="N358">
            <v>0.81604443999999998</v>
          </cell>
        </row>
        <row r="359">
          <cell r="A359" t="str">
            <v>SGP/TESORO</v>
          </cell>
          <cell r="B359">
            <v>0.39622996000000005</v>
          </cell>
          <cell r="H359">
            <v>0.39622996000000005</v>
          </cell>
          <cell r="N359">
            <v>0.7924599200000001</v>
          </cell>
        </row>
        <row r="360">
          <cell r="A360" t="str">
            <v>WBC/RELEXT</v>
          </cell>
          <cell r="B360">
            <v>2.6380617030631721E-3</v>
          </cell>
          <cell r="C360">
            <v>2.9690612633738833E-3</v>
          </cell>
          <cell r="D360">
            <v>3.7673252235087213E-3</v>
          </cell>
          <cell r="E360">
            <v>1.8021537446870871E-3</v>
          </cell>
          <cell r="F360">
            <v>2.0245463872197028E-3</v>
          </cell>
          <cell r="G360">
            <v>2.35232009380038E-3</v>
          </cell>
          <cell r="H360">
            <v>2.5721581415799472E-3</v>
          </cell>
          <cell r="I360">
            <v>3.7171742635204452E-3</v>
          </cell>
          <cell r="J360">
            <v>1.747294445258684E-3</v>
          </cell>
          <cell r="K360">
            <v>1.9664040744540481E-3</v>
          </cell>
          <cell r="L360">
            <v>2.2888377546533751E-3</v>
          </cell>
          <cell r="M360">
            <v>2.5052777370658057E-3</v>
          </cell>
          <cell r="N360">
            <v>3.0350614832185253E-2</v>
          </cell>
        </row>
        <row r="361">
          <cell r="A361" t="str">
            <v>WEST/CONEA</v>
          </cell>
          <cell r="B361">
            <v>0</v>
          </cell>
          <cell r="D361">
            <v>22.070594793838865</v>
          </cell>
          <cell r="H361">
            <v>0</v>
          </cell>
          <cell r="J361">
            <v>22.070593786729852</v>
          </cell>
          <cell r="N361">
            <v>44.141188580568716</v>
          </cell>
        </row>
        <row r="362">
          <cell r="A362" t="str">
            <v>#N/A</v>
          </cell>
          <cell r="B362">
            <v>0.18699539802631587</v>
          </cell>
          <cell r="C362">
            <v>0.18679148684210536</v>
          </cell>
          <cell r="D362">
            <v>0.18679148684210536</v>
          </cell>
          <cell r="E362">
            <v>9.420848684210531E-3</v>
          </cell>
          <cell r="N362">
            <v>0.56999922039473716</v>
          </cell>
        </row>
        <row r="363">
          <cell r="A363" t="str">
            <v>Total general</v>
          </cell>
          <cell r="B363">
            <v>750.05174364399033</v>
          </cell>
          <cell r="C363">
            <v>1158.7244396063409</v>
          </cell>
          <cell r="D363">
            <v>550.36516281316665</v>
          </cell>
          <cell r="E363">
            <v>584.30536379706427</v>
          </cell>
          <cell r="F363">
            <v>1170.7167147818245</v>
          </cell>
          <cell r="G363">
            <v>529.50896139811653</v>
          </cell>
          <cell r="H363">
            <v>201.77923495661457</v>
          </cell>
          <cell r="I363">
            <v>2624.0446211093595</v>
          </cell>
          <cell r="J363">
            <v>739.64550510543529</v>
          </cell>
          <cell r="K363">
            <v>271.08457650648182</v>
          </cell>
          <cell r="L363">
            <v>551.79336167190161</v>
          </cell>
          <cell r="M363">
            <v>481.77336545520274</v>
          </cell>
          <cell r="N363">
            <v>9613.793050845492</v>
          </cell>
        </row>
      </sheetData>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 2006"/>
      <sheetName val="INT. 2006"/>
      <sheetName val="KAP. 2007"/>
      <sheetName val="INT. 2007"/>
      <sheetName val="kap 2008"/>
      <sheetName val="int. 2008"/>
      <sheetName val="kap 2009"/>
      <sheetName val="int2009"/>
      <sheetName val="kap. resto"/>
      <sheetName val="int. resto"/>
    </sheetNames>
    <sheetDataSet>
      <sheetData sheetId="0"/>
      <sheetData sheetId="1"/>
      <sheetData sheetId="2"/>
      <sheetData sheetId="3"/>
      <sheetData sheetId="4" refreshError="1">
        <row r="4">
          <cell r="A4" t="str">
            <v>DNCI</v>
          </cell>
          <cell r="B4">
            <v>1</v>
          </cell>
          <cell r="C4">
            <v>2</v>
          </cell>
          <cell r="D4">
            <v>3</v>
          </cell>
          <cell r="E4">
            <v>4</v>
          </cell>
          <cell r="F4">
            <v>5</v>
          </cell>
          <cell r="G4">
            <v>6</v>
          </cell>
          <cell r="H4">
            <v>7</v>
          </cell>
          <cell r="I4">
            <v>8</v>
          </cell>
          <cell r="J4">
            <v>9</v>
          </cell>
          <cell r="K4">
            <v>10</v>
          </cell>
          <cell r="L4">
            <v>11</v>
          </cell>
          <cell r="M4">
            <v>12</v>
          </cell>
          <cell r="N4">
            <v>2008</v>
          </cell>
        </row>
        <row r="5">
          <cell r="A5">
            <v>1</v>
          </cell>
          <cell r="B5">
            <v>2</v>
          </cell>
          <cell r="C5">
            <v>3</v>
          </cell>
          <cell r="D5">
            <v>4</v>
          </cell>
          <cell r="E5">
            <v>5</v>
          </cell>
          <cell r="F5">
            <v>6</v>
          </cell>
          <cell r="G5">
            <v>7</v>
          </cell>
          <cell r="H5">
            <v>8</v>
          </cell>
          <cell r="I5">
            <v>9</v>
          </cell>
          <cell r="J5">
            <v>10</v>
          </cell>
          <cell r="K5">
            <v>11</v>
          </cell>
          <cell r="L5">
            <v>12</v>
          </cell>
          <cell r="M5">
            <v>13</v>
          </cell>
          <cell r="N5">
            <v>14</v>
          </cell>
        </row>
        <row r="6">
          <cell r="A6" t="str">
            <v>ALENIA/FFAA</v>
          </cell>
          <cell r="M6">
            <v>3.666992</v>
          </cell>
          <cell r="N6">
            <v>3.666992</v>
          </cell>
        </row>
        <row r="7">
          <cell r="A7" t="str">
            <v>AVAL 1/2005</v>
          </cell>
          <cell r="F7">
            <v>1.2734592699999998</v>
          </cell>
          <cell r="G7">
            <v>8.2788121399999994</v>
          </cell>
          <cell r="L7">
            <v>1.2734592699999998</v>
          </cell>
          <cell r="M7">
            <v>8.2788121399999994</v>
          </cell>
          <cell r="N7">
            <v>19.104542819999999</v>
          </cell>
        </row>
        <row r="8">
          <cell r="A8" t="str">
            <v>BD08-UCP</v>
          </cell>
          <cell r="D8">
            <v>108.495799296047</v>
          </cell>
          <cell r="J8">
            <v>108.495799296047</v>
          </cell>
          <cell r="N8">
            <v>216.99159859209399</v>
          </cell>
        </row>
        <row r="9">
          <cell r="A9" t="str">
            <v>BD11-UCP</v>
          </cell>
          <cell r="B9">
            <v>30.4180939349346</v>
          </cell>
          <cell r="C9">
            <v>30.4180939349346</v>
          </cell>
          <cell r="D9">
            <v>30.4180939349346</v>
          </cell>
          <cell r="E9">
            <v>30.4180939349346</v>
          </cell>
          <cell r="F9">
            <v>30.4180939349346</v>
          </cell>
          <cell r="G9">
            <v>30.4180939349346</v>
          </cell>
          <cell r="H9">
            <v>30.4180939349346</v>
          </cell>
          <cell r="I9">
            <v>30.4180939349346</v>
          </cell>
          <cell r="J9">
            <v>30.4180939349346</v>
          </cell>
          <cell r="K9">
            <v>30.4180939349346</v>
          </cell>
          <cell r="L9">
            <v>30.4180939349346</v>
          </cell>
          <cell r="M9">
            <v>30.4180939349346</v>
          </cell>
          <cell r="N9">
            <v>365.01712721921513</v>
          </cell>
        </row>
        <row r="10">
          <cell r="A10" t="str">
            <v>BD12-I u$s</v>
          </cell>
          <cell r="C10">
            <v>0</v>
          </cell>
          <cell r="I10">
            <v>1867.4822130699999</v>
          </cell>
          <cell r="N10">
            <v>1867.4822130699999</v>
          </cell>
        </row>
        <row r="11">
          <cell r="A11" t="str">
            <v>BD13-u$s</v>
          </cell>
          <cell r="E11">
            <v>245.35378750000001</v>
          </cell>
          <cell r="K11">
            <v>0</v>
          </cell>
          <cell r="N11">
            <v>245.35378750000001</v>
          </cell>
        </row>
        <row r="12">
          <cell r="A12" t="str">
            <v>BERL/YACYRETA</v>
          </cell>
          <cell r="B12">
            <v>0.58706220147896693</v>
          </cell>
          <cell r="H12">
            <v>0.58706220147896693</v>
          </cell>
          <cell r="N12">
            <v>1.1741244029579339</v>
          </cell>
        </row>
        <row r="13">
          <cell r="A13" t="str">
            <v>BESP</v>
          </cell>
          <cell r="D13">
            <v>54.704999999999998</v>
          </cell>
          <cell r="N13">
            <v>54.704999999999998</v>
          </cell>
        </row>
        <row r="14">
          <cell r="A14" t="str">
            <v>BG05/17</v>
          </cell>
          <cell r="B14">
            <v>0</v>
          </cell>
          <cell r="H14">
            <v>0</v>
          </cell>
          <cell r="N14">
            <v>0</v>
          </cell>
        </row>
        <row r="15">
          <cell r="A15" t="str">
            <v>BG06/27</v>
          </cell>
          <cell r="D15">
            <v>0</v>
          </cell>
          <cell r="J15">
            <v>0</v>
          </cell>
          <cell r="N15">
            <v>0</v>
          </cell>
        </row>
        <row r="16">
          <cell r="A16" t="str">
            <v>BG08/19</v>
          </cell>
          <cell r="C16">
            <v>0</v>
          </cell>
          <cell r="I16">
            <v>0</v>
          </cell>
          <cell r="N16">
            <v>0</v>
          </cell>
        </row>
        <row r="17">
          <cell r="A17" t="str">
            <v>BG08/Pesificado</v>
          </cell>
          <cell r="G17">
            <v>3.8939882904048401E-3</v>
          </cell>
          <cell r="M17">
            <v>3.9033513767810402E-3</v>
          </cell>
          <cell r="N17">
            <v>7.7973396671858798E-3</v>
          </cell>
        </row>
        <row r="18">
          <cell r="A18" t="str">
            <v>BG09/09</v>
          </cell>
          <cell r="E18">
            <v>0</v>
          </cell>
          <cell r="K18">
            <v>0</v>
          </cell>
          <cell r="N18">
            <v>0</v>
          </cell>
        </row>
        <row r="19">
          <cell r="A19" t="str">
            <v>BG10/20</v>
          </cell>
          <cell r="C19">
            <v>0</v>
          </cell>
          <cell r="I19">
            <v>0</v>
          </cell>
          <cell r="N19">
            <v>0</v>
          </cell>
        </row>
        <row r="20">
          <cell r="A20" t="str">
            <v>BG11/10</v>
          </cell>
          <cell r="D20">
            <v>0</v>
          </cell>
          <cell r="J20">
            <v>0</v>
          </cell>
          <cell r="N20">
            <v>0</v>
          </cell>
        </row>
        <row r="21">
          <cell r="A21" t="str">
            <v>BG12/15</v>
          </cell>
          <cell r="G21">
            <v>0</v>
          </cell>
          <cell r="M21">
            <v>0</v>
          </cell>
          <cell r="N21">
            <v>0</v>
          </cell>
        </row>
        <row r="22">
          <cell r="A22" t="str">
            <v>BG13/30</v>
          </cell>
          <cell r="B22">
            <v>0</v>
          </cell>
          <cell r="H22">
            <v>0</v>
          </cell>
          <cell r="N22">
            <v>0</v>
          </cell>
        </row>
        <row r="23">
          <cell r="A23" t="str">
            <v>BG14/31</v>
          </cell>
          <cell r="B23">
            <v>0</v>
          </cell>
          <cell r="H23">
            <v>0</v>
          </cell>
          <cell r="N23">
            <v>0</v>
          </cell>
        </row>
        <row r="24">
          <cell r="A24" t="str">
            <v>BG15/12</v>
          </cell>
          <cell r="C24">
            <v>0</v>
          </cell>
          <cell r="I24">
            <v>0</v>
          </cell>
          <cell r="N24">
            <v>0</v>
          </cell>
        </row>
        <row r="25">
          <cell r="A25" t="str">
            <v>BG16/08$</v>
          </cell>
          <cell r="D25">
            <v>0</v>
          </cell>
          <cell r="J25">
            <v>595.39718800000003</v>
          </cell>
          <cell r="N25">
            <v>595.39718800000003</v>
          </cell>
        </row>
        <row r="26">
          <cell r="A26" t="str">
            <v>BG17/08</v>
          </cell>
          <cell r="G26">
            <v>73.481211580000007</v>
          </cell>
          <cell r="M26">
            <v>73.657637060000013</v>
          </cell>
          <cell r="N26">
            <v>147.13884864000002</v>
          </cell>
        </row>
        <row r="27">
          <cell r="A27" t="str">
            <v>BG18/18</v>
          </cell>
          <cell r="G27">
            <v>0</v>
          </cell>
          <cell r="M27">
            <v>0</v>
          </cell>
          <cell r="N27">
            <v>0</v>
          </cell>
        </row>
        <row r="28">
          <cell r="A28" t="str">
            <v>BG19/31</v>
          </cell>
          <cell r="G28">
            <v>0</v>
          </cell>
          <cell r="M28">
            <v>0</v>
          </cell>
          <cell r="N28">
            <v>0</v>
          </cell>
        </row>
        <row r="29">
          <cell r="A29" t="str">
            <v>BID 1008</v>
          </cell>
          <cell r="G29">
            <v>0.23545136</v>
          </cell>
          <cell r="M29">
            <v>0.23545136</v>
          </cell>
          <cell r="N29">
            <v>0.47090272</v>
          </cell>
        </row>
        <row r="30">
          <cell r="A30" t="str">
            <v>BID 1021</v>
          </cell>
          <cell r="D30">
            <v>0.39999147800000001</v>
          </cell>
          <cell r="J30">
            <v>0.39999147800000001</v>
          </cell>
          <cell r="N30">
            <v>0.79998295600000002</v>
          </cell>
        </row>
        <row r="31">
          <cell r="A31" t="str">
            <v>BID 1031</v>
          </cell>
          <cell r="C31">
            <v>11.075883341000001</v>
          </cell>
          <cell r="I31">
            <v>11.075883341000001</v>
          </cell>
          <cell r="N31">
            <v>22.151766682000002</v>
          </cell>
        </row>
        <row r="32">
          <cell r="A32" t="str">
            <v>BID 1034</v>
          </cell>
          <cell r="F32">
            <v>2.8439293999999999</v>
          </cell>
          <cell r="L32">
            <v>2.8439293999999999</v>
          </cell>
          <cell r="N32">
            <v>5.6878587999999999</v>
          </cell>
        </row>
        <row r="33">
          <cell r="A33" t="str">
            <v>BID 1059</v>
          </cell>
          <cell r="C33">
            <v>6.1104605259999998</v>
          </cell>
          <cell r="I33">
            <v>6.1104605259999998</v>
          </cell>
          <cell r="N33">
            <v>12.220921052</v>
          </cell>
        </row>
        <row r="34">
          <cell r="A34" t="str">
            <v>BID 1060</v>
          </cell>
          <cell r="B34">
            <v>2.2253631290000002</v>
          </cell>
          <cell r="H34">
            <v>2.2253631290000002</v>
          </cell>
          <cell r="N34">
            <v>4.4507262580000004</v>
          </cell>
        </row>
        <row r="35">
          <cell r="A35" t="str">
            <v>BID 1068</v>
          </cell>
          <cell r="D35">
            <v>3.4976210910000001</v>
          </cell>
          <cell r="J35">
            <v>3.4976210910000001</v>
          </cell>
          <cell r="N35">
            <v>6.9952421820000001</v>
          </cell>
        </row>
        <row r="36">
          <cell r="A36" t="str">
            <v>BID 1082</v>
          </cell>
          <cell r="C36">
            <v>5.6778839999999997E-2</v>
          </cell>
          <cell r="I36">
            <v>5.6778839999999997E-2</v>
          </cell>
          <cell r="N36">
            <v>0.11355767999999999</v>
          </cell>
        </row>
        <row r="37">
          <cell r="A37" t="str">
            <v>BID 1111</v>
          </cell>
          <cell r="G37">
            <v>0.25830385500000003</v>
          </cell>
          <cell r="M37">
            <v>0.25830385500000003</v>
          </cell>
          <cell r="N37">
            <v>0.51660771000000005</v>
          </cell>
        </row>
        <row r="38">
          <cell r="A38" t="str">
            <v>BID 1118</v>
          </cell>
          <cell r="C38">
            <v>8.2488249949999997</v>
          </cell>
          <cell r="I38">
            <v>8.2488249949999997</v>
          </cell>
          <cell r="N38">
            <v>16.497649989999999</v>
          </cell>
        </row>
        <row r="39">
          <cell r="A39" t="str">
            <v>BID 1133</v>
          </cell>
          <cell r="B39">
            <v>4.9240394999999999E-2</v>
          </cell>
          <cell r="H39">
            <v>4.9240394999999999E-2</v>
          </cell>
          <cell r="N39">
            <v>9.8480789999999999E-2</v>
          </cell>
        </row>
        <row r="40">
          <cell r="A40" t="str">
            <v>BID 1134</v>
          </cell>
          <cell r="E40">
            <v>1.2191480479999999</v>
          </cell>
          <cell r="K40">
            <v>1.2191480479999999</v>
          </cell>
          <cell r="N40">
            <v>2.4382960959999997</v>
          </cell>
        </row>
        <row r="41">
          <cell r="A41" t="str">
            <v>BID 1164</v>
          </cell>
          <cell r="G41">
            <v>2.1000402020000002</v>
          </cell>
          <cell r="M41">
            <v>2.1000402020000002</v>
          </cell>
          <cell r="N41">
            <v>4.2000804040000004</v>
          </cell>
        </row>
        <row r="42">
          <cell r="A42" t="str">
            <v>BID 1192</v>
          </cell>
          <cell r="D42">
            <v>0.54130354800000002</v>
          </cell>
          <cell r="J42">
            <v>0.54130354800000002</v>
          </cell>
          <cell r="N42">
            <v>1.082607096</v>
          </cell>
        </row>
        <row r="43">
          <cell r="A43" t="str">
            <v>BID 1193</v>
          </cell>
          <cell r="D43">
            <v>2.0798058899999998</v>
          </cell>
          <cell r="J43">
            <v>2.0798058899999998</v>
          </cell>
          <cell r="N43">
            <v>4.1596117799999996</v>
          </cell>
        </row>
        <row r="44">
          <cell r="A44" t="str">
            <v>BID 1201</v>
          </cell>
          <cell r="F44">
            <v>4.5935004699999995</v>
          </cell>
          <cell r="L44">
            <v>4.5935004699999995</v>
          </cell>
          <cell r="N44">
            <v>9.187000939999999</v>
          </cell>
        </row>
        <row r="45">
          <cell r="A45" t="str">
            <v>BID 1206</v>
          </cell>
          <cell r="D45">
            <v>5.4426792000000002E-2</v>
          </cell>
          <cell r="J45">
            <v>5.4426792000000002E-2</v>
          </cell>
          <cell r="N45">
            <v>0.108853584</v>
          </cell>
        </row>
        <row r="46">
          <cell r="A46" t="str">
            <v>BID 1279</v>
          </cell>
          <cell r="E46">
            <v>3.1508830000000002E-2</v>
          </cell>
          <cell r="K46">
            <v>3.1508830000000002E-2</v>
          </cell>
          <cell r="N46">
            <v>6.3017660000000003E-2</v>
          </cell>
        </row>
        <row r="47">
          <cell r="A47" t="str">
            <v>BID 1287</v>
          </cell>
          <cell r="B47">
            <v>5.9608983650000003</v>
          </cell>
          <cell r="H47">
            <v>5.9608983650000003</v>
          </cell>
          <cell r="N47">
            <v>11.921796730000001</v>
          </cell>
        </row>
        <row r="48">
          <cell r="A48" t="str">
            <v>BID 1294</v>
          </cell>
          <cell r="F48">
            <v>0</v>
          </cell>
          <cell r="L48">
            <v>0</v>
          </cell>
          <cell r="N48">
            <v>0</v>
          </cell>
        </row>
        <row r="49">
          <cell r="A49" t="str">
            <v>BID 1295</v>
          </cell>
          <cell r="C49">
            <v>13.33333333</v>
          </cell>
          <cell r="I49">
            <v>13.33333333</v>
          </cell>
          <cell r="N49">
            <v>26.666666660000001</v>
          </cell>
        </row>
        <row r="50">
          <cell r="A50" t="str">
            <v>BID 1307</v>
          </cell>
          <cell r="E50">
            <v>0.38797798</v>
          </cell>
          <cell r="K50">
            <v>0.38797798</v>
          </cell>
          <cell r="N50">
            <v>0.77595596</v>
          </cell>
        </row>
        <row r="51">
          <cell r="A51" t="str">
            <v>BID 1324</v>
          </cell>
          <cell r="G51">
            <v>16.666666670000001</v>
          </cell>
          <cell r="M51">
            <v>16.666666670000001</v>
          </cell>
          <cell r="N51">
            <v>33.333333340000003</v>
          </cell>
        </row>
        <row r="52">
          <cell r="A52" t="str">
            <v>BID 1325</v>
          </cell>
          <cell r="G52">
            <v>3.9175697000000002E-2</v>
          </cell>
          <cell r="M52">
            <v>3.9175697000000002E-2</v>
          </cell>
          <cell r="N52">
            <v>7.8351394000000005E-2</v>
          </cell>
        </row>
        <row r="53">
          <cell r="A53" t="str">
            <v>BID 1341</v>
          </cell>
          <cell r="D53">
            <v>16.666666670000001</v>
          </cell>
          <cell r="J53">
            <v>16.666666670000001</v>
          </cell>
          <cell r="N53">
            <v>33.333333340000003</v>
          </cell>
        </row>
        <row r="54">
          <cell r="A54" t="str">
            <v>BID 1345</v>
          </cell>
          <cell r="F54">
            <v>0</v>
          </cell>
          <cell r="L54">
            <v>0</v>
          </cell>
          <cell r="N54">
            <v>0</v>
          </cell>
        </row>
        <row r="55">
          <cell r="A55" t="str">
            <v>BID 1452</v>
          </cell>
          <cell r="C55">
            <v>300</v>
          </cell>
          <cell r="N55">
            <v>300</v>
          </cell>
        </row>
        <row r="56">
          <cell r="A56" t="str">
            <v>BID 1464</v>
          </cell>
          <cell r="F56">
            <v>0</v>
          </cell>
          <cell r="L56">
            <v>0</v>
          </cell>
          <cell r="N56">
            <v>0</v>
          </cell>
        </row>
        <row r="57">
          <cell r="A57" t="str">
            <v>BID 1517</v>
          </cell>
          <cell r="C57">
            <v>80</v>
          </cell>
          <cell r="I57">
            <v>80</v>
          </cell>
          <cell r="M57">
            <v>80</v>
          </cell>
          <cell r="N57">
            <v>240</v>
          </cell>
        </row>
        <row r="58">
          <cell r="A58" t="str">
            <v>BID 1575</v>
          </cell>
          <cell r="F58">
            <v>0</v>
          </cell>
          <cell r="L58">
            <v>6.8571430000000004E-3</v>
          </cell>
          <cell r="N58">
            <v>6.8571430000000004E-3</v>
          </cell>
        </row>
        <row r="59">
          <cell r="A59" t="str">
            <v>BID 1588</v>
          </cell>
          <cell r="C59">
            <v>0</v>
          </cell>
          <cell r="I59">
            <v>0</v>
          </cell>
          <cell r="N59">
            <v>0</v>
          </cell>
        </row>
        <row r="60">
          <cell r="A60" t="str">
            <v>BID 1603</v>
          </cell>
          <cell r="F60">
            <v>0</v>
          </cell>
          <cell r="L60">
            <v>0</v>
          </cell>
          <cell r="N60">
            <v>0</v>
          </cell>
        </row>
        <row r="61">
          <cell r="A61" t="str">
            <v>BID 1606</v>
          </cell>
          <cell r="G61">
            <v>0</v>
          </cell>
          <cell r="M61">
            <v>0</v>
          </cell>
          <cell r="N61">
            <v>0</v>
          </cell>
        </row>
        <row r="62">
          <cell r="A62" t="str">
            <v>BID 1648</v>
          </cell>
          <cell r="C62">
            <v>0</v>
          </cell>
          <cell r="I62">
            <v>0</v>
          </cell>
          <cell r="N62">
            <v>0</v>
          </cell>
        </row>
        <row r="63">
          <cell r="A63" t="str">
            <v>BID 206</v>
          </cell>
          <cell r="B63">
            <v>3.84260315507469</v>
          </cell>
          <cell r="H63">
            <v>3.84260315507469</v>
          </cell>
          <cell r="N63">
            <v>7.6852063101493799</v>
          </cell>
        </row>
        <row r="64">
          <cell r="A64" t="str">
            <v>BID 4</v>
          </cell>
          <cell r="C64">
            <v>7.9908732876712296E-3</v>
          </cell>
          <cell r="I64">
            <v>7.9908732876712296E-3</v>
          </cell>
          <cell r="N64">
            <v>1.5981746575342459E-2</v>
          </cell>
        </row>
        <row r="65">
          <cell r="A65" t="str">
            <v>BID 514</v>
          </cell>
          <cell r="B65">
            <v>4.1075199999999999E-2</v>
          </cell>
          <cell r="H65">
            <v>4.1075199999999999E-2</v>
          </cell>
          <cell r="N65">
            <v>8.2150399999999998E-2</v>
          </cell>
        </row>
        <row r="66">
          <cell r="A66" t="str">
            <v>BID 515</v>
          </cell>
          <cell r="D66">
            <v>1.68925285949867</v>
          </cell>
          <cell r="J66">
            <v>1.68925285949867</v>
          </cell>
          <cell r="N66">
            <v>3.37850571899734</v>
          </cell>
        </row>
        <row r="67">
          <cell r="A67" t="str">
            <v>BID 516</v>
          </cell>
          <cell r="D67">
            <v>1.27963779086869</v>
          </cell>
          <cell r="J67">
            <v>1.27963779086869</v>
          </cell>
          <cell r="N67">
            <v>2.55927558173738</v>
          </cell>
        </row>
        <row r="68">
          <cell r="A68" t="str">
            <v>BID 528</v>
          </cell>
          <cell r="D68">
            <v>0.77017066977174098</v>
          </cell>
          <cell r="N68">
            <v>0.77017066977174098</v>
          </cell>
        </row>
        <row r="69">
          <cell r="A69" t="str">
            <v>BID 545</v>
          </cell>
          <cell r="F69">
            <v>1.8662799292687</v>
          </cell>
          <cell r="L69">
            <v>1.8662799292687</v>
          </cell>
          <cell r="N69">
            <v>3.7325598585374</v>
          </cell>
        </row>
        <row r="70">
          <cell r="A70" t="str">
            <v>BID 553</v>
          </cell>
          <cell r="B70">
            <v>0.128336851639309</v>
          </cell>
          <cell r="H70">
            <v>0.128336851639309</v>
          </cell>
          <cell r="N70">
            <v>0.25667370327861799</v>
          </cell>
        </row>
        <row r="71">
          <cell r="A71" t="str">
            <v>BID 555</v>
          </cell>
          <cell r="F71">
            <v>9.6455773041177704</v>
          </cell>
          <cell r="L71">
            <v>9.2563101612347793</v>
          </cell>
          <cell r="N71">
            <v>18.901887465352551</v>
          </cell>
        </row>
        <row r="72">
          <cell r="A72" t="str">
            <v>BID 583</v>
          </cell>
          <cell r="E72">
            <v>9.0544370830266203</v>
          </cell>
          <cell r="K72">
            <v>9.0544370830266203</v>
          </cell>
          <cell r="N72">
            <v>18.108874166053241</v>
          </cell>
        </row>
        <row r="73">
          <cell r="A73" t="str">
            <v>BID 618</v>
          </cell>
          <cell r="D73">
            <v>1.71654465825713</v>
          </cell>
          <cell r="J73">
            <v>1.71654465825713</v>
          </cell>
          <cell r="N73">
            <v>3.43308931651426</v>
          </cell>
        </row>
        <row r="74">
          <cell r="A74" t="str">
            <v>BID 619</v>
          </cell>
          <cell r="D74">
            <v>13.065796543340399</v>
          </cell>
          <cell r="J74">
            <v>13.065796543340399</v>
          </cell>
          <cell r="N74">
            <v>26.131593086680798</v>
          </cell>
        </row>
        <row r="75">
          <cell r="A75" t="str">
            <v>BID 621</v>
          </cell>
          <cell r="B75">
            <v>2.0552401558867999</v>
          </cell>
          <cell r="H75">
            <v>2.0552401558867999</v>
          </cell>
          <cell r="N75">
            <v>4.1104803117735997</v>
          </cell>
        </row>
        <row r="76">
          <cell r="A76" t="str">
            <v>BID 633</v>
          </cell>
          <cell r="F76">
            <v>11.422621252380001</v>
          </cell>
          <cell r="L76">
            <v>11.422621252380001</v>
          </cell>
          <cell r="N76">
            <v>22.845242504760002</v>
          </cell>
        </row>
        <row r="77">
          <cell r="A77" t="str">
            <v>BID 643</v>
          </cell>
          <cell r="E77">
            <v>1.0341843701887299</v>
          </cell>
          <cell r="K77">
            <v>1.0341843701887299</v>
          </cell>
          <cell r="N77">
            <v>2.0683687403774598</v>
          </cell>
        </row>
        <row r="78">
          <cell r="A78" t="str">
            <v>BID 682</v>
          </cell>
          <cell r="E78">
            <v>10.017292881413201</v>
          </cell>
          <cell r="K78">
            <v>10.017292881413201</v>
          </cell>
          <cell r="N78">
            <v>20.034585762826403</v>
          </cell>
        </row>
        <row r="79">
          <cell r="A79" t="str">
            <v>BID 684</v>
          </cell>
          <cell r="E79">
            <v>0.11954634592209799</v>
          </cell>
          <cell r="K79">
            <v>0.11954634592209799</v>
          </cell>
          <cell r="N79">
            <v>0.23909269184419599</v>
          </cell>
        </row>
        <row r="80">
          <cell r="A80" t="str">
            <v>BID 718</v>
          </cell>
          <cell r="D80">
            <v>0.56482353000000007</v>
          </cell>
          <cell r="J80">
            <v>0.56482353000000007</v>
          </cell>
          <cell r="N80">
            <v>1.1296470600000001</v>
          </cell>
        </row>
        <row r="81">
          <cell r="A81" t="str">
            <v>BID 733</v>
          </cell>
          <cell r="G81">
            <v>12.0766961206776</v>
          </cell>
          <cell r="M81">
            <v>12.0766961206776</v>
          </cell>
          <cell r="N81">
            <v>24.153392241355199</v>
          </cell>
        </row>
        <row r="82">
          <cell r="A82" t="str">
            <v>BID 734</v>
          </cell>
          <cell r="G82">
            <v>14.040855081478599</v>
          </cell>
          <cell r="M82">
            <v>14.040855081478599</v>
          </cell>
          <cell r="N82">
            <v>28.081710162957197</v>
          </cell>
        </row>
        <row r="83">
          <cell r="A83" t="str">
            <v>BID 740</v>
          </cell>
          <cell r="B83">
            <v>0.77340510143889107</v>
          </cell>
          <cell r="H83">
            <v>0.77340510143889107</v>
          </cell>
          <cell r="N83">
            <v>1.5468102028777821</v>
          </cell>
        </row>
        <row r="84">
          <cell r="A84" t="str">
            <v>BID 760</v>
          </cell>
          <cell r="B84">
            <v>3.8451434286105699</v>
          </cell>
          <cell r="H84">
            <v>3.8451434286105699</v>
          </cell>
          <cell r="N84">
            <v>7.6902868572211398</v>
          </cell>
        </row>
        <row r="85">
          <cell r="A85" t="str">
            <v>BID 768</v>
          </cell>
          <cell r="D85">
            <v>0.17860494947789499</v>
          </cell>
          <cell r="J85">
            <v>0.17860494947789499</v>
          </cell>
          <cell r="N85">
            <v>0.35720989895578997</v>
          </cell>
        </row>
        <row r="86">
          <cell r="A86" t="str">
            <v>BID 795</v>
          </cell>
          <cell r="D86">
            <v>12.8903261109763</v>
          </cell>
          <cell r="J86">
            <v>12.8903261109763</v>
          </cell>
          <cell r="N86">
            <v>25.7806522219526</v>
          </cell>
        </row>
        <row r="87">
          <cell r="A87" t="str">
            <v>BID 797</v>
          </cell>
          <cell r="D87">
            <v>6.7841028612087797</v>
          </cell>
          <cell r="J87">
            <v>6.7841028612087797</v>
          </cell>
          <cell r="N87">
            <v>13.568205722417559</v>
          </cell>
        </row>
        <row r="88">
          <cell r="A88" t="str">
            <v>BID 798</v>
          </cell>
          <cell r="D88">
            <v>1.7925817955772398</v>
          </cell>
          <cell r="J88">
            <v>1.7925817955772398</v>
          </cell>
          <cell r="N88">
            <v>3.5851635911544797</v>
          </cell>
        </row>
        <row r="89">
          <cell r="A89" t="str">
            <v>BID 802</v>
          </cell>
          <cell r="D89">
            <v>3.2383880298958698</v>
          </cell>
          <cell r="J89">
            <v>3.2383880298958698</v>
          </cell>
          <cell r="N89">
            <v>6.4767760597917396</v>
          </cell>
        </row>
        <row r="90">
          <cell r="A90" t="str">
            <v>BID 816</v>
          </cell>
          <cell r="G90">
            <v>4.2098641137767903</v>
          </cell>
          <cell r="M90">
            <v>4.2098641137767903</v>
          </cell>
          <cell r="N90">
            <v>8.4197282275535805</v>
          </cell>
        </row>
        <row r="91">
          <cell r="A91" t="str">
            <v>BID 826</v>
          </cell>
          <cell r="B91">
            <v>1.92168874262442</v>
          </cell>
          <cell r="H91">
            <v>1.92168874262442</v>
          </cell>
          <cell r="N91">
            <v>3.84337748524884</v>
          </cell>
        </row>
        <row r="92">
          <cell r="A92" t="str">
            <v>BID 830</v>
          </cell>
          <cell r="G92">
            <v>5.9384483674146402</v>
          </cell>
          <cell r="M92">
            <v>5.9384483674146402</v>
          </cell>
          <cell r="N92">
            <v>11.87689673482928</v>
          </cell>
        </row>
        <row r="93">
          <cell r="A93" t="str">
            <v>BID 845</v>
          </cell>
          <cell r="E93">
            <v>12.944168809792901</v>
          </cell>
          <cell r="K93">
            <v>12.944168809792901</v>
          </cell>
          <cell r="N93">
            <v>25.888337619585801</v>
          </cell>
        </row>
        <row r="94">
          <cell r="A94" t="str">
            <v>BID 855</v>
          </cell>
          <cell r="C94">
            <v>0.84320547999999995</v>
          </cell>
          <cell r="I94">
            <v>0.84320547999999995</v>
          </cell>
          <cell r="N94">
            <v>1.6864109599999999</v>
          </cell>
        </row>
        <row r="95">
          <cell r="A95" t="str">
            <v>BID 857</v>
          </cell>
          <cell r="G95">
            <v>7.7258398810823108</v>
          </cell>
          <cell r="M95">
            <v>7.7258398810823108</v>
          </cell>
          <cell r="N95">
            <v>15.451679762164622</v>
          </cell>
        </row>
        <row r="96">
          <cell r="A96" t="str">
            <v>BID 863</v>
          </cell>
          <cell r="E96">
            <v>2.1218089999999998E-2</v>
          </cell>
          <cell r="K96">
            <v>2.1218089999999998E-2</v>
          </cell>
          <cell r="N96">
            <v>4.2436179999999997E-2</v>
          </cell>
        </row>
        <row r="97">
          <cell r="A97" t="str">
            <v>BID 865</v>
          </cell>
          <cell r="G97">
            <v>35.756683618636195</v>
          </cell>
          <cell r="M97">
            <v>35.756683618636195</v>
          </cell>
          <cell r="N97">
            <v>71.513367237272391</v>
          </cell>
        </row>
        <row r="98">
          <cell r="A98" t="str">
            <v>BID 867</v>
          </cell>
          <cell r="E98">
            <v>0.47034197999999999</v>
          </cell>
          <cell r="K98">
            <v>0.47034197999999999</v>
          </cell>
          <cell r="N98">
            <v>0.94068395999999999</v>
          </cell>
        </row>
        <row r="99">
          <cell r="A99" t="str">
            <v>BID 871</v>
          </cell>
          <cell r="G99">
            <v>13.097963922793602</v>
          </cell>
          <cell r="M99">
            <v>13.097963922793602</v>
          </cell>
          <cell r="N99">
            <v>26.195927845587203</v>
          </cell>
        </row>
        <row r="100">
          <cell r="A100" t="str">
            <v>BID 899</v>
          </cell>
          <cell r="D100">
            <v>5.0876000907946501</v>
          </cell>
          <cell r="G100">
            <v>4.2407410000000006E-2</v>
          </cell>
          <cell r="J100">
            <v>5.0876000907946501</v>
          </cell>
          <cell r="M100">
            <v>4.2407410000000006E-2</v>
          </cell>
          <cell r="N100">
            <v>10.260015001589299</v>
          </cell>
        </row>
        <row r="101">
          <cell r="A101" t="str">
            <v>BID 907</v>
          </cell>
          <cell r="D101">
            <v>0.64739437</v>
          </cell>
          <cell r="J101">
            <v>0.64739437</v>
          </cell>
          <cell r="N101">
            <v>1.29478874</v>
          </cell>
        </row>
        <row r="102">
          <cell r="A102" t="str">
            <v>BID 925</v>
          </cell>
          <cell r="G102">
            <v>0.47286607000000003</v>
          </cell>
          <cell r="M102">
            <v>0.47286607000000003</v>
          </cell>
          <cell r="N102">
            <v>0.94573214000000005</v>
          </cell>
        </row>
        <row r="103">
          <cell r="A103" t="str">
            <v>BID 925/OC</v>
          </cell>
          <cell r="D103">
            <v>0.587895312</v>
          </cell>
          <cell r="J103">
            <v>0.587895312</v>
          </cell>
          <cell r="N103">
            <v>1.175790624</v>
          </cell>
        </row>
        <row r="104">
          <cell r="A104" t="str">
            <v>BID 932</v>
          </cell>
          <cell r="G104">
            <v>0.9375</v>
          </cell>
          <cell r="M104">
            <v>0.9375</v>
          </cell>
          <cell r="N104">
            <v>1.875</v>
          </cell>
        </row>
        <row r="105">
          <cell r="A105" t="str">
            <v>BID 940</v>
          </cell>
          <cell r="C105">
            <v>2.8621258309999997</v>
          </cell>
          <cell r="I105">
            <v>2.8621258309999997</v>
          </cell>
          <cell r="N105">
            <v>5.7242516619999995</v>
          </cell>
        </row>
        <row r="106">
          <cell r="A106" t="str">
            <v>BID 961</v>
          </cell>
          <cell r="G106">
            <v>15.962</v>
          </cell>
          <cell r="M106">
            <v>15.962</v>
          </cell>
          <cell r="N106">
            <v>31.923999999999999</v>
          </cell>
        </row>
        <row r="107">
          <cell r="A107" t="str">
            <v>BID 962</v>
          </cell>
          <cell r="C107">
            <v>1.8460512450000002</v>
          </cell>
          <cell r="I107">
            <v>1.8460512450000002</v>
          </cell>
          <cell r="N107">
            <v>3.6921024900000003</v>
          </cell>
        </row>
        <row r="108">
          <cell r="A108" t="str">
            <v>BID 979</v>
          </cell>
          <cell r="C108">
            <v>11.927606096000002</v>
          </cell>
          <cell r="I108">
            <v>11.927606096000002</v>
          </cell>
          <cell r="N108">
            <v>23.855212192000003</v>
          </cell>
        </row>
        <row r="109">
          <cell r="A109" t="str">
            <v>BID 989</v>
          </cell>
          <cell r="D109">
            <v>0.86545403799999998</v>
          </cell>
          <cell r="J109">
            <v>0.86545403799999998</v>
          </cell>
          <cell r="N109">
            <v>1.730908076</v>
          </cell>
        </row>
        <row r="110">
          <cell r="A110" t="str">
            <v>BID 996</v>
          </cell>
          <cell r="D110">
            <v>0.45856140999999995</v>
          </cell>
          <cell r="J110">
            <v>0.45856140999999995</v>
          </cell>
          <cell r="N110">
            <v>0.91712281999999989</v>
          </cell>
        </row>
        <row r="111">
          <cell r="A111" t="str">
            <v>BID CBA</v>
          </cell>
          <cell r="F111">
            <v>2.7969854900000004</v>
          </cell>
          <cell r="L111">
            <v>2.7969854900000004</v>
          </cell>
          <cell r="N111">
            <v>5.5939709800000008</v>
          </cell>
        </row>
        <row r="112">
          <cell r="A112" t="str">
            <v>BIRF 302</v>
          </cell>
          <cell r="G112">
            <v>0.19788334599999999</v>
          </cell>
          <cell r="M112">
            <v>0.19788334599999999</v>
          </cell>
          <cell r="N112">
            <v>0.39576669199999998</v>
          </cell>
        </row>
        <row r="113">
          <cell r="A113" t="str">
            <v>BIRF 3291</v>
          </cell>
          <cell r="D113">
            <v>12.5</v>
          </cell>
          <cell r="N113">
            <v>12.5</v>
          </cell>
        </row>
        <row r="114">
          <cell r="A114" t="str">
            <v>BIRF 3292</v>
          </cell>
          <cell r="D114">
            <v>0.91944961999999997</v>
          </cell>
          <cell r="N114">
            <v>0.91944961999999997</v>
          </cell>
        </row>
        <row r="115">
          <cell r="A115" t="str">
            <v>BIRF 3297</v>
          </cell>
          <cell r="D115">
            <v>1.35468699</v>
          </cell>
          <cell r="N115">
            <v>1.35468699</v>
          </cell>
        </row>
        <row r="116">
          <cell r="A116" t="str">
            <v>BIRF 3362</v>
          </cell>
          <cell r="D116">
            <v>0.96</v>
          </cell>
          <cell r="J116">
            <v>0.92</v>
          </cell>
          <cell r="N116">
            <v>1.88</v>
          </cell>
        </row>
        <row r="117">
          <cell r="A117" t="str">
            <v>BIRF 3394</v>
          </cell>
          <cell r="D117">
            <v>18.574999999999999</v>
          </cell>
          <cell r="J117">
            <v>19.28</v>
          </cell>
          <cell r="N117">
            <v>37.854999999999997</v>
          </cell>
        </row>
        <row r="118">
          <cell r="A118" t="str">
            <v>BIRF 343</v>
          </cell>
          <cell r="B118">
            <v>0.16967599999999999</v>
          </cell>
          <cell r="H118">
            <v>0.16967599999999999</v>
          </cell>
          <cell r="N118">
            <v>0.33935199999999999</v>
          </cell>
        </row>
        <row r="119">
          <cell r="A119" t="str">
            <v>BIRF 3460</v>
          </cell>
          <cell r="F119">
            <v>0.82952760000000003</v>
          </cell>
          <cell r="L119">
            <v>0.82952760000000003</v>
          </cell>
          <cell r="N119">
            <v>1.6590552000000001</v>
          </cell>
        </row>
        <row r="120">
          <cell r="A120" t="str">
            <v>BIRF 352</v>
          </cell>
          <cell r="G120">
            <v>5.4473909000000001E-2</v>
          </cell>
          <cell r="M120">
            <v>5.4473894999999994E-2</v>
          </cell>
          <cell r="N120">
            <v>0.108947804</v>
          </cell>
        </row>
        <row r="121">
          <cell r="A121" t="str">
            <v>BIRF 3520</v>
          </cell>
          <cell r="F121">
            <v>15.82</v>
          </cell>
          <cell r="L121">
            <v>16.420000000000002</v>
          </cell>
          <cell r="N121">
            <v>32.24</v>
          </cell>
        </row>
        <row r="122">
          <cell r="A122" t="str">
            <v>BIRF 3521</v>
          </cell>
          <cell r="F122">
            <v>8.8008345299999995</v>
          </cell>
          <cell r="L122">
            <v>9.1346085099999996</v>
          </cell>
          <cell r="N122">
            <v>17.935443039999999</v>
          </cell>
        </row>
        <row r="123">
          <cell r="A123" t="str">
            <v>BIRF 3555</v>
          </cell>
          <cell r="D123">
            <v>22.5</v>
          </cell>
          <cell r="N123">
            <v>22.5</v>
          </cell>
        </row>
        <row r="124">
          <cell r="A124" t="str">
            <v>BIRF 3556</v>
          </cell>
          <cell r="B124">
            <v>15.24</v>
          </cell>
          <cell r="H124">
            <v>15.82</v>
          </cell>
          <cell r="N124">
            <v>31.06</v>
          </cell>
        </row>
        <row r="125">
          <cell r="A125" t="str">
            <v>BIRF 3558</v>
          </cell>
          <cell r="F125">
            <v>20</v>
          </cell>
          <cell r="N125">
            <v>20</v>
          </cell>
        </row>
        <row r="126">
          <cell r="A126" t="str">
            <v>BIRF 3611</v>
          </cell>
          <cell r="G126">
            <v>16.25408298</v>
          </cell>
          <cell r="N126">
            <v>16.25408298</v>
          </cell>
        </row>
        <row r="127">
          <cell r="A127" t="str">
            <v>BIRF 3643</v>
          </cell>
          <cell r="F127">
            <v>4.9783999999999997</v>
          </cell>
          <cell r="L127">
            <v>4.9080687100000002</v>
          </cell>
          <cell r="N127">
            <v>9.886468709999999</v>
          </cell>
        </row>
        <row r="128">
          <cell r="A128" t="str">
            <v>BIRF 3709</v>
          </cell>
          <cell r="B128">
            <v>6.6467400000000003</v>
          </cell>
          <cell r="H128">
            <v>6.6467400000000003</v>
          </cell>
          <cell r="N128">
            <v>13.293480000000001</v>
          </cell>
        </row>
        <row r="129">
          <cell r="A129" t="str">
            <v>BIRF 3710</v>
          </cell>
          <cell r="D129">
            <v>0.34299999999999997</v>
          </cell>
          <cell r="J129">
            <v>0.34299999999999997</v>
          </cell>
          <cell r="N129">
            <v>0.68599999999999994</v>
          </cell>
        </row>
        <row r="130">
          <cell r="A130" t="str">
            <v>BIRF 3794</v>
          </cell>
          <cell r="F130">
            <v>8.3864314599999989</v>
          </cell>
          <cell r="L130">
            <v>8.3864314599999989</v>
          </cell>
          <cell r="N130">
            <v>16.772862919999998</v>
          </cell>
        </row>
        <row r="131">
          <cell r="A131" t="str">
            <v>BIRF 3836</v>
          </cell>
          <cell r="D131">
            <v>15</v>
          </cell>
          <cell r="J131">
            <v>15</v>
          </cell>
          <cell r="N131">
            <v>30</v>
          </cell>
        </row>
        <row r="132">
          <cell r="A132" t="str">
            <v>BIRF 3860</v>
          </cell>
          <cell r="F132">
            <v>9.4928486200000002</v>
          </cell>
          <cell r="L132">
            <v>9.4928486200000002</v>
          </cell>
          <cell r="N132">
            <v>18.98569724</v>
          </cell>
        </row>
        <row r="133">
          <cell r="A133" t="str">
            <v>BIRF 3877</v>
          </cell>
          <cell r="E133">
            <v>11.125616056</v>
          </cell>
          <cell r="K133">
            <v>11.125616056</v>
          </cell>
          <cell r="N133">
            <v>22.251232112</v>
          </cell>
        </row>
        <row r="134">
          <cell r="A134" t="str">
            <v>BIRF 3878</v>
          </cell>
          <cell r="C134">
            <v>25</v>
          </cell>
          <cell r="I134">
            <v>25</v>
          </cell>
          <cell r="N134">
            <v>50</v>
          </cell>
        </row>
        <row r="135">
          <cell r="A135" t="str">
            <v>BIRF 3921</v>
          </cell>
          <cell r="E135">
            <v>6.4135</v>
          </cell>
          <cell r="K135">
            <v>6.4135</v>
          </cell>
          <cell r="N135">
            <v>12.827</v>
          </cell>
        </row>
        <row r="136">
          <cell r="A136" t="str">
            <v>BIRF 3926</v>
          </cell>
          <cell r="C136">
            <v>27.77777906</v>
          </cell>
          <cell r="I136">
            <v>18.49999996</v>
          </cell>
          <cell r="N136">
            <v>46.277779019999997</v>
          </cell>
        </row>
        <row r="137">
          <cell r="A137" t="str">
            <v>BIRF 3927</v>
          </cell>
          <cell r="E137">
            <v>1.3862619600000001</v>
          </cell>
          <cell r="K137">
            <v>1.3862619600000001</v>
          </cell>
          <cell r="N137">
            <v>2.7725239200000003</v>
          </cell>
        </row>
        <row r="138">
          <cell r="A138" t="str">
            <v>BIRF 3931</v>
          </cell>
          <cell r="D138">
            <v>3.7231199999999998</v>
          </cell>
          <cell r="J138">
            <v>3.7231199999999998</v>
          </cell>
          <cell r="N138">
            <v>7.4462399999999995</v>
          </cell>
        </row>
        <row r="139">
          <cell r="A139" t="str">
            <v>BIRF 3948</v>
          </cell>
          <cell r="D139">
            <v>0.49563314399999991</v>
          </cell>
          <cell r="J139">
            <v>0.49563314399999991</v>
          </cell>
          <cell r="N139">
            <v>0.99126628799999983</v>
          </cell>
        </row>
        <row r="140">
          <cell r="A140" t="str">
            <v>BIRF 3957</v>
          </cell>
          <cell r="C140">
            <v>8.4180607799999994</v>
          </cell>
          <cell r="I140">
            <v>5.6864303000000005</v>
          </cell>
          <cell r="N140">
            <v>14.104491079999999</v>
          </cell>
        </row>
        <row r="141">
          <cell r="A141" t="str">
            <v>BIRF 3958</v>
          </cell>
          <cell r="C141">
            <v>0.50116208800000006</v>
          </cell>
          <cell r="I141">
            <v>0.50116208800000006</v>
          </cell>
          <cell r="N141">
            <v>1.0023241760000001</v>
          </cell>
        </row>
        <row r="142">
          <cell r="A142" t="str">
            <v>BIRF 3960</v>
          </cell>
          <cell r="E142">
            <v>1.1284000000000001</v>
          </cell>
          <cell r="K142">
            <v>1.1284000000000001</v>
          </cell>
          <cell r="N142">
            <v>2.2568000000000001</v>
          </cell>
        </row>
        <row r="143">
          <cell r="A143" t="str">
            <v>BIRF 3971</v>
          </cell>
          <cell r="F143">
            <v>4.6810999999999998</v>
          </cell>
          <cell r="L143">
            <v>4.6810999999999998</v>
          </cell>
          <cell r="N143">
            <v>9.3621999999999996</v>
          </cell>
        </row>
        <row r="144">
          <cell r="A144" t="str">
            <v>BIRF 4002</v>
          </cell>
          <cell r="D144">
            <v>13.888888810000001</v>
          </cell>
          <cell r="J144">
            <v>13.888888870000001</v>
          </cell>
          <cell r="N144">
            <v>27.77777768</v>
          </cell>
        </row>
        <row r="145">
          <cell r="A145" t="str">
            <v>BIRF 4003</v>
          </cell>
          <cell r="B145">
            <v>5</v>
          </cell>
          <cell r="H145">
            <v>5</v>
          </cell>
          <cell r="N145">
            <v>10</v>
          </cell>
        </row>
        <row r="146">
          <cell r="A146" t="str">
            <v>BIRF 4004</v>
          </cell>
          <cell r="B146">
            <v>1.20150504</v>
          </cell>
          <cell r="H146">
            <v>1.20150504</v>
          </cell>
          <cell r="N146">
            <v>2.40301008</v>
          </cell>
        </row>
        <row r="147">
          <cell r="A147" t="str">
            <v>BIRF 4085</v>
          </cell>
          <cell r="E147">
            <v>0.35829910500000001</v>
          </cell>
          <cell r="K147">
            <v>0.35829910500000001</v>
          </cell>
          <cell r="N147">
            <v>0.71659821000000001</v>
          </cell>
        </row>
        <row r="148">
          <cell r="A148" t="str">
            <v>BIRF 4093</v>
          </cell>
          <cell r="D148">
            <v>14.853051122000002</v>
          </cell>
          <cell r="J148">
            <v>14.853051122000002</v>
          </cell>
          <cell r="N148">
            <v>29.706102244000004</v>
          </cell>
        </row>
        <row r="149">
          <cell r="A149" t="str">
            <v>BIRF 4116</v>
          </cell>
          <cell r="C149">
            <v>15</v>
          </cell>
          <cell r="I149">
            <v>15</v>
          </cell>
          <cell r="N149">
            <v>30</v>
          </cell>
        </row>
        <row r="150">
          <cell r="A150" t="str">
            <v>BIRF 4117</v>
          </cell>
          <cell r="C150">
            <v>9.6925271239999997</v>
          </cell>
          <cell r="I150">
            <v>9.6925271239999997</v>
          </cell>
          <cell r="N150">
            <v>19.385054247999999</v>
          </cell>
        </row>
        <row r="151">
          <cell r="A151" t="str">
            <v>BIRF 4131</v>
          </cell>
          <cell r="E151">
            <v>1</v>
          </cell>
          <cell r="K151">
            <v>1</v>
          </cell>
          <cell r="N151">
            <v>2</v>
          </cell>
        </row>
        <row r="152">
          <cell r="A152" t="str">
            <v>BIRF 4150</v>
          </cell>
          <cell r="D152">
            <v>4.208219615</v>
          </cell>
          <cell r="J152">
            <v>4.208219615</v>
          </cell>
          <cell r="N152">
            <v>8.4164392299999999</v>
          </cell>
        </row>
        <row r="153">
          <cell r="A153" t="str">
            <v>BIRF 4163</v>
          </cell>
          <cell r="G153">
            <v>7.9353098989999999</v>
          </cell>
          <cell r="M153">
            <v>7.9353098989999999</v>
          </cell>
          <cell r="N153">
            <v>15.870619798</v>
          </cell>
        </row>
        <row r="154">
          <cell r="A154" t="str">
            <v>BIRF 4164</v>
          </cell>
          <cell r="B154">
            <v>5</v>
          </cell>
          <cell r="H154">
            <v>5</v>
          </cell>
          <cell r="N154">
            <v>10</v>
          </cell>
        </row>
        <row r="155">
          <cell r="A155" t="str">
            <v>BIRF 4168</v>
          </cell>
          <cell r="G155">
            <v>0.74906135600000001</v>
          </cell>
          <cell r="M155">
            <v>0.74906135600000001</v>
          </cell>
          <cell r="N155">
            <v>1.498122712</v>
          </cell>
        </row>
        <row r="156">
          <cell r="A156" t="str">
            <v>BIRF 4195</v>
          </cell>
          <cell r="D156">
            <v>9.9977800000000006</v>
          </cell>
          <cell r="J156">
            <v>9.9977800000000006</v>
          </cell>
          <cell r="N156">
            <v>19.995560000000001</v>
          </cell>
        </row>
        <row r="157">
          <cell r="A157" t="str">
            <v>BIRF 421</v>
          </cell>
          <cell r="D157">
            <v>1.4999999999999999E-2</v>
          </cell>
          <cell r="J157">
            <v>1.4999999999999999E-2</v>
          </cell>
          <cell r="N157">
            <v>0.03</v>
          </cell>
        </row>
        <row r="158">
          <cell r="A158" t="str">
            <v>BIRF 4212</v>
          </cell>
          <cell r="D158">
            <v>3.2780678790000004</v>
          </cell>
          <cell r="J158">
            <v>3.2780678790000004</v>
          </cell>
          <cell r="N158">
            <v>6.5561357580000008</v>
          </cell>
        </row>
        <row r="159">
          <cell r="A159" t="str">
            <v>BIRF 4218</v>
          </cell>
          <cell r="F159">
            <v>2.4998999999999998</v>
          </cell>
          <cell r="L159">
            <v>2.4998999999999998</v>
          </cell>
          <cell r="N159">
            <v>4.9997999999999996</v>
          </cell>
        </row>
        <row r="160">
          <cell r="A160" t="str">
            <v>BIRF 4219</v>
          </cell>
          <cell r="F160">
            <v>3.75</v>
          </cell>
          <cell r="L160">
            <v>3.75</v>
          </cell>
          <cell r="N160">
            <v>7.5</v>
          </cell>
        </row>
        <row r="161">
          <cell r="A161" t="str">
            <v>BIRF 4220</v>
          </cell>
          <cell r="F161">
            <v>1.7499</v>
          </cell>
          <cell r="L161">
            <v>1.7499</v>
          </cell>
          <cell r="N161">
            <v>3.4998</v>
          </cell>
        </row>
        <row r="162">
          <cell r="A162" t="str">
            <v>BIRF 4221</v>
          </cell>
          <cell r="F162">
            <v>5</v>
          </cell>
          <cell r="L162">
            <v>5</v>
          </cell>
          <cell r="N162">
            <v>10</v>
          </cell>
        </row>
        <row r="163">
          <cell r="A163" t="str">
            <v>BIRF 4273</v>
          </cell>
          <cell r="C163">
            <v>1.8156000000000001</v>
          </cell>
          <cell r="I163">
            <v>1.8156000000000001</v>
          </cell>
          <cell r="N163">
            <v>3.6312000000000002</v>
          </cell>
        </row>
        <row r="164">
          <cell r="A164" t="str">
            <v>BIRF 4281</v>
          </cell>
          <cell r="E164">
            <v>0.2999</v>
          </cell>
          <cell r="K164">
            <v>0.2999</v>
          </cell>
          <cell r="N164">
            <v>0.5998</v>
          </cell>
        </row>
        <row r="165">
          <cell r="A165" t="str">
            <v>BIRF 4282</v>
          </cell>
          <cell r="D165">
            <v>1.3681000000000001</v>
          </cell>
          <cell r="J165">
            <v>1.3681000000000001</v>
          </cell>
          <cell r="N165">
            <v>2.7362000000000002</v>
          </cell>
        </row>
        <row r="166">
          <cell r="A166" t="str">
            <v>BIRF 4295</v>
          </cell>
          <cell r="F166">
            <v>22.242159887</v>
          </cell>
          <cell r="L166">
            <v>22.242159887</v>
          </cell>
          <cell r="N166">
            <v>44.484319773999999</v>
          </cell>
        </row>
        <row r="167">
          <cell r="A167" t="str">
            <v>BIRF 4313</v>
          </cell>
          <cell r="F167">
            <v>5.9256000000000002</v>
          </cell>
          <cell r="L167">
            <v>5.9256000000000002</v>
          </cell>
          <cell r="N167">
            <v>11.8512</v>
          </cell>
        </row>
        <row r="168">
          <cell r="A168" t="str">
            <v>BIRF 4314</v>
          </cell>
          <cell r="F168">
            <v>0.17299999999999999</v>
          </cell>
          <cell r="L168">
            <v>0.17299999999999999</v>
          </cell>
          <cell r="N168">
            <v>0.34599999999999997</v>
          </cell>
        </row>
        <row r="169">
          <cell r="A169" t="str">
            <v>BIRF 4366</v>
          </cell>
          <cell r="C169">
            <v>14.2</v>
          </cell>
          <cell r="I169">
            <v>14.2</v>
          </cell>
          <cell r="N169">
            <v>28.4</v>
          </cell>
        </row>
        <row r="170">
          <cell r="A170" t="str">
            <v>BIRF 4398</v>
          </cell>
          <cell r="E170">
            <v>3.7112619630000001</v>
          </cell>
          <cell r="K170">
            <v>3.8198361159999998</v>
          </cell>
          <cell r="N170">
            <v>7.5310980789999995</v>
          </cell>
        </row>
        <row r="171">
          <cell r="A171" t="str">
            <v>BIRF 4423</v>
          </cell>
          <cell r="D171">
            <v>0.58157920100000005</v>
          </cell>
          <cell r="J171">
            <v>0.58157920100000005</v>
          </cell>
          <cell r="N171">
            <v>1.1631584020000001</v>
          </cell>
        </row>
        <row r="172">
          <cell r="A172" t="str">
            <v>BIRF 4454</v>
          </cell>
          <cell r="C172">
            <v>8.7528266000000007E-2</v>
          </cell>
          <cell r="I172">
            <v>8.7528266000000007E-2</v>
          </cell>
          <cell r="N172">
            <v>0.17505653200000001</v>
          </cell>
        </row>
        <row r="173">
          <cell r="A173" t="str">
            <v>BIRF 4459</v>
          </cell>
          <cell r="E173">
            <v>0.5</v>
          </cell>
          <cell r="K173">
            <v>0.5</v>
          </cell>
          <cell r="N173">
            <v>1</v>
          </cell>
        </row>
        <row r="174">
          <cell r="A174" t="str">
            <v>BIRF 4472</v>
          </cell>
          <cell r="G174">
            <v>1.9499999999999999E-3</v>
          </cell>
          <cell r="M174">
            <v>2E-3</v>
          </cell>
          <cell r="N174">
            <v>3.9500000000000004E-3</v>
          </cell>
        </row>
        <row r="175">
          <cell r="A175" t="str">
            <v>BIRF 4484</v>
          </cell>
          <cell r="B175">
            <v>0.64965033499999991</v>
          </cell>
          <cell r="H175">
            <v>0.64965033499999991</v>
          </cell>
          <cell r="N175">
            <v>1.2993006699999998</v>
          </cell>
        </row>
        <row r="176">
          <cell r="A176" t="str">
            <v>BIRF 4516</v>
          </cell>
          <cell r="C176">
            <v>2.5574684780000001</v>
          </cell>
          <cell r="I176">
            <v>2.5574684780000001</v>
          </cell>
          <cell r="N176">
            <v>5.1149369560000002</v>
          </cell>
        </row>
        <row r="177">
          <cell r="A177" t="str">
            <v>BIRF 4578</v>
          </cell>
          <cell r="E177">
            <v>2.22105263</v>
          </cell>
          <cell r="K177">
            <v>2.22105263</v>
          </cell>
          <cell r="N177">
            <v>4.4421052599999999</v>
          </cell>
        </row>
        <row r="178">
          <cell r="A178" t="str">
            <v>BIRF 4580</v>
          </cell>
          <cell r="G178">
            <v>0.17498936400000001</v>
          </cell>
          <cell r="M178">
            <v>0.17498936400000001</v>
          </cell>
          <cell r="N178">
            <v>0.34997872800000002</v>
          </cell>
        </row>
        <row r="179">
          <cell r="A179" t="str">
            <v>BIRF 4585</v>
          </cell>
          <cell r="E179">
            <v>11.2026</v>
          </cell>
          <cell r="K179">
            <v>11.2026</v>
          </cell>
          <cell r="N179">
            <v>22.405200000000001</v>
          </cell>
        </row>
        <row r="180">
          <cell r="A180" t="str">
            <v>BIRF 4586</v>
          </cell>
          <cell r="E180">
            <v>2.362673085</v>
          </cell>
          <cell r="K180">
            <v>2.362673085</v>
          </cell>
          <cell r="N180">
            <v>4.7253461699999999</v>
          </cell>
        </row>
        <row r="181">
          <cell r="A181" t="str">
            <v>BIRF 4634</v>
          </cell>
          <cell r="D181">
            <v>10.164899999999999</v>
          </cell>
          <cell r="J181">
            <v>10.164899999999999</v>
          </cell>
          <cell r="N181">
            <v>20.329799999999999</v>
          </cell>
        </row>
        <row r="182">
          <cell r="A182" t="str">
            <v>BIRF 4640</v>
          </cell>
          <cell r="E182">
            <v>0.20550737499999999</v>
          </cell>
          <cell r="K182">
            <v>0.20550737499999999</v>
          </cell>
          <cell r="N182">
            <v>0.41101474999999998</v>
          </cell>
        </row>
        <row r="183">
          <cell r="A183" t="str">
            <v>BIRF 7075</v>
          </cell>
          <cell r="C183">
            <v>12</v>
          </cell>
          <cell r="I183">
            <v>12</v>
          </cell>
          <cell r="N183">
            <v>24</v>
          </cell>
        </row>
        <row r="184">
          <cell r="A184" t="str">
            <v>BIRF 7157</v>
          </cell>
          <cell r="E184">
            <v>24.48</v>
          </cell>
          <cell r="K184">
            <v>25.32</v>
          </cell>
          <cell r="N184">
            <v>49.8</v>
          </cell>
        </row>
        <row r="185">
          <cell r="A185" t="str">
            <v>BIRF 7171</v>
          </cell>
          <cell r="C185">
            <v>15.1</v>
          </cell>
          <cell r="I185">
            <v>15.6</v>
          </cell>
          <cell r="N185">
            <v>30.7</v>
          </cell>
        </row>
        <row r="186">
          <cell r="A186" t="str">
            <v>BIRF 7199</v>
          </cell>
          <cell r="E186">
            <v>17.46</v>
          </cell>
          <cell r="K186">
            <v>18.12</v>
          </cell>
          <cell r="N186">
            <v>35.58</v>
          </cell>
        </row>
        <row r="187">
          <cell r="A187" t="str">
            <v>BIRF 7242</v>
          </cell>
          <cell r="G187">
            <v>0</v>
          </cell>
          <cell r="M187">
            <v>0</v>
          </cell>
          <cell r="N187">
            <v>0</v>
          </cell>
        </row>
        <row r="188">
          <cell r="A188" t="str">
            <v>BIRF 7268</v>
          </cell>
          <cell r="E188">
            <v>0</v>
          </cell>
          <cell r="K188">
            <v>0</v>
          </cell>
          <cell r="N188">
            <v>0</v>
          </cell>
        </row>
        <row r="189">
          <cell r="A189" t="str">
            <v>BIRF 7295</v>
          </cell>
          <cell r="C189">
            <v>0</v>
          </cell>
          <cell r="I189">
            <v>0</v>
          </cell>
          <cell r="N189">
            <v>0</v>
          </cell>
        </row>
        <row r="190">
          <cell r="A190" t="str">
            <v>BNA/SALUD</v>
          </cell>
          <cell r="G190">
            <v>5.9353762632696387</v>
          </cell>
          <cell r="N190">
            <v>5.9353762632696387</v>
          </cell>
        </row>
        <row r="191">
          <cell r="A191" t="str">
            <v>BNA/TESORO/BCO</v>
          </cell>
          <cell r="F191">
            <v>7.646709129511671E-2</v>
          </cell>
          <cell r="L191">
            <v>7.6400934182590197E-2</v>
          </cell>
          <cell r="N191">
            <v>0.15286802547770689</v>
          </cell>
        </row>
        <row r="192">
          <cell r="A192" t="str">
            <v>BNLH/PROVMI</v>
          </cell>
          <cell r="E192">
            <v>0.32500000000000001</v>
          </cell>
          <cell r="N192">
            <v>0.32500000000000001</v>
          </cell>
        </row>
        <row r="193">
          <cell r="A193" t="str">
            <v>BODEN 15 USD</v>
          </cell>
          <cell r="E193">
            <v>0</v>
          </cell>
          <cell r="K193">
            <v>0</v>
          </cell>
          <cell r="N193">
            <v>0</v>
          </cell>
        </row>
        <row r="194">
          <cell r="A194" t="str">
            <v>BODEN 2012 - II</v>
          </cell>
          <cell r="C194">
            <v>0</v>
          </cell>
          <cell r="I194">
            <v>45.980799879999999</v>
          </cell>
          <cell r="N194">
            <v>45.980799879999999</v>
          </cell>
        </row>
        <row r="195">
          <cell r="A195" t="str">
            <v>BODEN 2014 ($+CER)</v>
          </cell>
          <cell r="D195">
            <v>0</v>
          </cell>
          <cell r="J195">
            <v>0</v>
          </cell>
          <cell r="N195">
            <v>0</v>
          </cell>
        </row>
        <row r="196">
          <cell r="A196" t="str">
            <v>BOGAR</v>
          </cell>
          <cell r="B196">
            <v>45.510273293115681</v>
          </cell>
          <cell r="C196">
            <v>45.510273293115681</v>
          </cell>
          <cell r="D196">
            <v>45.510273293115681</v>
          </cell>
          <cell r="E196">
            <v>45.510273293115681</v>
          </cell>
          <cell r="F196">
            <v>45.510273293115681</v>
          </cell>
          <cell r="G196">
            <v>45.510273293115681</v>
          </cell>
          <cell r="H196">
            <v>45.510273293115681</v>
          </cell>
          <cell r="I196">
            <v>45.510273293115681</v>
          </cell>
          <cell r="J196">
            <v>45.510273293115681</v>
          </cell>
          <cell r="K196">
            <v>45.510273293115681</v>
          </cell>
          <cell r="L196">
            <v>45.510273293115681</v>
          </cell>
          <cell r="M196">
            <v>45.510273293115681</v>
          </cell>
          <cell r="N196">
            <v>546.12327951738814</v>
          </cell>
        </row>
        <row r="197">
          <cell r="A197" t="str">
            <v>Bonar V</v>
          </cell>
          <cell r="D197">
            <v>0</v>
          </cell>
          <cell r="J197">
            <v>0</v>
          </cell>
          <cell r="N197">
            <v>0</v>
          </cell>
        </row>
        <row r="198">
          <cell r="A198" t="str">
            <v>Bono 2013 $</v>
          </cell>
          <cell r="E198">
            <v>1.5576627501622302</v>
          </cell>
          <cell r="K198">
            <v>1.5576627501622302</v>
          </cell>
          <cell r="N198">
            <v>3.1153255003244604</v>
          </cell>
        </row>
        <row r="199">
          <cell r="A199" t="str">
            <v>BONOS/PROVSJ</v>
          </cell>
          <cell r="G199">
            <v>0</v>
          </cell>
          <cell r="M199">
            <v>7.6304564217749098</v>
          </cell>
          <cell r="N199">
            <v>7.6304564217749098</v>
          </cell>
        </row>
        <row r="200">
          <cell r="A200" t="str">
            <v>CAF I</v>
          </cell>
          <cell r="F200">
            <v>3.2601607119999998</v>
          </cell>
          <cell r="L200">
            <v>3.2601607119999998</v>
          </cell>
          <cell r="N200">
            <v>6.5203214239999996</v>
          </cell>
        </row>
        <row r="201">
          <cell r="A201" t="str">
            <v>CITILA/RELEXT</v>
          </cell>
          <cell r="B201">
            <v>4.01856E-3</v>
          </cell>
          <cell r="C201">
            <v>4.0420899999999999E-3</v>
          </cell>
          <cell r="D201">
            <v>4.5776499999999999E-3</v>
          </cell>
          <cell r="E201">
            <v>4.0925600000000003E-3</v>
          </cell>
          <cell r="F201">
            <v>4.37083E-3</v>
          </cell>
          <cell r="G201">
            <v>4.14212E-3</v>
          </cell>
          <cell r="H201">
            <v>4.4190699999999998E-3</v>
          </cell>
          <cell r="I201">
            <v>4.1922499999999998E-3</v>
          </cell>
          <cell r="J201">
            <v>4.2168000000000006E-3</v>
          </cell>
          <cell r="K201">
            <v>4.4917700000000008E-3</v>
          </cell>
          <cell r="L201">
            <v>4.2677899999999996E-3</v>
          </cell>
          <cell r="M201">
            <v>4.5413999999999993E-3</v>
          </cell>
          <cell r="N201">
            <v>5.1372889999999997E-2</v>
          </cell>
        </row>
        <row r="202">
          <cell r="A202" t="str">
            <v>CLPARIS</v>
          </cell>
          <cell r="D202">
            <v>0</v>
          </cell>
          <cell r="F202">
            <v>205.96469183416835</v>
          </cell>
          <cell r="G202">
            <v>0</v>
          </cell>
          <cell r="J202">
            <v>0</v>
          </cell>
          <cell r="L202">
            <v>205.96493207967609</v>
          </cell>
          <cell r="N202">
            <v>411.92962391384447</v>
          </cell>
        </row>
        <row r="203">
          <cell r="A203" t="str">
            <v>DISC $+CER</v>
          </cell>
          <cell r="G203">
            <v>0</v>
          </cell>
          <cell r="M203">
            <v>0</v>
          </cell>
          <cell r="N203">
            <v>0</v>
          </cell>
        </row>
        <row r="204">
          <cell r="A204" t="str">
            <v>DISC EUR</v>
          </cell>
          <cell r="G204">
            <v>0</v>
          </cell>
          <cell r="M204">
            <v>0</v>
          </cell>
          <cell r="N204">
            <v>0</v>
          </cell>
        </row>
        <row r="205">
          <cell r="A205" t="str">
            <v>DISC JPY</v>
          </cell>
          <cell r="G205">
            <v>0</v>
          </cell>
          <cell r="M205">
            <v>0</v>
          </cell>
          <cell r="N205">
            <v>0</v>
          </cell>
        </row>
        <row r="206">
          <cell r="A206" t="str">
            <v>DISC USD</v>
          </cell>
          <cell r="G206">
            <v>0</v>
          </cell>
          <cell r="M206">
            <v>0</v>
          </cell>
          <cell r="N206">
            <v>0</v>
          </cell>
        </row>
        <row r="207">
          <cell r="A207" t="str">
            <v>DISD</v>
          </cell>
          <cell r="F207">
            <v>0</v>
          </cell>
          <cell r="L207">
            <v>0</v>
          </cell>
          <cell r="N207">
            <v>0</v>
          </cell>
        </row>
        <row r="208">
          <cell r="A208" t="str">
            <v>DISDDM</v>
          </cell>
          <cell r="F208">
            <v>0</v>
          </cell>
          <cell r="L208">
            <v>0</v>
          </cell>
          <cell r="N208">
            <v>0</v>
          </cell>
        </row>
        <row r="209">
          <cell r="A209" t="str">
            <v>EIB/VIALIDAD</v>
          </cell>
          <cell r="G209">
            <v>1.4890054000000001</v>
          </cell>
          <cell r="M209">
            <v>1.5393474299999999</v>
          </cell>
          <cell r="N209">
            <v>3.0283528300000002</v>
          </cell>
        </row>
        <row r="210">
          <cell r="A210" t="str">
            <v>EL/DEM-44</v>
          </cell>
          <cell r="F210">
            <v>0</v>
          </cell>
          <cell r="N210">
            <v>0</v>
          </cell>
        </row>
        <row r="211">
          <cell r="A211" t="str">
            <v>EL/DEM-52</v>
          </cell>
          <cell r="J211">
            <v>0</v>
          </cell>
          <cell r="N211">
            <v>0</v>
          </cell>
        </row>
        <row r="212">
          <cell r="A212" t="str">
            <v>EL/DEM-55</v>
          </cell>
          <cell r="L212">
            <v>0</v>
          </cell>
          <cell r="N212">
            <v>0</v>
          </cell>
        </row>
        <row r="213">
          <cell r="A213" t="str">
            <v>EL/DEM-72</v>
          </cell>
          <cell r="K213">
            <v>0</v>
          </cell>
          <cell r="N213">
            <v>0</v>
          </cell>
        </row>
        <row r="214">
          <cell r="A214" t="str">
            <v>EL/DEM-76</v>
          </cell>
          <cell r="C214">
            <v>311.523944526609</v>
          </cell>
          <cell r="N214">
            <v>311.523944526609</v>
          </cell>
        </row>
        <row r="215">
          <cell r="A215" t="str">
            <v>EL/DEM-82</v>
          </cell>
          <cell r="H215">
            <v>0</v>
          </cell>
          <cell r="N215">
            <v>0</v>
          </cell>
        </row>
        <row r="216">
          <cell r="A216" t="str">
            <v>EL/DEM-86</v>
          </cell>
          <cell r="L216">
            <v>92.295343508304001</v>
          </cell>
          <cell r="N216">
            <v>92.295343508304001</v>
          </cell>
        </row>
        <row r="217">
          <cell r="A217" t="str">
            <v>EL/EUR-80</v>
          </cell>
          <cell r="E217">
            <v>378.89441144381101</v>
          </cell>
          <cell r="N217">
            <v>378.89441144381101</v>
          </cell>
        </row>
        <row r="218">
          <cell r="A218" t="str">
            <v>EL/EUR-85</v>
          </cell>
          <cell r="H218">
            <v>0</v>
          </cell>
          <cell r="N218">
            <v>0</v>
          </cell>
        </row>
        <row r="219">
          <cell r="A219" t="str">
            <v>EL/EUR-88</v>
          </cell>
          <cell r="C219">
            <v>156.98872590617</v>
          </cell>
          <cell r="N219">
            <v>156.98872590617</v>
          </cell>
        </row>
        <row r="220">
          <cell r="A220" t="str">
            <v>EL/EUR-92</v>
          </cell>
          <cell r="C220">
            <v>114.673293732574</v>
          </cell>
          <cell r="N220">
            <v>114.673293732574</v>
          </cell>
        </row>
        <row r="221">
          <cell r="A221" t="str">
            <v>EL/EUR-95</v>
          </cell>
          <cell r="F221">
            <v>0</v>
          </cell>
          <cell r="N221">
            <v>0</v>
          </cell>
        </row>
        <row r="222">
          <cell r="A222" t="str">
            <v>EL/ITL-77</v>
          </cell>
          <cell r="K222">
            <v>0</v>
          </cell>
          <cell r="N222">
            <v>0</v>
          </cell>
        </row>
        <row r="223">
          <cell r="A223" t="str">
            <v>EL/JPY-99</v>
          </cell>
          <cell r="I223">
            <v>0</v>
          </cell>
          <cell r="N223">
            <v>0</v>
          </cell>
        </row>
        <row r="224">
          <cell r="A224" t="str">
            <v>EL/NLG-78</v>
          </cell>
          <cell r="C224">
            <v>156.28195486725699</v>
          </cell>
          <cell r="N224">
            <v>156.28195486725699</v>
          </cell>
        </row>
        <row r="225">
          <cell r="A225" t="str">
            <v>EL/USD-89</v>
          </cell>
          <cell r="D225">
            <v>0.54615119999999995</v>
          </cell>
          <cell r="J225">
            <v>0.54615119999999995</v>
          </cell>
          <cell r="N225">
            <v>1.0923023999999999</v>
          </cell>
        </row>
        <row r="226">
          <cell r="A226" t="str">
            <v>FERRO</v>
          </cell>
          <cell r="E226">
            <v>0</v>
          </cell>
          <cell r="K226">
            <v>0</v>
          </cell>
          <cell r="N226">
            <v>0</v>
          </cell>
        </row>
        <row r="227">
          <cell r="A227" t="str">
            <v>FIDA 417</v>
          </cell>
          <cell r="G227">
            <v>0.24449757543802</v>
          </cell>
          <cell r="M227">
            <v>0.24449757543802</v>
          </cell>
          <cell r="N227">
            <v>0.48899515087604001</v>
          </cell>
        </row>
        <row r="228">
          <cell r="A228" t="str">
            <v>FIDA 514</v>
          </cell>
          <cell r="G228">
            <v>2.2434607416883499E-2</v>
          </cell>
          <cell r="M228">
            <v>2.2434607416883499E-2</v>
          </cell>
          <cell r="N228">
            <v>4.4869214833766997E-2</v>
          </cell>
        </row>
        <row r="229">
          <cell r="A229" t="str">
            <v>FKUW/PROVSF</v>
          </cell>
          <cell r="G229">
            <v>1.11886518315645</v>
          </cell>
          <cell r="M229">
            <v>1.11886518315645</v>
          </cell>
          <cell r="N229">
            <v>2.2377303663129</v>
          </cell>
        </row>
        <row r="230">
          <cell r="A230" t="str">
            <v>FON/TESORO</v>
          </cell>
          <cell r="B230">
            <v>0.18809246917586003</v>
          </cell>
          <cell r="C230">
            <v>1.1063692115509409</v>
          </cell>
          <cell r="D230">
            <v>0.48334901687216097</v>
          </cell>
          <cell r="E230">
            <v>0.79467306294613871</v>
          </cell>
          <cell r="F230">
            <v>0.90479860480207641</v>
          </cell>
          <cell r="G230">
            <v>1.7719880012978582</v>
          </cell>
          <cell r="H230">
            <v>0.18809246917586003</v>
          </cell>
          <cell r="I230">
            <v>1.1063692115509409</v>
          </cell>
          <cell r="J230">
            <v>0.48334901687216097</v>
          </cell>
          <cell r="K230">
            <v>0.79467306294613871</v>
          </cell>
          <cell r="L230">
            <v>0.90479860480207641</v>
          </cell>
          <cell r="M230">
            <v>1.7719880110317971</v>
          </cell>
          <cell r="N230">
            <v>10.498540743024009</v>
          </cell>
        </row>
        <row r="231">
          <cell r="A231" t="str">
            <v>FONP 06/94</v>
          </cell>
          <cell r="D231">
            <v>3.6431866020000001</v>
          </cell>
          <cell r="E231">
            <v>0.17031979</v>
          </cell>
          <cell r="J231">
            <v>3.6431866020000001</v>
          </cell>
          <cell r="K231">
            <v>0.17031979</v>
          </cell>
          <cell r="N231">
            <v>7.6270127840000006</v>
          </cell>
        </row>
        <row r="232">
          <cell r="A232" t="str">
            <v>FONP 10/96</v>
          </cell>
          <cell r="F232">
            <v>0.85488414199999996</v>
          </cell>
          <cell r="N232">
            <v>0.85488414199999996</v>
          </cell>
        </row>
        <row r="233">
          <cell r="A233" t="str">
            <v>FONP 12/02</v>
          </cell>
          <cell r="B233">
            <v>1.194045E-2</v>
          </cell>
          <cell r="H233">
            <v>1.194045E-2</v>
          </cell>
          <cell r="N233">
            <v>2.38809E-2</v>
          </cell>
        </row>
        <row r="234">
          <cell r="A234" t="str">
            <v>FONP 13/03</v>
          </cell>
          <cell r="D234">
            <v>0</v>
          </cell>
          <cell r="J234">
            <v>0</v>
          </cell>
          <cell r="N234">
            <v>0</v>
          </cell>
        </row>
        <row r="235">
          <cell r="A235" t="str">
            <v>FONP 14/04</v>
          </cell>
          <cell r="C235">
            <v>0</v>
          </cell>
          <cell r="I235">
            <v>0</v>
          </cell>
          <cell r="N235">
            <v>0</v>
          </cell>
        </row>
        <row r="236">
          <cell r="A236" t="str">
            <v>FUB/RELEXT</v>
          </cell>
          <cell r="B236">
            <v>1.5169300000000001E-3</v>
          </cell>
          <cell r="C236">
            <v>2.4416999999999998E-3</v>
          </cell>
          <cell r="D236">
            <v>2.4561500000000003E-3</v>
          </cell>
          <cell r="E236">
            <v>1.78779E-3</v>
          </cell>
          <cell r="F236">
            <v>2.4812800000000002E-3</v>
          </cell>
          <cell r="G236">
            <v>2.04244E-3</v>
          </cell>
          <cell r="H236">
            <v>2.0553699999999999E-3</v>
          </cell>
          <cell r="I236">
            <v>2.2943099999999999E-3</v>
          </cell>
          <cell r="J236">
            <v>1.6319800000000001E-3</v>
          </cell>
          <cell r="K236">
            <v>2.7686100000000003E-3</v>
          </cell>
          <cell r="L236">
            <v>2.1107500000000002E-3</v>
          </cell>
          <cell r="M236">
            <v>1.8999800000000001E-3</v>
          </cell>
          <cell r="N236">
            <v>2.5487290000000003E-2</v>
          </cell>
        </row>
        <row r="237">
          <cell r="A237" t="str">
            <v>GLO17 PES</v>
          </cell>
          <cell r="B237">
            <v>0</v>
          </cell>
          <cell r="H237">
            <v>0</v>
          </cell>
          <cell r="N237">
            <v>0</v>
          </cell>
        </row>
        <row r="238">
          <cell r="A238" t="str">
            <v>ICE/ASEGSAL</v>
          </cell>
          <cell r="B238">
            <v>0.10730121000000001</v>
          </cell>
          <cell r="H238">
            <v>0.10730121000000001</v>
          </cell>
          <cell r="N238">
            <v>0.21460242000000002</v>
          </cell>
        </row>
        <row r="239">
          <cell r="A239" t="str">
            <v>ICE/BANADE</v>
          </cell>
          <cell r="G239">
            <v>0.92688099000000002</v>
          </cell>
          <cell r="N239">
            <v>0.92688099000000002</v>
          </cell>
        </row>
        <row r="240">
          <cell r="A240" t="str">
            <v>ICE/BICE</v>
          </cell>
          <cell r="B240">
            <v>0.77098568000000001</v>
          </cell>
          <cell r="H240">
            <v>0.77098568000000001</v>
          </cell>
          <cell r="N240">
            <v>1.54197136</v>
          </cell>
        </row>
        <row r="241">
          <cell r="A241" t="str">
            <v>ICE/CORTE</v>
          </cell>
          <cell r="E241">
            <v>9.3219579999999996E-2</v>
          </cell>
          <cell r="K241">
            <v>9.3219579999999996E-2</v>
          </cell>
          <cell r="N241">
            <v>0.18643915999999999</v>
          </cell>
        </row>
        <row r="242">
          <cell r="A242" t="str">
            <v>ICE/DEFENSA</v>
          </cell>
          <cell r="B242">
            <v>0.72804878000000006</v>
          </cell>
          <cell r="H242">
            <v>0.72804878000000006</v>
          </cell>
          <cell r="N242">
            <v>1.4560975600000001</v>
          </cell>
        </row>
        <row r="243">
          <cell r="A243" t="str">
            <v>ICE/EDUCACION</v>
          </cell>
          <cell r="B243">
            <v>0.43121872999999999</v>
          </cell>
          <cell r="H243">
            <v>0.43121872999999999</v>
          </cell>
          <cell r="N243">
            <v>0.86243745999999999</v>
          </cell>
        </row>
        <row r="244">
          <cell r="A244" t="str">
            <v>ICE/JUSTICIA</v>
          </cell>
          <cell r="B244">
            <v>9.8774089999999995E-2</v>
          </cell>
          <cell r="H244">
            <v>9.8774089999999995E-2</v>
          </cell>
          <cell r="N244">
            <v>0.19754817999999999</v>
          </cell>
        </row>
        <row r="245">
          <cell r="A245" t="str">
            <v>ICE/MCBA</v>
          </cell>
          <cell r="G245">
            <v>0.35395259000000001</v>
          </cell>
          <cell r="M245">
            <v>0.35395259000000001</v>
          </cell>
          <cell r="N245">
            <v>0.70790518000000002</v>
          </cell>
        </row>
        <row r="246">
          <cell r="A246" t="str">
            <v>ICE/PREFEC</v>
          </cell>
          <cell r="G246">
            <v>6.6803979999999999E-2</v>
          </cell>
          <cell r="M246">
            <v>6.6803979999999999E-2</v>
          </cell>
          <cell r="N246">
            <v>0.13360796</v>
          </cell>
        </row>
        <row r="247">
          <cell r="A247" t="str">
            <v>ICE/PRES</v>
          </cell>
          <cell r="B247">
            <v>1.5233170000000001E-2</v>
          </cell>
          <cell r="H247">
            <v>1.5233170000000001E-2</v>
          </cell>
          <cell r="N247">
            <v>3.0466340000000001E-2</v>
          </cell>
        </row>
        <row r="248">
          <cell r="A248" t="str">
            <v>ICE/PROVCB</v>
          </cell>
          <cell r="E248">
            <v>0.62365181000000003</v>
          </cell>
          <cell r="K248">
            <v>0.62365181000000003</v>
          </cell>
          <cell r="N248">
            <v>1.2473036200000001</v>
          </cell>
        </row>
        <row r="249">
          <cell r="A249" t="str">
            <v>ICE/SALUD</v>
          </cell>
          <cell r="F249">
            <v>2.34358567</v>
          </cell>
          <cell r="L249">
            <v>2.34358567</v>
          </cell>
          <cell r="N249">
            <v>4.6871713399999999</v>
          </cell>
        </row>
        <row r="250">
          <cell r="A250" t="str">
            <v>ICE/SALUDPBA</v>
          </cell>
          <cell r="B250">
            <v>0.64464681999999995</v>
          </cell>
          <cell r="H250">
            <v>0.64464681999999995</v>
          </cell>
          <cell r="N250">
            <v>1.2892936399999999</v>
          </cell>
        </row>
        <row r="251">
          <cell r="A251" t="str">
            <v>ICE/VIALIDAD</v>
          </cell>
          <cell r="D251">
            <v>0.12129997000000001</v>
          </cell>
          <cell r="J251">
            <v>0.12129997000000001</v>
          </cell>
          <cell r="N251">
            <v>0.24259994000000001</v>
          </cell>
        </row>
        <row r="252">
          <cell r="A252" t="str">
            <v>ICO/CBA</v>
          </cell>
          <cell r="E252">
            <v>2.5255586495332802</v>
          </cell>
          <cell r="K252">
            <v>2.5255586495332802</v>
          </cell>
          <cell r="N252">
            <v>5.0511172990665605</v>
          </cell>
        </row>
        <row r="253">
          <cell r="A253" t="str">
            <v>ICO/SALUD</v>
          </cell>
          <cell r="E253">
            <v>2.3465912777306297</v>
          </cell>
          <cell r="K253">
            <v>2.3465912777306297</v>
          </cell>
          <cell r="N253">
            <v>4.6931825554612594</v>
          </cell>
        </row>
        <row r="254">
          <cell r="A254" t="str">
            <v>IRB/RELEXT</v>
          </cell>
          <cell r="D254">
            <v>4.4017092980967402E-3</v>
          </cell>
          <cell r="G254">
            <v>4.4890895866165599E-3</v>
          </cell>
          <cell r="J254">
            <v>4.5782034185961901E-3</v>
          </cell>
          <cell r="M254">
            <v>4.6690750393987204E-3</v>
          </cell>
          <cell r="N254">
            <v>1.8138077342708211E-2</v>
          </cell>
        </row>
        <row r="255">
          <cell r="A255" t="str">
            <v>JBIC/HIDRONOR</v>
          </cell>
          <cell r="F255">
            <v>3.6717876857749498</v>
          </cell>
          <cell r="L255">
            <v>3.6710102250530801</v>
          </cell>
          <cell r="N255">
            <v>7.3427979108280299</v>
          </cell>
        </row>
        <row r="256">
          <cell r="A256" t="str">
            <v>JBIC/PROV</v>
          </cell>
          <cell r="C256">
            <v>1.3310510997876899</v>
          </cell>
          <cell r="I256">
            <v>1.3310510997876899</v>
          </cell>
          <cell r="N256">
            <v>2.6621021995753797</v>
          </cell>
        </row>
        <row r="257">
          <cell r="A257" t="str">
            <v>JBIC/PROVBA</v>
          </cell>
          <cell r="D257">
            <v>1.0638216560509601</v>
          </cell>
          <cell r="J257">
            <v>1.0638216560509601</v>
          </cell>
          <cell r="N257">
            <v>2.1276433121019203</v>
          </cell>
        </row>
        <row r="258">
          <cell r="A258" t="str">
            <v>JBIC/TESORO</v>
          </cell>
          <cell r="E258">
            <v>20.634242038216563</v>
          </cell>
          <cell r="K258">
            <v>7.3328152866242107</v>
          </cell>
          <cell r="N258">
            <v>27.967057324840773</v>
          </cell>
        </row>
        <row r="259">
          <cell r="A259" t="str">
            <v>KFW/CONEA</v>
          </cell>
          <cell r="D259">
            <v>9.8600499951509359</v>
          </cell>
          <cell r="J259">
            <v>9.8600499951509359</v>
          </cell>
          <cell r="N259">
            <v>19.720099990301872</v>
          </cell>
        </row>
        <row r="260">
          <cell r="A260" t="str">
            <v>KFW/INTI</v>
          </cell>
          <cell r="G260">
            <v>0.2866521869317491</v>
          </cell>
          <cell r="M260">
            <v>0.2866521869317491</v>
          </cell>
          <cell r="N260">
            <v>0.5733043738634982</v>
          </cell>
        </row>
        <row r="261">
          <cell r="A261" t="str">
            <v>KFW/YACYRETA</v>
          </cell>
          <cell r="F261">
            <v>0.34416102557885797</v>
          </cell>
          <cell r="M261">
            <v>0.34416102557885797</v>
          </cell>
          <cell r="N261">
            <v>0.68832205115771594</v>
          </cell>
        </row>
        <row r="262">
          <cell r="A262" t="str">
            <v>LETR INTRAN</v>
          </cell>
          <cell r="B262">
            <v>0</v>
          </cell>
          <cell r="H262">
            <v>0</v>
          </cell>
          <cell r="N262">
            <v>0</v>
          </cell>
        </row>
        <row r="263">
          <cell r="A263" t="str">
            <v>MEDIO/BANADE</v>
          </cell>
          <cell r="D263">
            <v>9.0726888107649395E-2</v>
          </cell>
          <cell r="E263">
            <v>4.6682963631955392</v>
          </cell>
          <cell r="F263">
            <v>2.1849347678506499</v>
          </cell>
          <cell r="J263">
            <v>9.0726888107649395E-2</v>
          </cell>
          <cell r="K263">
            <v>1.9186227057825198</v>
          </cell>
          <cell r="L263">
            <v>2.1849525275791</v>
          </cell>
          <cell r="N263">
            <v>11.138260140623109</v>
          </cell>
        </row>
        <row r="264">
          <cell r="A264" t="str">
            <v>MEDIO/BCRA</v>
          </cell>
          <cell r="D264">
            <v>1.4191061399999998</v>
          </cell>
          <cell r="E264">
            <v>1.4385553799999999</v>
          </cell>
          <cell r="J264">
            <v>1.4191061399999998</v>
          </cell>
          <cell r="K264">
            <v>1.4385553799999999</v>
          </cell>
          <cell r="N264">
            <v>5.7153230399999995</v>
          </cell>
        </row>
        <row r="265">
          <cell r="A265" t="str">
            <v>MEDIO/HIDRONOR</v>
          </cell>
          <cell r="E265">
            <v>6.5672129955146097E-2</v>
          </cell>
          <cell r="K265">
            <v>6.5672129955146097E-2</v>
          </cell>
          <cell r="N265">
            <v>0.13134425991029219</v>
          </cell>
        </row>
        <row r="266">
          <cell r="A266" t="str">
            <v>MEDIO/JUSTICIA</v>
          </cell>
          <cell r="F266">
            <v>5.6662050000000005E-2</v>
          </cell>
          <cell r="L266">
            <v>5.6662050000000005E-2</v>
          </cell>
          <cell r="N266">
            <v>0.11332410000000001</v>
          </cell>
        </row>
        <row r="267">
          <cell r="A267" t="str">
            <v>MEDIO/NASA</v>
          </cell>
          <cell r="F267">
            <v>0.241949266577767</v>
          </cell>
          <cell r="L267">
            <v>0.241949266577767</v>
          </cell>
          <cell r="N267">
            <v>0.48389853315553399</v>
          </cell>
        </row>
        <row r="268">
          <cell r="A268" t="str">
            <v>MEDIO/PROVBA</v>
          </cell>
          <cell r="G268">
            <v>0.47809230209722398</v>
          </cell>
          <cell r="M268">
            <v>0.47809230209722398</v>
          </cell>
          <cell r="N268">
            <v>0.95618460419444795</v>
          </cell>
        </row>
        <row r="269">
          <cell r="A269" t="str">
            <v>MEDIO/SALUD</v>
          </cell>
          <cell r="F269">
            <v>0.57958319796339008</v>
          </cell>
          <cell r="L269">
            <v>0.57958319796339008</v>
          </cell>
          <cell r="N269">
            <v>1.1591663959267802</v>
          </cell>
        </row>
        <row r="270">
          <cell r="A270" t="str">
            <v>MEDIO/YACYRETA</v>
          </cell>
          <cell r="B270">
            <v>1.00791145877076</v>
          </cell>
          <cell r="H270">
            <v>1.00791145877076</v>
          </cell>
          <cell r="N270">
            <v>2.0158229175415201</v>
          </cell>
        </row>
        <row r="271">
          <cell r="A271" t="str">
            <v>OCMO</v>
          </cell>
          <cell r="E271">
            <v>2.5734584701066598</v>
          </cell>
          <cell r="K271">
            <v>0.122360666351793</v>
          </cell>
          <cell r="N271">
            <v>2.6958191364584527</v>
          </cell>
        </row>
        <row r="272">
          <cell r="A272" t="str">
            <v>P BG04/06</v>
          </cell>
          <cell r="B272">
            <v>0</v>
          </cell>
          <cell r="C272">
            <v>0</v>
          </cell>
          <cell r="D272">
            <v>0</v>
          </cell>
          <cell r="E272">
            <v>0</v>
          </cell>
          <cell r="F272">
            <v>0</v>
          </cell>
          <cell r="G272">
            <v>0</v>
          </cell>
          <cell r="H272">
            <v>0</v>
          </cell>
          <cell r="I272">
            <v>0</v>
          </cell>
          <cell r="J272">
            <v>0</v>
          </cell>
          <cell r="K272">
            <v>0</v>
          </cell>
          <cell r="L272">
            <v>0</v>
          </cell>
          <cell r="M272">
            <v>0</v>
          </cell>
          <cell r="N272">
            <v>0</v>
          </cell>
        </row>
        <row r="273">
          <cell r="A273" t="str">
            <v>P BG05/17</v>
          </cell>
          <cell r="B273">
            <v>0</v>
          </cell>
          <cell r="C273">
            <v>0</v>
          </cell>
          <cell r="D273">
            <v>0</v>
          </cell>
          <cell r="E273">
            <v>0</v>
          </cell>
          <cell r="F273">
            <v>0</v>
          </cell>
          <cell r="G273">
            <v>0</v>
          </cell>
          <cell r="H273">
            <v>0</v>
          </cell>
          <cell r="I273">
            <v>0</v>
          </cell>
          <cell r="J273">
            <v>0</v>
          </cell>
          <cell r="K273">
            <v>0</v>
          </cell>
          <cell r="L273">
            <v>0</v>
          </cell>
          <cell r="M273">
            <v>0</v>
          </cell>
          <cell r="N273">
            <v>0</v>
          </cell>
        </row>
        <row r="274">
          <cell r="A274" t="str">
            <v>P BG06/27</v>
          </cell>
          <cell r="B274">
            <v>0</v>
          </cell>
          <cell r="C274">
            <v>0</v>
          </cell>
          <cell r="D274">
            <v>0</v>
          </cell>
          <cell r="E274">
            <v>0</v>
          </cell>
          <cell r="F274">
            <v>0</v>
          </cell>
          <cell r="G274">
            <v>0</v>
          </cell>
          <cell r="H274">
            <v>0</v>
          </cell>
          <cell r="I274">
            <v>0</v>
          </cell>
          <cell r="J274">
            <v>0</v>
          </cell>
          <cell r="K274">
            <v>0</v>
          </cell>
          <cell r="L274">
            <v>0</v>
          </cell>
          <cell r="M274">
            <v>0</v>
          </cell>
          <cell r="N274">
            <v>0</v>
          </cell>
        </row>
        <row r="275">
          <cell r="A275" t="str">
            <v>P BG07/05</v>
          </cell>
          <cell r="B275">
            <v>0</v>
          </cell>
          <cell r="C275">
            <v>0</v>
          </cell>
          <cell r="D275">
            <v>0</v>
          </cell>
          <cell r="E275">
            <v>0</v>
          </cell>
          <cell r="F275">
            <v>0</v>
          </cell>
          <cell r="G275">
            <v>0</v>
          </cell>
          <cell r="H275">
            <v>0</v>
          </cell>
          <cell r="I275">
            <v>0</v>
          </cell>
          <cell r="J275">
            <v>0</v>
          </cell>
          <cell r="K275">
            <v>0</v>
          </cell>
          <cell r="L275">
            <v>0</v>
          </cell>
          <cell r="M275">
            <v>8.1057976896354855</v>
          </cell>
          <cell r="N275">
            <v>8.1057976896354855</v>
          </cell>
        </row>
        <row r="276">
          <cell r="A276" t="str">
            <v>P BG08/19</v>
          </cell>
          <cell r="B276">
            <v>0</v>
          </cell>
          <cell r="C276">
            <v>0</v>
          </cell>
          <cell r="D276">
            <v>0</v>
          </cell>
          <cell r="E276">
            <v>0</v>
          </cell>
          <cell r="F276">
            <v>0</v>
          </cell>
          <cell r="G276">
            <v>0</v>
          </cell>
          <cell r="H276">
            <v>0</v>
          </cell>
          <cell r="I276">
            <v>0</v>
          </cell>
          <cell r="J276">
            <v>0</v>
          </cell>
          <cell r="K276">
            <v>0</v>
          </cell>
          <cell r="L276">
            <v>0</v>
          </cell>
          <cell r="M276">
            <v>0</v>
          </cell>
          <cell r="N276">
            <v>0</v>
          </cell>
        </row>
        <row r="277">
          <cell r="A277" t="str">
            <v>P BG09/09</v>
          </cell>
          <cell r="B277">
            <v>0</v>
          </cell>
          <cell r="C277">
            <v>0</v>
          </cell>
          <cell r="D277">
            <v>0</v>
          </cell>
          <cell r="E277">
            <v>0</v>
          </cell>
          <cell r="F277">
            <v>0</v>
          </cell>
          <cell r="G277">
            <v>0</v>
          </cell>
          <cell r="H277">
            <v>0</v>
          </cell>
          <cell r="I277">
            <v>0</v>
          </cell>
          <cell r="J277">
            <v>0</v>
          </cell>
          <cell r="K277">
            <v>0</v>
          </cell>
          <cell r="L277">
            <v>0</v>
          </cell>
          <cell r="M277">
            <v>0</v>
          </cell>
          <cell r="N277">
            <v>0</v>
          </cell>
        </row>
        <row r="278">
          <cell r="A278" t="str">
            <v>P BG10/20</v>
          </cell>
          <cell r="B278">
            <v>0</v>
          </cell>
          <cell r="C278">
            <v>0</v>
          </cell>
          <cell r="D278">
            <v>0</v>
          </cell>
          <cell r="E278">
            <v>0</v>
          </cell>
          <cell r="F278">
            <v>0</v>
          </cell>
          <cell r="G278">
            <v>0</v>
          </cell>
          <cell r="H278">
            <v>0</v>
          </cell>
          <cell r="I278">
            <v>0</v>
          </cell>
          <cell r="J278">
            <v>0</v>
          </cell>
          <cell r="K278">
            <v>0</v>
          </cell>
          <cell r="L278">
            <v>0</v>
          </cell>
          <cell r="M278">
            <v>0</v>
          </cell>
          <cell r="N278">
            <v>0</v>
          </cell>
        </row>
        <row r="279">
          <cell r="A279" t="str">
            <v>P BG11/10</v>
          </cell>
          <cell r="B279">
            <v>0</v>
          </cell>
          <cell r="C279">
            <v>0</v>
          </cell>
          <cell r="D279">
            <v>0</v>
          </cell>
          <cell r="E279">
            <v>0</v>
          </cell>
          <cell r="F279">
            <v>0</v>
          </cell>
          <cell r="G279">
            <v>0</v>
          </cell>
          <cell r="H279">
            <v>0</v>
          </cell>
          <cell r="I279">
            <v>0</v>
          </cell>
          <cell r="J279">
            <v>0</v>
          </cell>
          <cell r="K279">
            <v>0</v>
          </cell>
          <cell r="L279">
            <v>0</v>
          </cell>
          <cell r="M279">
            <v>0</v>
          </cell>
          <cell r="N279">
            <v>0</v>
          </cell>
        </row>
        <row r="280">
          <cell r="A280" t="str">
            <v>P BG12/15</v>
          </cell>
          <cell r="B280">
            <v>0</v>
          </cell>
          <cell r="C280">
            <v>0</v>
          </cell>
          <cell r="D280">
            <v>0</v>
          </cell>
          <cell r="E280">
            <v>0</v>
          </cell>
          <cell r="F280">
            <v>0</v>
          </cell>
          <cell r="G280">
            <v>0</v>
          </cell>
          <cell r="H280">
            <v>0</v>
          </cell>
          <cell r="I280">
            <v>0</v>
          </cell>
          <cell r="J280">
            <v>0</v>
          </cell>
          <cell r="K280">
            <v>0</v>
          </cell>
          <cell r="L280">
            <v>0</v>
          </cell>
          <cell r="M280">
            <v>0</v>
          </cell>
          <cell r="N280">
            <v>0</v>
          </cell>
        </row>
        <row r="281">
          <cell r="A281" t="str">
            <v>P BG13/30</v>
          </cell>
          <cell r="B281">
            <v>0</v>
          </cell>
          <cell r="C281">
            <v>0</v>
          </cell>
          <cell r="D281">
            <v>0</v>
          </cell>
          <cell r="E281">
            <v>0</v>
          </cell>
          <cell r="F281">
            <v>0</v>
          </cell>
          <cell r="G281">
            <v>0</v>
          </cell>
          <cell r="H281">
            <v>0</v>
          </cell>
          <cell r="I281">
            <v>0</v>
          </cell>
          <cell r="J281">
            <v>0</v>
          </cell>
          <cell r="K281">
            <v>0</v>
          </cell>
          <cell r="L281">
            <v>0</v>
          </cell>
          <cell r="M281">
            <v>0</v>
          </cell>
          <cell r="N281">
            <v>0</v>
          </cell>
        </row>
        <row r="282">
          <cell r="A282" t="str">
            <v>P BG14/31</v>
          </cell>
          <cell r="B282">
            <v>0</v>
          </cell>
          <cell r="C282">
            <v>0</v>
          </cell>
          <cell r="D282">
            <v>0</v>
          </cell>
          <cell r="E282">
            <v>0</v>
          </cell>
          <cell r="F282">
            <v>0</v>
          </cell>
          <cell r="G282">
            <v>0</v>
          </cell>
          <cell r="H282">
            <v>0</v>
          </cell>
          <cell r="I282">
            <v>0</v>
          </cell>
          <cell r="J282">
            <v>0</v>
          </cell>
          <cell r="K282">
            <v>0</v>
          </cell>
          <cell r="L282">
            <v>0</v>
          </cell>
          <cell r="M282">
            <v>0</v>
          </cell>
          <cell r="N282">
            <v>0</v>
          </cell>
        </row>
        <row r="283">
          <cell r="A283" t="str">
            <v>P BG15/12</v>
          </cell>
          <cell r="B283">
            <v>0</v>
          </cell>
          <cell r="C283">
            <v>0</v>
          </cell>
          <cell r="D283">
            <v>0</v>
          </cell>
          <cell r="E283">
            <v>0</v>
          </cell>
          <cell r="F283">
            <v>0</v>
          </cell>
          <cell r="G283">
            <v>0</v>
          </cell>
          <cell r="H283">
            <v>0</v>
          </cell>
          <cell r="I283">
            <v>0</v>
          </cell>
          <cell r="J283">
            <v>0</v>
          </cell>
          <cell r="K283">
            <v>0</v>
          </cell>
          <cell r="L283">
            <v>0</v>
          </cell>
          <cell r="M283">
            <v>0</v>
          </cell>
          <cell r="N283">
            <v>0</v>
          </cell>
        </row>
        <row r="284">
          <cell r="A284" t="str">
            <v>P BG16/08$</v>
          </cell>
          <cell r="B284">
            <v>0</v>
          </cell>
          <cell r="C284">
            <v>0</v>
          </cell>
          <cell r="D284">
            <v>0</v>
          </cell>
          <cell r="E284">
            <v>0</v>
          </cell>
          <cell r="F284">
            <v>0</v>
          </cell>
          <cell r="G284">
            <v>0</v>
          </cell>
          <cell r="H284">
            <v>0</v>
          </cell>
          <cell r="I284">
            <v>0</v>
          </cell>
          <cell r="J284">
            <v>0</v>
          </cell>
          <cell r="K284">
            <v>0</v>
          </cell>
          <cell r="L284">
            <v>0</v>
          </cell>
          <cell r="M284">
            <v>0</v>
          </cell>
          <cell r="N284">
            <v>0</v>
          </cell>
        </row>
        <row r="285">
          <cell r="A285" t="str">
            <v>P BG17/08</v>
          </cell>
          <cell r="B285">
            <v>0</v>
          </cell>
          <cell r="C285">
            <v>0</v>
          </cell>
          <cell r="D285">
            <v>0</v>
          </cell>
          <cell r="E285">
            <v>0</v>
          </cell>
          <cell r="F285">
            <v>0</v>
          </cell>
          <cell r="G285">
            <v>0</v>
          </cell>
          <cell r="H285">
            <v>0</v>
          </cell>
          <cell r="I285">
            <v>0</v>
          </cell>
          <cell r="J285">
            <v>0</v>
          </cell>
          <cell r="K285">
            <v>0</v>
          </cell>
          <cell r="L285">
            <v>0</v>
          </cell>
          <cell r="M285">
            <v>0</v>
          </cell>
          <cell r="N285">
            <v>0</v>
          </cell>
        </row>
        <row r="286">
          <cell r="A286" t="str">
            <v>P BG18/18</v>
          </cell>
          <cell r="B286">
            <v>0</v>
          </cell>
          <cell r="C286">
            <v>0</v>
          </cell>
          <cell r="D286">
            <v>0</v>
          </cell>
          <cell r="E286">
            <v>0</v>
          </cell>
          <cell r="F286">
            <v>0</v>
          </cell>
          <cell r="G286">
            <v>0</v>
          </cell>
          <cell r="H286">
            <v>0</v>
          </cell>
          <cell r="I286">
            <v>0</v>
          </cell>
          <cell r="J286">
            <v>0</v>
          </cell>
          <cell r="K286">
            <v>0</v>
          </cell>
          <cell r="L286">
            <v>0</v>
          </cell>
          <cell r="M286">
            <v>0</v>
          </cell>
          <cell r="N286">
            <v>0</v>
          </cell>
        </row>
        <row r="287">
          <cell r="A287" t="str">
            <v>P BG19/31</v>
          </cell>
          <cell r="B287">
            <v>0</v>
          </cell>
          <cell r="C287">
            <v>0</v>
          </cell>
          <cell r="D287">
            <v>0</v>
          </cell>
          <cell r="E287">
            <v>0</v>
          </cell>
          <cell r="F287">
            <v>0</v>
          </cell>
          <cell r="G287">
            <v>0</v>
          </cell>
          <cell r="H287">
            <v>0</v>
          </cell>
          <cell r="I287">
            <v>0</v>
          </cell>
          <cell r="J287">
            <v>0</v>
          </cell>
          <cell r="K287">
            <v>0</v>
          </cell>
          <cell r="L287">
            <v>0</v>
          </cell>
          <cell r="M287">
            <v>0</v>
          </cell>
          <cell r="N287">
            <v>0</v>
          </cell>
        </row>
        <row r="288">
          <cell r="A288" t="str">
            <v>P BIHD</v>
          </cell>
          <cell r="B288">
            <v>4.1855262289767995E-3</v>
          </cell>
          <cell r="C288">
            <v>4.1855262289767995E-3</v>
          </cell>
          <cell r="D288">
            <v>4.1855262289767995E-3</v>
          </cell>
          <cell r="E288">
            <v>4.1855262289767995E-3</v>
          </cell>
          <cell r="F288">
            <v>4.1855262289767995E-3</v>
          </cell>
          <cell r="G288">
            <v>4.1855262289767995E-3</v>
          </cell>
          <cell r="H288">
            <v>4.1855262289767995E-3</v>
          </cell>
          <cell r="I288">
            <v>4.1855262289767995E-3</v>
          </cell>
          <cell r="J288">
            <v>4.1855262289767995E-3</v>
          </cell>
          <cell r="K288">
            <v>4.1855262289767995E-3</v>
          </cell>
          <cell r="L288">
            <v>4.1855262289767995E-3</v>
          </cell>
          <cell r="M288">
            <v>4.1855262289767995E-3</v>
          </cell>
          <cell r="N288">
            <v>5.022631474772158E-2</v>
          </cell>
        </row>
        <row r="289">
          <cell r="A289" t="str">
            <v>P BP04/E435</v>
          </cell>
          <cell r="B289">
            <v>0</v>
          </cell>
          <cell r="C289">
            <v>0</v>
          </cell>
          <cell r="D289">
            <v>0</v>
          </cell>
          <cell r="E289">
            <v>0</v>
          </cell>
          <cell r="F289">
            <v>0</v>
          </cell>
          <cell r="G289">
            <v>0</v>
          </cell>
          <cell r="H289">
            <v>0</v>
          </cell>
          <cell r="I289">
            <v>0</v>
          </cell>
          <cell r="J289">
            <v>0</v>
          </cell>
          <cell r="K289">
            <v>0</v>
          </cell>
          <cell r="L289">
            <v>0</v>
          </cell>
          <cell r="M289">
            <v>0</v>
          </cell>
          <cell r="N289">
            <v>0</v>
          </cell>
        </row>
        <row r="290">
          <cell r="A290" t="str">
            <v>P BP05/B400 (Hexagon IV)</v>
          </cell>
          <cell r="B290">
            <v>0</v>
          </cell>
          <cell r="C290">
            <v>0</v>
          </cell>
          <cell r="D290">
            <v>0</v>
          </cell>
          <cell r="E290">
            <v>0</v>
          </cell>
          <cell r="F290">
            <v>0</v>
          </cell>
          <cell r="G290">
            <v>0</v>
          </cell>
          <cell r="H290">
            <v>0</v>
          </cell>
          <cell r="I290">
            <v>0</v>
          </cell>
          <cell r="J290">
            <v>29.310711669148002</v>
          </cell>
          <cell r="N290">
            <v>29.310711669148002</v>
          </cell>
        </row>
        <row r="291">
          <cell r="A291" t="str">
            <v>P BP06/B450 (Radar III)</v>
          </cell>
          <cell r="B291">
            <v>0</v>
          </cell>
          <cell r="C291">
            <v>0</v>
          </cell>
          <cell r="D291">
            <v>0</v>
          </cell>
          <cell r="E291">
            <v>0</v>
          </cell>
          <cell r="F291">
            <v>0</v>
          </cell>
          <cell r="G291">
            <v>0</v>
          </cell>
          <cell r="H291">
            <v>0</v>
          </cell>
          <cell r="I291">
            <v>0</v>
          </cell>
          <cell r="J291">
            <v>0</v>
          </cell>
          <cell r="K291">
            <v>0</v>
          </cell>
          <cell r="L291">
            <v>0</v>
          </cell>
          <cell r="M291">
            <v>0</v>
          </cell>
          <cell r="N291">
            <v>0</v>
          </cell>
        </row>
        <row r="292">
          <cell r="A292" t="str">
            <v>P BP06/B450 (Radar IV)</v>
          </cell>
          <cell r="B292">
            <v>0</v>
          </cell>
          <cell r="C292">
            <v>0</v>
          </cell>
          <cell r="D292">
            <v>0</v>
          </cell>
          <cell r="E292">
            <v>0</v>
          </cell>
          <cell r="F292">
            <v>0</v>
          </cell>
          <cell r="G292">
            <v>0</v>
          </cell>
          <cell r="H292">
            <v>0</v>
          </cell>
          <cell r="I292">
            <v>0</v>
          </cell>
          <cell r="J292">
            <v>0</v>
          </cell>
          <cell r="K292">
            <v>0</v>
          </cell>
          <cell r="L292">
            <v>0</v>
          </cell>
          <cell r="M292">
            <v>0</v>
          </cell>
          <cell r="N292">
            <v>0</v>
          </cell>
        </row>
        <row r="293">
          <cell r="A293" t="str">
            <v>P BP06/E580</v>
          </cell>
          <cell r="B293">
            <v>0</v>
          </cell>
          <cell r="C293">
            <v>0</v>
          </cell>
          <cell r="D293">
            <v>0</v>
          </cell>
          <cell r="E293">
            <v>0</v>
          </cell>
          <cell r="F293">
            <v>0</v>
          </cell>
          <cell r="G293">
            <v>0</v>
          </cell>
          <cell r="H293">
            <v>0</v>
          </cell>
          <cell r="I293">
            <v>0</v>
          </cell>
          <cell r="J293">
            <v>0</v>
          </cell>
          <cell r="K293">
            <v>0</v>
          </cell>
          <cell r="L293">
            <v>0</v>
          </cell>
          <cell r="M293">
            <v>0</v>
          </cell>
          <cell r="N293">
            <v>0</v>
          </cell>
        </row>
        <row r="294">
          <cell r="A294" t="str">
            <v>P BP07/B450 (Celtic I)</v>
          </cell>
          <cell r="B294">
            <v>0</v>
          </cell>
          <cell r="C294">
            <v>0</v>
          </cell>
          <cell r="D294">
            <v>0</v>
          </cell>
          <cell r="E294">
            <v>0</v>
          </cell>
          <cell r="F294">
            <v>0</v>
          </cell>
          <cell r="G294">
            <v>0</v>
          </cell>
          <cell r="H294">
            <v>0</v>
          </cell>
          <cell r="I294">
            <v>0</v>
          </cell>
          <cell r="J294">
            <v>0</v>
          </cell>
          <cell r="K294">
            <v>0</v>
          </cell>
          <cell r="L294">
            <v>0</v>
          </cell>
          <cell r="M294">
            <v>0</v>
          </cell>
          <cell r="N294">
            <v>0</v>
          </cell>
        </row>
        <row r="295">
          <cell r="A295" t="str">
            <v>P BP07/B450 (Celtic II)</v>
          </cell>
          <cell r="B295">
            <v>0</v>
          </cell>
          <cell r="C295">
            <v>0</v>
          </cell>
          <cell r="D295">
            <v>0</v>
          </cell>
          <cell r="E295">
            <v>0</v>
          </cell>
          <cell r="F295">
            <v>0</v>
          </cell>
          <cell r="G295">
            <v>0</v>
          </cell>
          <cell r="H295">
            <v>0</v>
          </cell>
          <cell r="I295">
            <v>0</v>
          </cell>
          <cell r="J295">
            <v>0</v>
          </cell>
          <cell r="K295">
            <v>0</v>
          </cell>
          <cell r="L295">
            <v>0</v>
          </cell>
          <cell r="M295">
            <v>0</v>
          </cell>
          <cell r="N295">
            <v>0</v>
          </cell>
        </row>
        <row r="296">
          <cell r="A296" t="str">
            <v>P BT05</v>
          </cell>
          <cell r="B296">
            <v>0</v>
          </cell>
          <cell r="C296">
            <v>0</v>
          </cell>
          <cell r="D296">
            <v>0</v>
          </cell>
          <cell r="E296">
            <v>0</v>
          </cell>
          <cell r="F296">
            <v>436.04068857123991</v>
          </cell>
          <cell r="N296">
            <v>436.04068857123991</v>
          </cell>
        </row>
        <row r="297">
          <cell r="A297" t="str">
            <v>P BT06</v>
          </cell>
          <cell r="B297">
            <v>0</v>
          </cell>
          <cell r="C297">
            <v>0</v>
          </cell>
          <cell r="D297">
            <v>0</v>
          </cell>
          <cell r="E297">
            <v>0</v>
          </cell>
          <cell r="F297">
            <v>0</v>
          </cell>
          <cell r="G297">
            <v>0</v>
          </cell>
          <cell r="H297">
            <v>0</v>
          </cell>
          <cell r="I297">
            <v>0</v>
          </cell>
          <cell r="J297">
            <v>0</v>
          </cell>
          <cell r="K297">
            <v>0</v>
          </cell>
          <cell r="L297">
            <v>0</v>
          </cell>
          <cell r="M297">
            <v>0</v>
          </cell>
          <cell r="N297">
            <v>0</v>
          </cell>
        </row>
        <row r="298">
          <cell r="A298" t="str">
            <v>P BT2006</v>
          </cell>
          <cell r="B298">
            <v>0</v>
          </cell>
          <cell r="C298">
            <v>55.445965379529106</v>
          </cell>
          <cell r="D298">
            <v>0</v>
          </cell>
          <cell r="E298">
            <v>0</v>
          </cell>
          <cell r="F298">
            <v>55.445965379529106</v>
          </cell>
          <cell r="G298">
            <v>0</v>
          </cell>
          <cell r="H298">
            <v>0</v>
          </cell>
          <cell r="I298">
            <v>55.445965379529106</v>
          </cell>
          <cell r="J298">
            <v>0</v>
          </cell>
          <cell r="K298">
            <v>0</v>
          </cell>
          <cell r="L298">
            <v>55.445965379529106</v>
          </cell>
          <cell r="M298">
            <v>0</v>
          </cell>
          <cell r="N298">
            <v>221.78386151811642</v>
          </cell>
        </row>
        <row r="299">
          <cell r="A299" t="str">
            <v>P BT27</v>
          </cell>
          <cell r="B299">
            <v>0</v>
          </cell>
          <cell r="C299">
            <v>0</v>
          </cell>
          <cell r="D299">
            <v>0</v>
          </cell>
          <cell r="E299">
            <v>0</v>
          </cell>
          <cell r="F299">
            <v>0</v>
          </cell>
          <cell r="G299">
            <v>0</v>
          </cell>
          <cell r="H299">
            <v>0</v>
          </cell>
          <cell r="I299">
            <v>0</v>
          </cell>
          <cell r="J299">
            <v>0</v>
          </cell>
          <cell r="K299">
            <v>0</v>
          </cell>
          <cell r="L299">
            <v>0</v>
          </cell>
          <cell r="M299">
            <v>0</v>
          </cell>
          <cell r="N299">
            <v>0</v>
          </cell>
        </row>
        <row r="300">
          <cell r="A300" t="str">
            <v>P DC$</v>
          </cell>
          <cell r="B300">
            <v>0.31980537637897499</v>
          </cell>
          <cell r="C300">
            <v>0.31980537637897499</v>
          </cell>
          <cell r="D300">
            <v>0.31980537637897499</v>
          </cell>
          <cell r="E300">
            <v>0.31980537637897499</v>
          </cell>
          <cell r="F300">
            <v>0.31980537637897499</v>
          </cell>
          <cell r="G300">
            <v>0.31980537637897499</v>
          </cell>
          <cell r="H300">
            <v>0.31980537637897499</v>
          </cell>
          <cell r="I300">
            <v>0.31980537637897499</v>
          </cell>
          <cell r="J300">
            <v>0.31980537637897499</v>
          </cell>
          <cell r="K300">
            <v>0.31980537637897499</v>
          </cell>
          <cell r="L300">
            <v>0.31980537637897499</v>
          </cell>
          <cell r="M300">
            <v>0.31980537637897499</v>
          </cell>
          <cell r="N300">
            <v>3.837664516547699</v>
          </cell>
        </row>
        <row r="301">
          <cell r="A301" t="str">
            <v>P EL/ARP-61</v>
          </cell>
          <cell r="B301">
            <v>0</v>
          </cell>
          <cell r="C301">
            <v>0</v>
          </cell>
          <cell r="D301">
            <v>0</v>
          </cell>
          <cell r="E301">
            <v>0</v>
          </cell>
          <cell r="F301">
            <v>0</v>
          </cell>
          <cell r="G301">
            <v>0</v>
          </cell>
          <cell r="H301">
            <v>0</v>
          </cell>
          <cell r="I301">
            <v>0</v>
          </cell>
          <cell r="J301">
            <v>0</v>
          </cell>
          <cell r="K301">
            <v>0</v>
          </cell>
          <cell r="L301">
            <v>0</v>
          </cell>
          <cell r="M301">
            <v>0</v>
          </cell>
          <cell r="N301">
            <v>0</v>
          </cell>
        </row>
        <row r="302">
          <cell r="A302" t="str">
            <v>P EL/USD-79</v>
          </cell>
          <cell r="B302">
            <v>0</v>
          </cell>
          <cell r="C302">
            <v>0</v>
          </cell>
          <cell r="D302">
            <v>0</v>
          </cell>
          <cell r="E302">
            <v>69.386927123404007</v>
          </cell>
          <cell r="N302">
            <v>69.386927123404007</v>
          </cell>
        </row>
        <row r="303">
          <cell r="A303" t="str">
            <v>P EL/USD-91</v>
          </cell>
          <cell r="E303">
            <v>4.1196793085544297</v>
          </cell>
          <cell r="N303">
            <v>4.1196793085544297</v>
          </cell>
        </row>
        <row r="304">
          <cell r="A304" t="str">
            <v>P FRB</v>
          </cell>
          <cell r="B304">
            <v>0</v>
          </cell>
          <cell r="C304">
            <v>0</v>
          </cell>
          <cell r="D304">
            <v>61.842621688855246</v>
          </cell>
          <cell r="N304">
            <v>61.842621688855246</v>
          </cell>
        </row>
        <row r="305">
          <cell r="A305" t="str">
            <v>P PRE6</v>
          </cell>
          <cell r="B305">
            <v>0</v>
          </cell>
          <cell r="C305">
            <v>0</v>
          </cell>
          <cell r="D305">
            <v>0</v>
          </cell>
          <cell r="E305">
            <v>0</v>
          </cell>
          <cell r="F305">
            <v>0</v>
          </cell>
          <cell r="G305">
            <v>0</v>
          </cell>
          <cell r="H305">
            <v>0</v>
          </cell>
          <cell r="I305">
            <v>0</v>
          </cell>
          <cell r="J305">
            <v>0</v>
          </cell>
          <cell r="K305">
            <v>0</v>
          </cell>
          <cell r="L305">
            <v>0</v>
          </cell>
          <cell r="M305">
            <v>0</v>
          </cell>
          <cell r="N305">
            <v>0</v>
          </cell>
        </row>
        <row r="306">
          <cell r="A306" t="str">
            <v>P PRO1</v>
          </cell>
          <cell r="B306">
            <v>1.8084411940298499</v>
          </cell>
          <cell r="C306">
            <v>1.8084411940298499</v>
          </cell>
          <cell r="D306">
            <v>1.8084411940298499</v>
          </cell>
          <cell r="E306">
            <v>1.8084411940298499</v>
          </cell>
          <cell r="F306">
            <v>1.8084411940298499</v>
          </cell>
          <cell r="G306">
            <v>1.8084411940298499</v>
          </cell>
          <cell r="H306">
            <v>1.8084411940298499</v>
          </cell>
          <cell r="I306">
            <v>1.8084411940298499</v>
          </cell>
          <cell r="J306">
            <v>1.8084411940298499</v>
          </cell>
          <cell r="K306">
            <v>1.8084411940298499</v>
          </cell>
          <cell r="L306">
            <v>1.8084411940298499</v>
          </cell>
          <cell r="M306">
            <v>1.8084411940298499</v>
          </cell>
          <cell r="N306">
            <v>21.701294328358198</v>
          </cell>
        </row>
        <row r="307">
          <cell r="A307" t="str">
            <v>P PRO10</v>
          </cell>
          <cell r="B307">
            <v>0.70361456097623887</v>
          </cell>
          <cell r="C307">
            <v>0</v>
          </cell>
          <cell r="D307">
            <v>0</v>
          </cell>
          <cell r="E307">
            <v>0.70361456097623887</v>
          </cell>
          <cell r="F307">
            <v>0</v>
          </cell>
          <cell r="G307">
            <v>0</v>
          </cell>
          <cell r="H307">
            <v>0.70361456097623887</v>
          </cell>
          <cell r="I307">
            <v>0</v>
          </cell>
          <cell r="J307">
            <v>0</v>
          </cell>
          <cell r="K307">
            <v>0.70361456097623887</v>
          </cell>
          <cell r="L307">
            <v>0</v>
          </cell>
          <cell r="M307">
            <v>0</v>
          </cell>
          <cell r="N307">
            <v>2.8144582439049555</v>
          </cell>
        </row>
        <row r="308">
          <cell r="A308" t="str">
            <v>P PRO2</v>
          </cell>
          <cell r="B308">
            <v>1.4546760263107317</v>
          </cell>
          <cell r="C308">
            <v>1.4546760263107317</v>
          </cell>
          <cell r="D308">
            <v>1.4546760263107317</v>
          </cell>
          <cell r="E308">
            <v>1.4546760263107317</v>
          </cell>
          <cell r="F308">
            <v>1.4546760263107317</v>
          </cell>
          <cell r="G308">
            <v>1.4546760263107317</v>
          </cell>
          <cell r="H308">
            <v>1.4546760263107317</v>
          </cell>
          <cell r="I308">
            <v>1.4546760263107317</v>
          </cell>
          <cell r="J308">
            <v>1.4546760263107317</v>
          </cell>
          <cell r="K308">
            <v>1.4546760263107317</v>
          </cell>
          <cell r="L308">
            <v>1.4546760263107317</v>
          </cell>
          <cell r="M308">
            <v>1.4546760263107317</v>
          </cell>
          <cell r="N308">
            <v>17.456112315728785</v>
          </cell>
        </row>
        <row r="309">
          <cell r="A309" t="str">
            <v>P PRO3</v>
          </cell>
          <cell r="B309">
            <v>4.2397534068786503E-3</v>
          </cell>
          <cell r="C309">
            <v>4.2397534068786503E-3</v>
          </cell>
          <cell r="D309">
            <v>4.2397534068786503E-3</v>
          </cell>
          <cell r="E309">
            <v>4.2397534068786503E-3</v>
          </cell>
          <cell r="F309">
            <v>4.2397534068786503E-3</v>
          </cell>
          <cell r="G309">
            <v>4.2397534068786503E-3</v>
          </cell>
          <cell r="H309">
            <v>4.2397534068786503E-3</v>
          </cell>
          <cell r="I309">
            <v>4.2397534068786503E-3</v>
          </cell>
          <cell r="J309">
            <v>4.2397534068786503E-3</v>
          </cell>
          <cell r="K309">
            <v>4.2397534068786503E-3</v>
          </cell>
          <cell r="L309">
            <v>4.2397534068786503E-3</v>
          </cell>
          <cell r="M309">
            <v>4.2397534068786503E-3</v>
          </cell>
          <cell r="N309">
            <v>5.0877040882543793E-2</v>
          </cell>
        </row>
        <row r="310">
          <cell r="A310" t="str">
            <v>P PRO4</v>
          </cell>
          <cell r="B310">
            <v>2.3842014274116963</v>
          </cell>
          <cell r="C310">
            <v>2.3842014274116963</v>
          </cell>
          <cell r="D310">
            <v>2.3842014274116963</v>
          </cell>
          <cell r="E310">
            <v>2.3842014274116963</v>
          </cell>
          <cell r="F310">
            <v>2.3842014274116963</v>
          </cell>
          <cell r="G310">
            <v>2.3842014274116963</v>
          </cell>
          <cell r="H310">
            <v>2.3842014274116963</v>
          </cell>
          <cell r="I310">
            <v>2.3842014274116963</v>
          </cell>
          <cell r="J310">
            <v>2.3842014274116963</v>
          </cell>
          <cell r="K310">
            <v>2.3842014274116963</v>
          </cell>
          <cell r="L310">
            <v>2.3842014274116963</v>
          </cell>
          <cell r="M310">
            <v>2.3842014274116963</v>
          </cell>
          <cell r="N310">
            <v>28.610417128940355</v>
          </cell>
        </row>
        <row r="311">
          <cell r="A311" t="str">
            <v>P PRO5</v>
          </cell>
          <cell r="B311">
            <v>2.1870764471122701</v>
          </cell>
          <cell r="C311">
            <v>0</v>
          </cell>
          <cell r="D311">
            <v>0</v>
          </cell>
          <cell r="E311">
            <v>2.1870764471122701</v>
          </cell>
          <cell r="F311">
            <v>0</v>
          </cell>
          <cell r="G311">
            <v>0</v>
          </cell>
          <cell r="H311">
            <v>2.1870764471122701</v>
          </cell>
          <cell r="I311">
            <v>0</v>
          </cell>
          <cell r="J311">
            <v>0</v>
          </cell>
          <cell r="K311">
            <v>2.1870764471122701</v>
          </cell>
          <cell r="L311">
            <v>0</v>
          </cell>
          <cell r="M311">
            <v>0</v>
          </cell>
          <cell r="N311">
            <v>8.7483057884490805</v>
          </cell>
        </row>
        <row r="312">
          <cell r="A312" t="str">
            <v>P PRO6</v>
          </cell>
          <cell r="B312">
            <v>11.169033415088226</v>
          </cell>
          <cell r="C312">
            <v>0</v>
          </cell>
          <cell r="D312">
            <v>0</v>
          </cell>
          <cell r="E312">
            <v>11.158713196386723</v>
          </cell>
          <cell r="F312">
            <v>0</v>
          </cell>
          <cell r="G312">
            <v>0</v>
          </cell>
          <cell r="H312">
            <v>11.158713196386723</v>
          </cell>
          <cell r="I312">
            <v>0</v>
          </cell>
          <cell r="J312">
            <v>0</v>
          </cell>
          <cell r="K312">
            <v>11.158713196386723</v>
          </cell>
          <cell r="L312">
            <v>0</v>
          </cell>
          <cell r="M312">
            <v>0</v>
          </cell>
          <cell r="N312">
            <v>44.645173004248392</v>
          </cell>
        </row>
        <row r="313">
          <cell r="A313" t="str">
            <v>P PRO7</v>
          </cell>
          <cell r="B313">
            <v>0</v>
          </cell>
          <cell r="C313">
            <v>0</v>
          </cell>
          <cell r="D313">
            <v>0</v>
          </cell>
          <cell r="E313">
            <v>0</v>
          </cell>
          <cell r="F313">
            <v>0</v>
          </cell>
          <cell r="G313">
            <v>0</v>
          </cell>
          <cell r="H313">
            <v>0</v>
          </cell>
          <cell r="I313">
            <v>0</v>
          </cell>
          <cell r="J313">
            <v>0</v>
          </cell>
          <cell r="K313">
            <v>0</v>
          </cell>
          <cell r="L313">
            <v>0</v>
          </cell>
          <cell r="M313">
            <v>0</v>
          </cell>
          <cell r="N313">
            <v>0</v>
          </cell>
        </row>
        <row r="314">
          <cell r="A314" t="str">
            <v>P PRO8</v>
          </cell>
          <cell r="B314">
            <v>0</v>
          </cell>
          <cell r="C314">
            <v>0</v>
          </cell>
          <cell r="D314">
            <v>0</v>
          </cell>
          <cell r="E314">
            <v>0</v>
          </cell>
          <cell r="F314">
            <v>0</v>
          </cell>
          <cell r="G314">
            <v>0</v>
          </cell>
          <cell r="H314">
            <v>0</v>
          </cell>
          <cell r="I314">
            <v>0</v>
          </cell>
          <cell r="J314">
            <v>0</v>
          </cell>
          <cell r="K314">
            <v>0</v>
          </cell>
          <cell r="L314">
            <v>0</v>
          </cell>
          <cell r="M314">
            <v>0</v>
          </cell>
          <cell r="N314">
            <v>0</v>
          </cell>
        </row>
        <row r="315">
          <cell r="A315" t="str">
            <v>P PRO9</v>
          </cell>
          <cell r="B315">
            <v>1.1407529331602899</v>
          </cell>
          <cell r="C315">
            <v>0</v>
          </cell>
          <cell r="D315">
            <v>0</v>
          </cell>
          <cell r="E315">
            <v>1.1407529331602899</v>
          </cell>
          <cell r="F315">
            <v>0</v>
          </cell>
          <cell r="G315">
            <v>0</v>
          </cell>
          <cell r="H315">
            <v>1.1407529331602899</v>
          </cell>
          <cell r="I315">
            <v>0</v>
          </cell>
          <cell r="J315">
            <v>0</v>
          </cell>
          <cell r="K315">
            <v>1.1407529331602899</v>
          </cell>
          <cell r="L315">
            <v>0</v>
          </cell>
          <cell r="M315">
            <v>0</v>
          </cell>
          <cell r="N315">
            <v>4.5630117326411597</v>
          </cell>
        </row>
        <row r="316">
          <cell r="A316" t="str">
            <v>PAR</v>
          </cell>
          <cell r="F316">
            <v>0</v>
          </cell>
          <cell r="L316">
            <v>0</v>
          </cell>
          <cell r="N316">
            <v>0</v>
          </cell>
        </row>
        <row r="317">
          <cell r="A317" t="str">
            <v>PAR $+CER</v>
          </cell>
          <cell r="D317">
            <v>0</v>
          </cell>
          <cell r="J317">
            <v>0</v>
          </cell>
          <cell r="N317">
            <v>0</v>
          </cell>
        </row>
        <row r="318">
          <cell r="A318" t="str">
            <v>PAR EUR</v>
          </cell>
          <cell r="D318">
            <v>0</v>
          </cell>
          <cell r="J318">
            <v>0</v>
          </cell>
          <cell r="N318">
            <v>0</v>
          </cell>
        </row>
        <row r="319">
          <cell r="A319" t="str">
            <v>PAR JPY</v>
          </cell>
          <cell r="D319">
            <v>0</v>
          </cell>
          <cell r="J319">
            <v>0</v>
          </cell>
          <cell r="N319">
            <v>0</v>
          </cell>
        </row>
        <row r="320">
          <cell r="A320" t="str">
            <v>PAR USD</v>
          </cell>
          <cell r="D320">
            <v>0</v>
          </cell>
          <cell r="J320">
            <v>0</v>
          </cell>
          <cell r="N320">
            <v>0</v>
          </cell>
        </row>
        <row r="321">
          <cell r="A321" t="str">
            <v>PARDM</v>
          </cell>
          <cell r="F321">
            <v>0</v>
          </cell>
          <cell r="L321">
            <v>0</v>
          </cell>
          <cell r="N321">
            <v>0</v>
          </cell>
        </row>
        <row r="322">
          <cell r="A322" t="str">
            <v>PR8</v>
          </cell>
          <cell r="E322">
            <v>2.76111914699529</v>
          </cell>
          <cell r="F322">
            <v>2.76111914699529</v>
          </cell>
          <cell r="G322">
            <v>2.76111914699529</v>
          </cell>
          <cell r="H322">
            <v>2.76111914699529</v>
          </cell>
          <cell r="I322">
            <v>2.76111914699529</v>
          </cell>
          <cell r="J322">
            <v>2.76111914699529</v>
          </cell>
          <cell r="K322">
            <v>2.76111914699529</v>
          </cell>
          <cell r="L322">
            <v>2.76111914699529</v>
          </cell>
          <cell r="M322">
            <v>2.76111914699529</v>
          </cell>
          <cell r="N322">
            <v>24.850072322957615</v>
          </cell>
        </row>
        <row r="323">
          <cell r="A323" t="str">
            <v>PRE5</v>
          </cell>
          <cell r="B323">
            <v>23.232026910014667</v>
          </cell>
          <cell r="C323">
            <v>23.232026910014667</v>
          </cell>
          <cell r="D323">
            <v>23.232026910014667</v>
          </cell>
          <cell r="E323">
            <v>23.232026910014667</v>
          </cell>
          <cell r="F323">
            <v>23.232026910014667</v>
          </cell>
          <cell r="G323">
            <v>23.232026910014667</v>
          </cell>
          <cell r="H323">
            <v>23.232026910014667</v>
          </cell>
          <cell r="I323">
            <v>23.232026910014667</v>
          </cell>
          <cell r="J323">
            <v>23.232026910014667</v>
          </cell>
          <cell r="K323">
            <v>23.232026910014667</v>
          </cell>
          <cell r="L323">
            <v>23.232026910014667</v>
          </cell>
          <cell r="M323">
            <v>23.232026910014667</v>
          </cell>
          <cell r="N323">
            <v>278.78432292017601</v>
          </cell>
        </row>
        <row r="324">
          <cell r="A324" t="str">
            <v>PRE6</v>
          </cell>
          <cell r="B324">
            <v>0.19702596363198291</v>
          </cell>
          <cell r="C324">
            <v>0.19702596363198291</v>
          </cell>
          <cell r="D324">
            <v>0.19702596363198291</v>
          </cell>
          <cell r="E324">
            <v>0.19702596363198291</v>
          </cell>
          <cell r="F324">
            <v>0.19702596363198291</v>
          </cell>
          <cell r="G324">
            <v>0.19702596363198291</v>
          </cell>
          <cell r="H324">
            <v>0.19702596363198291</v>
          </cell>
          <cell r="I324">
            <v>0.19702596363198291</v>
          </cell>
          <cell r="J324">
            <v>0.19702596363198291</v>
          </cell>
          <cell r="K324">
            <v>0.19702596363198291</v>
          </cell>
          <cell r="L324">
            <v>0.19702596363198291</v>
          </cell>
          <cell r="M324">
            <v>0.19702596363198291</v>
          </cell>
          <cell r="N324">
            <v>2.364311563583795</v>
          </cell>
        </row>
        <row r="325">
          <cell r="A325" t="str">
            <v>PRO3</v>
          </cell>
          <cell r="B325">
            <v>9.56066093445814E-2</v>
          </cell>
          <cell r="C325">
            <v>9.56066093445814E-2</v>
          </cell>
          <cell r="D325">
            <v>9.56066093445814E-2</v>
          </cell>
          <cell r="E325">
            <v>9.56066093445814E-2</v>
          </cell>
          <cell r="F325">
            <v>9.56066093445814E-2</v>
          </cell>
          <cell r="G325">
            <v>9.56066093445814E-2</v>
          </cell>
          <cell r="H325">
            <v>9.56066093445814E-2</v>
          </cell>
          <cell r="I325">
            <v>9.56066093445814E-2</v>
          </cell>
          <cell r="J325">
            <v>9.56066093445814E-2</v>
          </cell>
          <cell r="K325">
            <v>9.56066093445814E-2</v>
          </cell>
          <cell r="L325">
            <v>9.56066093445814E-2</v>
          </cell>
          <cell r="M325">
            <v>9.56066093445814E-2</v>
          </cell>
          <cell r="N325">
            <v>1.1472793121349769</v>
          </cell>
        </row>
        <row r="326">
          <cell r="A326" t="str">
            <v>PRO4</v>
          </cell>
          <cell r="B326">
            <v>3.5860487885151597</v>
          </cell>
          <cell r="C326">
            <v>3.5860487885151597</v>
          </cell>
          <cell r="D326">
            <v>3.5860487885151597</v>
          </cell>
          <cell r="E326">
            <v>3.5860487885151597</v>
          </cell>
          <cell r="F326">
            <v>3.5860487885151597</v>
          </cell>
          <cell r="G326">
            <v>3.5860487885151597</v>
          </cell>
          <cell r="H326">
            <v>3.5860487885151597</v>
          </cell>
          <cell r="I326">
            <v>3.5860487885151597</v>
          </cell>
          <cell r="J326">
            <v>3.5860487885151597</v>
          </cell>
          <cell r="K326">
            <v>3.5860487885151597</v>
          </cell>
          <cell r="L326">
            <v>3.5860487885151597</v>
          </cell>
          <cell r="M326">
            <v>3.5860487885151597</v>
          </cell>
          <cell r="N326">
            <v>43.032585462181913</v>
          </cell>
        </row>
        <row r="327">
          <cell r="A327" t="str">
            <v>PRO7</v>
          </cell>
          <cell r="B327">
            <v>12.456187068916769</v>
          </cell>
          <cell r="C327">
            <v>12.456187068916769</v>
          </cell>
          <cell r="D327">
            <v>12.456187068916769</v>
          </cell>
          <cell r="E327">
            <v>12.456187068916769</v>
          </cell>
          <cell r="F327">
            <v>12.456187068916769</v>
          </cell>
          <cell r="G327">
            <v>12.456187068916769</v>
          </cell>
          <cell r="H327">
            <v>12.456187068916769</v>
          </cell>
          <cell r="I327">
            <v>12.456187068916769</v>
          </cell>
          <cell r="J327">
            <v>12.456187068916769</v>
          </cell>
          <cell r="K327">
            <v>12.456187068916769</v>
          </cell>
          <cell r="L327">
            <v>12.456187068916769</v>
          </cell>
          <cell r="M327">
            <v>12.456187068916769</v>
          </cell>
          <cell r="N327">
            <v>149.4742448270012</v>
          </cell>
        </row>
        <row r="328">
          <cell r="A328" t="str">
            <v>PRO8</v>
          </cell>
          <cell r="B328">
            <v>1.111872244358196E-2</v>
          </cell>
          <cell r="C328">
            <v>1.111872244358196E-2</v>
          </cell>
          <cell r="D328">
            <v>1.111872244358196E-2</v>
          </cell>
          <cell r="E328">
            <v>1.111872244358196E-2</v>
          </cell>
          <cell r="F328">
            <v>1.111872244358196E-2</v>
          </cell>
          <cell r="G328">
            <v>1.111872244358196E-2</v>
          </cell>
          <cell r="H328">
            <v>1.111872244358196E-2</v>
          </cell>
          <cell r="I328">
            <v>1.111872244358196E-2</v>
          </cell>
          <cell r="J328">
            <v>1.111872244358196E-2</v>
          </cell>
          <cell r="K328">
            <v>1.111872244358196E-2</v>
          </cell>
          <cell r="L328">
            <v>1.111872244358196E-2</v>
          </cell>
          <cell r="M328">
            <v>1.111872244358196E-2</v>
          </cell>
          <cell r="N328">
            <v>0.13342466932298352</v>
          </cell>
        </row>
        <row r="329">
          <cell r="A329" t="str">
            <v>SABA/INTGM</v>
          </cell>
          <cell r="C329">
            <v>9.6827849999999993E-2</v>
          </cell>
          <cell r="F329">
            <v>0.14428589</v>
          </cell>
          <cell r="I329">
            <v>9.6827849999999993E-2</v>
          </cell>
          <cell r="L329">
            <v>0.14428583</v>
          </cell>
          <cell r="N329">
            <v>0.48222742000000002</v>
          </cell>
        </row>
        <row r="330">
          <cell r="A330" t="str">
            <v>WBC/RELEXT</v>
          </cell>
          <cell r="B330">
            <v>3.5968769670958476E-3</v>
          </cell>
          <cell r="C330">
            <v>1.6630092989985701E-3</v>
          </cell>
          <cell r="D330">
            <v>1.773690271816882E-3</v>
          </cell>
          <cell r="E330">
            <v>2.0843082975679559E-3</v>
          </cell>
          <cell r="F330">
            <v>2.293121602288989E-3</v>
          </cell>
          <cell r="G330">
            <v>2.6004728183118692E-3</v>
          </cell>
          <cell r="H330">
            <v>3.6706373390557939E-3</v>
          </cell>
          <cell r="I330">
            <v>1.7300822603719599E-3</v>
          </cell>
          <cell r="J330">
            <v>2.0351759656652411E-3</v>
          </cell>
          <cell r="K330">
            <v>2.2404735336194548E-3</v>
          </cell>
          <cell r="L330">
            <v>2.542170958512161E-3</v>
          </cell>
          <cell r="M330">
            <v>2.7445779685264632E-3</v>
          </cell>
          <cell r="N330">
            <v>2.8974597281831188E-2</v>
          </cell>
        </row>
        <row r="331">
          <cell r="A331" t="str">
            <v>WEST/CONEA</v>
          </cell>
          <cell r="B331">
            <v>0</v>
          </cell>
          <cell r="D331">
            <v>5.007664992120259</v>
          </cell>
          <cell r="H331">
            <v>0</v>
          </cell>
          <cell r="J331">
            <v>5.007664992120259</v>
          </cell>
          <cell r="N331">
            <v>10.015329984240518</v>
          </cell>
        </row>
        <row r="332">
          <cell r="A332" t="str">
            <v>Total general</v>
          </cell>
          <cell r="B332">
            <v>196.0333212766885</v>
          </cell>
          <cell r="C332">
            <v>1487.400596320748</v>
          </cell>
          <cell r="D332">
            <v>578.35734410912562</v>
          </cell>
          <cell r="E332">
            <v>994.16777480757173</v>
          </cell>
          <cell r="F332">
            <v>985.13885607482814</v>
          </cell>
          <cell r="G332">
            <v>373.64330387584243</v>
          </cell>
          <cell r="H332">
            <v>199.36513291535425</v>
          </cell>
          <cell r="I332">
            <v>2352.647469648095</v>
          </cell>
          <cell r="J332">
            <v>1051.898686976456</v>
          </cell>
          <cell r="K332">
            <v>279.19588156727815</v>
          </cell>
          <cell r="L332">
            <v>620.67468834118847</v>
          </cell>
          <cell r="M332">
            <v>450.50177855898534</v>
          </cell>
          <cell r="N332">
            <v>9569.0248344721622</v>
          </cell>
        </row>
      </sheetData>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 IV2006"/>
      <sheetName val="INT IV 2006"/>
      <sheetName val="KAP2007"/>
      <sheetName val="INT 2007"/>
      <sheetName val="KAP 2008"/>
      <sheetName val="INT. 2008"/>
      <sheetName val="KAP 2009"/>
      <sheetName val="INT2009"/>
      <sheetName val="KAP2010"/>
      <sheetName val="INT2010"/>
      <sheetName val="KAP RESTO"/>
      <sheetName val="INT. RESTO"/>
      <sheetName val="Provincias"/>
      <sheetName val="Por moneda"/>
      <sheetName val="Organismos"/>
      <sheetName val="Cuadro Resumen"/>
    </sheetNames>
    <sheetDataSet>
      <sheetData sheetId="0" refreshError="1"/>
      <sheetData sheetId="1" refreshError="1"/>
      <sheetData sheetId="2" refreshError="1"/>
      <sheetData sheetId="3" refreshError="1"/>
      <sheetData sheetId="4" refreshError="1"/>
      <sheetData sheetId="5" refreshError="1"/>
      <sheetData sheetId="6" refreshError="1">
        <row r="4">
          <cell r="A4" t="str">
            <v>DNCI</v>
          </cell>
          <cell r="B4">
            <v>1</v>
          </cell>
          <cell r="C4">
            <v>2</v>
          </cell>
          <cell r="D4">
            <v>3</v>
          </cell>
          <cell r="E4">
            <v>4</v>
          </cell>
          <cell r="F4">
            <v>5</v>
          </cell>
          <cell r="G4">
            <v>6</v>
          </cell>
          <cell r="H4">
            <v>7</v>
          </cell>
          <cell r="I4">
            <v>8</v>
          </cell>
          <cell r="J4">
            <v>9</v>
          </cell>
          <cell r="K4">
            <v>10</v>
          </cell>
          <cell r="L4">
            <v>11</v>
          </cell>
          <cell r="M4">
            <v>12</v>
          </cell>
          <cell r="N4">
            <v>2009</v>
          </cell>
        </row>
        <row r="5">
          <cell r="A5">
            <v>1</v>
          </cell>
          <cell r="B5">
            <v>2</v>
          </cell>
          <cell r="C5">
            <v>3</v>
          </cell>
          <cell r="D5">
            <v>4</v>
          </cell>
          <cell r="E5">
            <v>5</v>
          </cell>
          <cell r="F5">
            <v>6</v>
          </cell>
          <cell r="G5">
            <v>7</v>
          </cell>
          <cell r="H5">
            <v>8</v>
          </cell>
          <cell r="I5">
            <v>9</v>
          </cell>
          <cell r="J5">
            <v>10</v>
          </cell>
          <cell r="K5">
            <v>11</v>
          </cell>
          <cell r="L5">
            <v>12</v>
          </cell>
          <cell r="M5">
            <v>13</v>
          </cell>
          <cell r="N5">
            <v>14</v>
          </cell>
        </row>
        <row r="6">
          <cell r="A6">
            <v>0</v>
          </cell>
          <cell r="D6">
            <v>0</v>
          </cell>
          <cell r="J6">
            <v>0</v>
          </cell>
          <cell r="N6">
            <v>0</v>
          </cell>
        </row>
        <row r="7">
          <cell r="A7" t="str">
            <v>AVAL 1/2005</v>
          </cell>
          <cell r="F7">
            <v>9.5522714099999995</v>
          </cell>
          <cell r="L7">
            <v>9.5522714099999995</v>
          </cell>
          <cell r="N7">
            <v>19.104542819999999</v>
          </cell>
        </row>
        <row r="8">
          <cell r="A8" t="str">
            <v>BD11-UCP</v>
          </cell>
          <cell r="B8">
            <v>31.516009686772943</v>
          </cell>
          <cell r="C8">
            <v>31.516009686772943</v>
          </cell>
          <cell r="D8">
            <v>31.516009686772943</v>
          </cell>
          <cell r="E8">
            <v>31.516009686772943</v>
          </cell>
          <cell r="F8">
            <v>31.516009686772943</v>
          </cell>
          <cell r="G8">
            <v>31.516009686772943</v>
          </cell>
          <cell r="H8">
            <v>31.516009686772943</v>
          </cell>
          <cell r="I8">
            <v>31.516009686772943</v>
          </cell>
          <cell r="J8">
            <v>31.516009686772943</v>
          </cell>
          <cell r="K8">
            <v>31.516009686772943</v>
          </cell>
          <cell r="L8">
            <v>31.516009686772943</v>
          </cell>
          <cell r="M8">
            <v>31.516009686772943</v>
          </cell>
          <cell r="N8">
            <v>378.19211624127524</v>
          </cell>
        </row>
        <row r="9">
          <cell r="A9" t="str">
            <v>BD12-I u$s</v>
          </cell>
          <cell r="C9">
            <v>0</v>
          </cell>
          <cell r="I9">
            <v>2028.7653298299999</v>
          </cell>
          <cell r="N9">
            <v>2028.7653298299999</v>
          </cell>
        </row>
        <row r="10">
          <cell r="A10" t="str">
            <v>BD13-u$s</v>
          </cell>
          <cell r="E10">
            <v>245.354375</v>
          </cell>
          <cell r="K10">
            <v>0</v>
          </cell>
          <cell r="N10">
            <v>245.354375</v>
          </cell>
        </row>
        <row r="11">
          <cell r="A11" t="str">
            <v>BERL/YACYRETA</v>
          </cell>
          <cell r="C11">
            <v>0.6140852269845295</v>
          </cell>
          <cell r="H11">
            <v>0.6140852269845295</v>
          </cell>
          <cell r="N11">
            <v>1.228170453969059</v>
          </cell>
        </row>
        <row r="12">
          <cell r="A12" t="str">
            <v>BG05/17</v>
          </cell>
          <cell r="B12">
            <v>0</v>
          </cell>
          <cell r="H12">
            <v>0</v>
          </cell>
          <cell r="N12">
            <v>0</v>
          </cell>
        </row>
        <row r="13">
          <cell r="A13" t="str">
            <v>BG06/27</v>
          </cell>
          <cell r="D13">
            <v>0</v>
          </cell>
          <cell r="J13">
            <v>0</v>
          </cell>
          <cell r="N13">
            <v>0</v>
          </cell>
        </row>
        <row r="14">
          <cell r="A14" t="str">
            <v>BG08/19</v>
          </cell>
          <cell r="C14">
            <v>0</v>
          </cell>
          <cell r="I14">
            <v>0</v>
          </cell>
          <cell r="N14">
            <v>0</v>
          </cell>
        </row>
        <row r="15">
          <cell r="A15" t="str">
            <v>BG09/09</v>
          </cell>
          <cell r="E15">
            <v>384.63801000000001</v>
          </cell>
          <cell r="N15">
            <v>384.63801000000001</v>
          </cell>
        </row>
        <row r="16">
          <cell r="A16" t="str">
            <v>BG10/20</v>
          </cell>
          <cell r="C16">
            <v>0</v>
          </cell>
          <cell r="I16">
            <v>0</v>
          </cell>
          <cell r="N16">
            <v>0</v>
          </cell>
        </row>
        <row r="17">
          <cell r="A17" t="str">
            <v>BG11/10</v>
          </cell>
          <cell r="D17">
            <v>0</v>
          </cell>
          <cell r="J17">
            <v>0</v>
          </cell>
          <cell r="N17">
            <v>0</v>
          </cell>
        </row>
        <row r="18">
          <cell r="A18" t="str">
            <v>BG12/15</v>
          </cell>
          <cell r="G18">
            <v>0</v>
          </cell>
          <cell r="M18">
            <v>0</v>
          </cell>
          <cell r="N18">
            <v>0</v>
          </cell>
        </row>
        <row r="19">
          <cell r="A19" t="str">
            <v>BG13/30</v>
          </cell>
          <cell r="B19">
            <v>0</v>
          </cell>
          <cell r="H19">
            <v>0</v>
          </cell>
          <cell r="N19">
            <v>0</v>
          </cell>
        </row>
        <row r="20">
          <cell r="A20" t="str">
            <v>BG14/31</v>
          </cell>
          <cell r="B20">
            <v>0</v>
          </cell>
          <cell r="H20">
            <v>0</v>
          </cell>
          <cell r="N20">
            <v>0</v>
          </cell>
        </row>
        <row r="21">
          <cell r="A21" t="str">
            <v>BG15/12</v>
          </cell>
          <cell r="C21">
            <v>0</v>
          </cell>
          <cell r="I21">
            <v>0</v>
          </cell>
          <cell r="N21">
            <v>0</v>
          </cell>
        </row>
        <row r="22">
          <cell r="A22" t="str">
            <v>BG18/18</v>
          </cell>
          <cell r="G22">
            <v>0</v>
          </cell>
          <cell r="M22">
            <v>0</v>
          </cell>
          <cell r="N22">
            <v>0</v>
          </cell>
        </row>
        <row r="23">
          <cell r="A23" t="str">
            <v>BG19/31</v>
          </cell>
          <cell r="G23">
            <v>0</v>
          </cell>
          <cell r="M23">
            <v>0</v>
          </cell>
          <cell r="N23">
            <v>0</v>
          </cell>
        </row>
        <row r="24">
          <cell r="A24" t="str">
            <v>BID 1008</v>
          </cell>
          <cell r="G24">
            <v>0.25392828099999998</v>
          </cell>
          <cell r="M24">
            <v>0.25392828099999998</v>
          </cell>
          <cell r="N24">
            <v>0.50785656199999996</v>
          </cell>
        </row>
        <row r="25">
          <cell r="A25" t="str">
            <v>BID 1021</v>
          </cell>
          <cell r="D25">
            <v>0.46444162999999999</v>
          </cell>
          <cell r="J25">
            <v>0.46444162999999999</v>
          </cell>
          <cell r="N25">
            <v>0.92888325999999999</v>
          </cell>
        </row>
        <row r="26">
          <cell r="A26" t="str">
            <v>BID 1031</v>
          </cell>
          <cell r="C26">
            <v>11.075883489000001</v>
          </cell>
          <cell r="I26">
            <v>11.075883489000001</v>
          </cell>
          <cell r="N26">
            <v>22.151766978000001</v>
          </cell>
        </row>
        <row r="27">
          <cell r="A27" t="str">
            <v>BID 1034</v>
          </cell>
          <cell r="F27">
            <v>2.8439293999999999</v>
          </cell>
          <cell r="L27">
            <v>2.8439293999999999</v>
          </cell>
          <cell r="N27">
            <v>5.6878587999999999</v>
          </cell>
        </row>
        <row r="28">
          <cell r="A28" t="str">
            <v>BID 1059</v>
          </cell>
          <cell r="C28">
            <v>6.1515114989999997</v>
          </cell>
          <cell r="I28">
            <v>6.1515114989999997</v>
          </cell>
          <cell r="N28">
            <v>12.303022997999999</v>
          </cell>
        </row>
        <row r="29">
          <cell r="A29" t="str">
            <v>BID 1060</v>
          </cell>
          <cell r="B29">
            <v>2.4386861500000001</v>
          </cell>
          <cell r="H29">
            <v>2.4386861500000001</v>
          </cell>
          <cell r="N29">
            <v>4.8773723000000002</v>
          </cell>
        </row>
        <row r="30">
          <cell r="A30" t="str">
            <v>BID 1068</v>
          </cell>
          <cell r="D30">
            <v>3.912179048</v>
          </cell>
          <cell r="J30">
            <v>3.912179048</v>
          </cell>
          <cell r="N30">
            <v>7.8243580960000001</v>
          </cell>
        </row>
        <row r="31">
          <cell r="A31" t="str">
            <v>BID 1082</v>
          </cell>
          <cell r="C31">
            <v>5.6778839999999997E-2</v>
          </cell>
          <cell r="I31">
            <v>5.6778839999999997E-2</v>
          </cell>
          <cell r="N31">
            <v>0.11355767999999999</v>
          </cell>
        </row>
        <row r="32">
          <cell r="A32" t="str">
            <v>BID 1111</v>
          </cell>
          <cell r="G32">
            <v>0.263009983</v>
          </cell>
          <cell r="M32">
            <v>0.263009983</v>
          </cell>
          <cell r="N32">
            <v>0.52601996600000001</v>
          </cell>
        </row>
        <row r="33">
          <cell r="A33" t="str">
            <v>BID 1118</v>
          </cell>
          <cell r="C33">
            <v>8.7049050640000001</v>
          </cell>
          <cell r="I33">
            <v>8.7049050640000001</v>
          </cell>
          <cell r="N33">
            <v>17.409810128</v>
          </cell>
        </row>
        <row r="34">
          <cell r="A34" t="str">
            <v>BID 1133</v>
          </cell>
          <cell r="B34">
            <v>5.7501847000000002E-2</v>
          </cell>
          <cell r="H34">
            <v>5.7501847000000002E-2</v>
          </cell>
          <cell r="N34">
            <v>0.115003694</v>
          </cell>
        </row>
        <row r="35">
          <cell r="A35" t="str">
            <v>BID 1134</v>
          </cell>
          <cell r="E35">
            <v>2.0127163449999999</v>
          </cell>
          <cell r="K35">
            <v>2.0127163449999999</v>
          </cell>
          <cell r="N35">
            <v>4.0254326899999997</v>
          </cell>
        </row>
        <row r="36">
          <cell r="A36" t="str">
            <v>BID 1164</v>
          </cell>
          <cell r="G36">
            <v>2.18081098</v>
          </cell>
          <cell r="M36">
            <v>2.18081098</v>
          </cell>
          <cell r="N36">
            <v>4.3616219599999999</v>
          </cell>
        </row>
        <row r="37">
          <cell r="A37" t="str">
            <v>BID 1192</v>
          </cell>
          <cell r="D37">
            <v>0.67382005299999992</v>
          </cell>
          <cell r="J37">
            <v>0.67382005299999992</v>
          </cell>
          <cell r="N37">
            <v>1.3476401059999998</v>
          </cell>
        </row>
        <row r="38">
          <cell r="A38" t="str">
            <v>BID 1193</v>
          </cell>
          <cell r="D38">
            <v>2.2350046610000001</v>
          </cell>
          <cell r="J38">
            <v>2.2350046610000001</v>
          </cell>
          <cell r="N38">
            <v>4.4700093220000001</v>
          </cell>
        </row>
        <row r="39">
          <cell r="A39" t="str">
            <v>BID 1201</v>
          </cell>
          <cell r="F39">
            <v>4.5935004699999995</v>
          </cell>
          <cell r="L39">
            <v>4.5935004699999995</v>
          </cell>
          <cell r="N39">
            <v>9.187000939999999</v>
          </cell>
        </row>
        <row r="40">
          <cell r="A40" t="str">
            <v>BID 1206</v>
          </cell>
          <cell r="D40">
            <v>7.012749800000001E-2</v>
          </cell>
          <cell r="J40">
            <v>7.012749800000001E-2</v>
          </cell>
          <cell r="N40">
            <v>0.14025499600000002</v>
          </cell>
        </row>
        <row r="41">
          <cell r="A41" t="str">
            <v>BID 1279</v>
          </cell>
          <cell r="E41">
            <v>4.1873463999999999E-2</v>
          </cell>
          <cell r="K41">
            <v>4.1873463999999999E-2</v>
          </cell>
          <cell r="N41">
            <v>8.3746927999999998E-2</v>
          </cell>
        </row>
        <row r="42">
          <cell r="A42" t="str">
            <v>BID 1287</v>
          </cell>
          <cell r="B42">
            <v>6.3920420769999993</v>
          </cell>
          <cell r="H42">
            <v>6.3920420769999993</v>
          </cell>
          <cell r="N42">
            <v>12.784084153999999</v>
          </cell>
        </row>
        <row r="43">
          <cell r="A43" t="str">
            <v>BID 1294</v>
          </cell>
          <cell r="F43">
            <v>1.6964284999999999E-2</v>
          </cell>
          <cell r="L43">
            <v>1.6964284999999999E-2</v>
          </cell>
          <cell r="N43">
            <v>3.3928569999999998E-2</v>
          </cell>
        </row>
        <row r="44">
          <cell r="A44" t="str">
            <v>BID 1295</v>
          </cell>
          <cell r="C44">
            <v>13.33333333</v>
          </cell>
          <cell r="I44">
            <v>13.33333333</v>
          </cell>
          <cell r="N44">
            <v>26.666666660000001</v>
          </cell>
        </row>
        <row r="45">
          <cell r="A45" t="str">
            <v>BID 1307</v>
          </cell>
          <cell r="E45">
            <v>0.45390237</v>
          </cell>
          <cell r="K45">
            <v>0.45390237</v>
          </cell>
          <cell r="N45">
            <v>0.90780474</v>
          </cell>
        </row>
        <row r="46">
          <cell r="A46" t="str">
            <v>BID 1324</v>
          </cell>
          <cell r="G46">
            <v>16.666666670000001</v>
          </cell>
          <cell r="M46">
            <v>16.666666670000001</v>
          </cell>
          <cell r="N46">
            <v>33.333333340000003</v>
          </cell>
        </row>
        <row r="47">
          <cell r="A47" t="str">
            <v>BID 1325</v>
          </cell>
          <cell r="G47">
            <v>4.2865400000000005E-2</v>
          </cell>
          <cell r="M47">
            <v>4.2865400000000005E-2</v>
          </cell>
          <cell r="N47">
            <v>8.573080000000001E-2</v>
          </cell>
        </row>
        <row r="48">
          <cell r="A48" t="str">
            <v>BID 1341</v>
          </cell>
          <cell r="D48">
            <v>16.666666670000001</v>
          </cell>
          <cell r="J48">
            <v>16.666666670000001</v>
          </cell>
          <cell r="N48">
            <v>33.333333340000003</v>
          </cell>
        </row>
        <row r="49">
          <cell r="A49" t="str">
            <v>BID 1345</v>
          </cell>
          <cell r="F49">
            <v>3.9461265679999999</v>
          </cell>
          <cell r="L49">
            <v>3.9461265679999999</v>
          </cell>
          <cell r="N49">
            <v>7.8922531359999999</v>
          </cell>
        </row>
        <row r="50">
          <cell r="A50" t="str">
            <v>BID 1463</v>
          </cell>
          <cell r="J50">
            <v>0.10913594</v>
          </cell>
          <cell r="N50">
            <v>0.10913594</v>
          </cell>
        </row>
        <row r="51">
          <cell r="A51" t="str">
            <v>BID 1464</v>
          </cell>
          <cell r="F51">
            <v>0</v>
          </cell>
          <cell r="L51">
            <v>0.13333333300000003</v>
          </cell>
          <cell r="N51">
            <v>0.13333333300000003</v>
          </cell>
        </row>
        <row r="52">
          <cell r="A52" t="str">
            <v>BID 1465</v>
          </cell>
          <cell r="G52">
            <v>0.209765074</v>
          </cell>
          <cell r="M52">
            <v>0.209765074</v>
          </cell>
          <cell r="N52">
            <v>0.41953014799999999</v>
          </cell>
        </row>
        <row r="53">
          <cell r="A53" t="str">
            <v>BID 1575</v>
          </cell>
          <cell r="F53">
            <v>1.1637359E-2</v>
          </cell>
          <cell r="L53">
            <v>1.1637359E-2</v>
          </cell>
          <cell r="N53">
            <v>2.3274718E-2</v>
          </cell>
        </row>
        <row r="54">
          <cell r="A54" t="str">
            <v>BID 1588</v>
          </cell>
          <cell r="C54">
            <v>0</v>
          </cell>
          <cell r="I54">
            <v>0</v>
          </cell>
          <cell r="N54">
            <v>0</v>
          </cell>
        </row>
        <row r="55">
          <cell r="A55" t="str">
            <v>BID 1603</v>
          </cell>
          <cell r="F55">
            <v>0</v>
          </cell>
          <cell r="L55">
            <v>0</v>
          </cell>
          <cell r="N55">
            <v>0</v>
          </cell>
        </row>
        <row r="56">
          <cell r="A56" t="str">
            <v>BID 1606</v>
          </cell>
          <cell r="G56">
            <v>0</v>
          </cell>
          <cell r="M56">
            <v>0</v>
          </cell>
          <cell r="N56">
            <v>0</v>
          </cell>
        </row>
        <row r="57">
          <cell r="A57" t="str">
            <v>BID 1640</v>
          </cell>
          <cell r="C57">
            <v>0</v>
          </cell>
          <cell r="I57">
            <v>0</v>
          </cell>
          <cell r="N57">
            <v>0</v>
          </cell>
        </row>
        <row r="58">
          <cell r="A58" t="str">
            <v>BID 1648</v>
          </cell>
          <cell r="C58">
            <v>0</v>
          </cell>
          <cell r="I58">
            <v>0</v>
          </cell>
          <cell r="N58">
            <v>0</v>
          </cell>
        </row>
        <row r="59">
          <cell r="A59" t="str">
            <v>BID 1669</v>
          </cell>
          <cell r="D59">
            <v>0</v>
          </cell>
          <cell r="J59">
            <v>1.59090909</v>
          </cell>
          <cell r="N59">
            <v>1.59090909</v>
          </cell>
        </row>
        <row r="60">
          <cell r="A60" t="str">
            <v>BID 1720</v>
          </cell>
          <cell r="F60">
            <v>0</v>
          </cell>
          <cell r="L60">
            <v>0</v>
          </cell>
          <cell r="N60">
            <v>0</v>
          </cell>
        </row>
        <row r="61">
          <cell r="A61" t="str">
            <v>BID 1728</v>
          </cell>
          <cell r="C61">
            <v>0</v>
          </cell>
          <cell r="I61">
            <v>0</v>
          </cell>
          <cell r="N61">
            <v>0</v>
          </cell>
        </row>
        <row r="62">
          <cell r="A62" t="str">
            <v>BID 206</v>
          </cell>
          <cell r="B62">
            <v>3.8783748780996987</v>
          </cell>
          <cell r="H62">
            <v>3.8783748780996987</v>
          </cell>
          <cell r="N62">
            <v>7.7567497561993974</v>
          </cell>
        </row>
        <row r="63">
          <cell r="A63" t="str">
            <v>BID 4</v>
          </cell>
          <cell r="C63">
            <v>8.3452610872675245E-3</v>
          </cell>
          <cell r="I63">
            <v>8.3452610872675245E-3</v>
          </cell>
          <cell r="N63">
            <v>1.6690522174535049E-2</v>
          </cell>
        </row>
        <row r="64">
          <cell r="A64" t="str">
            <v>BID 514</v>
          </cell>
          <cell r="B64">
            <v>4.1075199999999999E-2</v>
          </cell>
          <cell r="H64">
            <v>4.1075199999999999E-2</v>
          </cell>
          <cell r="N64">
            <v>8.2150399999999998E-2</v>
          </cell>
        </row>
        <row r="65">
          <cell r="A65" t="str">
            <v>BID 515</v>
          </cell>
          <cell r="D65">
            <v>1.7047269221531274</v>
          </cell>
          <cell r="J65">
            <v>1.7047269221531274</v>
          </cell>
          <cell r="N65">
            <v>3.4094538443062548</v>
          </cell>
        </row>
        <row r="66">
          <cell r="A66" t="str">
            <v>BID 516</v>
          </cell>
          <cell r="D66">
            <v>1.2910793845001831</v>
          </cell>
          <cell r="J66">
            <v>1.2910793845001831</v>
          </cell>
          <cell r="N66">
            <v>2.5821587690003662</v>
          </cell>
        </row>
        <row r="67">
          <cell r="A67" t="str">
            <v>BID 545</v>
          </cell>
          <cell r="F67">
            <v>1.8801311649963943</v>
          </cell>
          <cell r="L67">
            <v>1.8801311649963943</v>
          </cell>
          <cell r="N67">
            <v>3.7602623299927886</v>
          </cell>
        </row>
        <row r="68">
          <cell r="A68" t="str">
            <v>BID 553</v>
          </cell>
          <cell r="B68">
            <v>0.12953157046024144</v>
          </cell>
          <cell r="H68">
            <v>0.12953157046024144</v>
          </cell>
          <cell r="N68">
            <v>0.25906314092048288</v>
          </cell>
        </row>
        <row r="69">
          <cell r="A69" t="str">
            <v>BID 583</v>
          </cell>
          <cell r="E69">
            <v>9.1387270298179359</v>
          </cell>
          <cell r="K69">
            <v>9.1387270298179359</v>
          </cell>
          <cell r="N69">
            <v>18.277454059635872</v>
          </cell>
        </row>
        <row r="70">
          <cell r="A70" t="str">
            <v>BID 618</v>
          </cell>
          <cell r="D70">
            <v>1.7325243880385215</v>
          </cell>
          <cell r="J70">
            <v>1.7325243880385215</v>
          </cell>
          <cell r="N70">
            <v>3.465048776077043</v>
          </cell>
        </row>
        <row r="71">
          <cell r="A71" t="str">
            <v>BID 619</v>
          </cell>
          <cell r="D71">
            <v>13.187429206456367</v>
          </cell>
          <cell r="J71">
            <v>13.187429206456367</v>
          </cell>
          <cell r="N71">
            <v>26.374858412912733</v>
          </cell>
        </row>
        <row r="72">
          <cell r="A72" t="str">
            <v>BID 621</v>
          </cell>
          <cell r="B72">
            <v>2.0743728840503035</v>
          </cell>
          <cell r="H72">
            <v>2.0743728840503035</v>
          </cell>
          <cell r="N72">
            <v>4.148745768100607</v>
          </cell>
        </row>
        <row r="73">
          <cell r="A73" t="str">
            <v>BID 633</v>
          </cell>
          <cell r="F73">
            <v>11.528957198916661</v>
          </cell>
          <cell r="L73">
            <v>11.528957198916661</v>
          </cell>
          <cell r="N73">
            <v>23.057914397833322</v>
          </cell>
        </row>
        <row r="74">
          <cell r="A74" t="str">
            <v>BID 643</v>
          </cell>
          <cell r="E74">
            <v>1.04381184285614</v>
          </cell>
          <cell r="K74">
            <v>1.04381184285614</v>
          </cell>
          <cell r="N74">
            <v>2.0876236857122801</v>
          </cell>
        </row>
        <row r="75">
          <cell r="A75" t="str">
            <v>BID 682</v>
          </cell>
          <cell r="E75">
            <v>10.1105462859291</v>
          </cell>
          <cell r="K75">
            <v>10.1105462859291</v>
          </cell>
          <cell r="N75">
            <v>20.2210925718582</v>
          </cell>
        </row>
        <row r="76">
          <cell r="A76" t="str">
            <v>BID 684</v>
          </cell>
          <cell r="E76">
            <v>0.12065923179721856</v>
          </cell>
          <cell r="K76">
            <v>0.12065923179721856</v>
          </cell>
          <cell r="N76">
            <v>0.24131846359443712</v>
          </cell>
        </row>
        <row r="77">
          <cell r="A77" t="str">
            <v>BID 718</v>
          </cell>
          <cell r="D77">
            <v>0.56482353000000007</v>
          </cell>
          <cell r="J77">
            <v>0.56482350999999997</v>
          </cell>
          <cell r="N77">
            <v>1.12964704</v>
          </cell>
        </row>
        <row r="78">
          <cell r="A78" t="str">
            <v>BID 733</v>
          </cell>
          <cell r="G78">
            <v>12.189121008507977</v>
          </cell>
          <cell r="M78">
            <v>12.189121008507977</v>
          </cell>
          <cell r="N78">
            <v>24.378242017015953</v>
          </cell>
        </row>
        <row r="79">
          <cell r="A79" t="str">
            <v>BID 734</v>
          </cell>
          <cell r="G79">
            <v>14.171564800577604</v>
          </cell>
          <cell r="M79">
            <v>14.171564800577604</v>
          </cell>
          <cell r="N79">
            <v>28.343129601155209</v>
          </cell>
        </row>
        <row r="80">
          <cell r="A80" t="str">
            <v>BID 740</v>
          </cell>
          <cell r="B80">
            <v>0.77468700912989041</v>
          </cell>
          <cell r="H80">
            <v>0.77468700912989041</v>
          </cell>
          <cell r="N80">
            <v>1.5493740182597808</v>
          </cell>
        </row>
        <row r="81">
          <cell r="A81" t="str">
            <v>BID 760</v>
          </cell>
          <cell r="B81">
            <v>4.6298593297660897</v>
          </cell>
          <cell r="H81">
            <v>4.6298593297660897</v>
          </cell>
          <cell r="N81">
            <v>9.2597186595321794</v>
          </cell>
        </row>
        <row r="82">
          <cell r="A82" t="str">
            <v>BID 768</v>
          </cell>
          <cell r="D82">
            <v>0.18026762619099293</v>
          </cell>
          <cell r="J82">
            <v>0.18026762619099293</v>
          </cell>
          <cell r="N82">
            <v>0.36053525238198586</v>
          </cell>
        </row>
        <row r="83">
          <cell r="A83" t="str">
            <v>BID 795</v>
          </cell>
          <cell r="D83">
            <v>13.01032527735781</v>
          </cell>
          <cell r="J83">
            <v>13.01032527735781</v>
          </cell>
          <cell r="N83">
            <v>26.020650554715619</v>
          </cell>
        </row>
        <row r="84">
          <cell r="A84" t="str">
            <v>BID 797</v>
          </cell>
          <cell r="D84">
            <v>6.8472577171047897</v>
          </cell>
          <cell r="J84">
            <v>6.8472577171047897</v>
          </cell>
          <cell r="N84">
            <v>13.694515434209579</v>
          </cell>
        </row>
        <row r="85">
          <cell r="A85" t="str">
            <v>BID 798</v>
          </cell>
          <cell r="D85">
            <v>1.6494274095012982</v>
          </cell>
          <cell r="N85">
            <v>1.6494274095012982</v>
          </cell>
        </row>
        <row r="86">
          <cell r="A86" t="str">
            <v>BID 802</v>
          </cell>
          <cell r="D86">
            <v>3.2685349680463642</v>
          </cell>
          <cell r="J86">
            <v>3.2685349680463642</v>
          </cell>
          <cell r="N86">
            <v>6.5370699360927285</v>
          </cell>
        </row>
        <row r="87">
          <cell r="A87" t="str">
            <v>BID 816</v>
          </cell>
          <cell r="G87">
            <v>4.2490547579764302</v>
          </cell>
          <cell r="M87">
            <v>4.2490547579764302</v>
          </cell>
          <cell r="N87">
            <v>8.4981095159528603</v>
          </cell>
        </row>
        <row r="88">
          <cell r="A88" t="str">
            <v>BID 826</v>
          </cell>
          <cell r="B88">
            <v>1.9395782083504434</v>
          </cell>
          <cell r="H88">
            <v>1.9395782083504434</v>
          </cell>
          <cell r="N88">
            <v>3.8791564167008867</v>
          </cell>
        </row>
        <row r="89">
          <cell r="A89" t="str">
            <v>BID 830</v>
          </cell>
          <cell r="G89">
            <v>6.0434495559200032</v>
          </cell>
          <cell r="M89">
            <v>6.0434495559200032</v>
          </cell>
          <cell r="N89">
            <v>12.086899111840006</v>
          </cell>
        </row>
        <row r="90">
          <cell r="A90" t="str">
            <v>BID 845</v>
          </cell>
          <cell r="E90">
            <v>13.064669210892399</v>
          </cell>
          <cell r="K90">
            <v>13.064669210892399</v>
          </cell>
          <cell r="N90">
            <v>26.129338421784798</v>
          </cell>
        </row>
        <row r="91">
          <cell r="A91" t="str">
            <v>BID 855</v>
          </cell>
          <cell r="C91">
            <v>0.84320547999999995</v>
          </cell>
          <cell r="I91">
            <v>0.84320547999999995</v>
          </cell>
          <cell r="N91">
            <v>1.6864109599999999</v>
          </cell>
        </row>
        <row r="92">
          <cell r="A92" t="str">
            <v>BID 857</v>
          </cell>
          <cell r="G92">
            <v>7.7743558586507291</v>
          </cell>
          <cell r="M92">
            <v>7.7743558586507291</v>
          </cell>
          <cell r="N92">
            <v>15.548711717301458</v>
          </cell>
        </row>
        <row r="93">
          <cell r="A93" t="str">
            <v>BID 863</v>
          </cell>
          <cell r="E93">
            <v>2.1218089999999998E-2</v>
          </cell>
          <cell r="K93">
            <v>2.1218089999999998E-2</v>
          </cell>
          <cell r="N93">
            <v>4.2436179999999997E-2</v>
          </cell>
        </row>
        <row r="94">
          <cell r="A94" t="str">
            <v>BID 865</v>
          </cell>
          <cell r="G94">
            <v>36.089551242764792</v>
          </cell>
          <cell r="M94">
            <v>36.089551242764792</v>
          </cell>
          <cell r="N94">
            <v>72.179102485529583</v>
          </cell>
        </row>
        <row r="95">
          <cell r="A95" t="str">
            <v>BID 867</v>
          </cell>
          <cell r="E95">
            <v>0.47034197999999999</v>
          </cell>
          <cell r="K95">
            <v>0.47034197999999999</v>
          </cell>
          <cell r="N95">
            <v>0.94068395999999999</v>
          </cell>
        </row>
        <row r="96">
          <cell r="A96" t="str">
            <v>BID 871</v>
          </cell>
          <cell r="G96">
            <v>13.219896039832236</v>
          </cell>
          <cell r="M96">
            <v>13.219896039832236</v>
          </cell>
          <cell r="N96">
            <v>26.439792079664471</v>
          </cell>
        </row>
        <row r="97">
          <cell r="A97" t="str">
            <v>BID 899</v>
          </cell>
          <cell r="D97">
            <v>5.3962031835966302</v>
          </cell>
          <cell r="G97">
            <v>4.2407410000000006E-2</v>
          </cell>
          <cell r="J97">
            <v>5.3962031835966302</v>
          </cell>
          <cell r="M97">
            <v>4.2407410000000006E-2</v>
          </cell>
          <cell r="N97">
            <v>10.87722118719326</v>
          </cell>
        </row>
        <row r="98">
          <cell r="A98" t="str">
            <v>BID 907</v>
          </cell>
          <cell r="D98">
            <v>0.64739437</v>
          </cell>
          <cell r="J98">
            <v>0.64739437</v>
          </cell>
          <cell r="N98">
            <v>1.29478874</v>
          </cell>
        </row>
        <row r="99">
          <cell r="A99" t="str">
            <v>BID 925</v>
          </cell>
          <cell r="G99">
            <v>0.47286607000000003</v>
          </cell>
          <cell r="M99">
            <v>0.47286607000000003</v>
          </cell>
          <cell r="N99">
            <v>0.94573214000000005</v>
          </cell>
        </row>
        <row r="100">
          <cell r="A100" t="str">
            <v>BID 925/OC</v>
          </cell>
          <cell r="D100">
            <v>0.60041202000000005</v>
          </cell>
          <cell r="J100">
            <v>0.60041202000000005</v>
          </cell>
          <cell r="N100">
            <v>1.2008240400000001</v>
          </cell>
        </row>
        <row r="101">
          <cell r="A101" t="str">
            <v>BID 932</v>
          </cell>
          <cell r="G101">
            <v>0.9375</v>
          </cell>
          <cell r="M101">
            <v>0.9375</v>
          </cell>
          <cell r="N101">
            <v>1.875</v>
          </cell>
        </row>
        <row r="102">
          <cell r="A102" t="str">
            <v>BID 940</v>
          </cell>
          <cell r="C102">
            <v>2.8743818010000002</v>
          </cell>
          <cell r="I102">
            <v>2.8743818010000002</v>
          </cell>
          <cell r="N102">
            <v>5.7487636020000004</v>
          </cell>
        </row>
        <row r="103">
          <cell r="A103" t="str">
            <v>BID 961</v>
          </cell>
          <cell r="G103">
            <v>15.962</v>
          </cell>
          <cell r="M103">
            <v>15.962</v>
          </cell>
          <cell r="N103">
            <v>31.923999999999999</v>
          </cell>
        </row>
        <row r="104">
          <cell r="A104" t="str">
            <v>BID 962</v>
          </cell>
          <cell r="C104">
            <v>1.8667207849999998</v>
          </cell>
          <cell r="I104">
            <v>1.8667207849999998</v>
          </cell>
          <cell r="N104">
            <v>3.7334415699999997</v>
          </cell>
        </row>
        <row r="105">
          <cell r="A105" t="str">
            <v>BID 979</v>
          </cell>
          <cell r="C105">
            <v>11.957081070000001</v>
          </cell>
          <cell r="I105">
            <v>11.957081070000001</v>
          </cell>
          <cell r="N105">
            <v>23.914162140000002</v>
          </cell>
        </row>
        <row r="106">
          <cell r="A106" t="str">
            <v>BID 989</v>
          </cell>
          <cell r="D106">
            <v>0.84563053200000005</v>
          </cell>
          <cell r="J106">
            <v>0.84563053200000005</v>
          </cell>
          <cell r="N106">
            <v>1.6912610640000001</v>
          </cell>
        </row>
        <row r="107">
          <cell r="A107" t="str">
            <v>BID 996</v>
          </cell>
          <cell r="D107">
            <v>0.45856140999999995</v>
          </cell>
          <cell r="J107">
            <v>0.45856140999999995</v>
          </cell>
          <cell r="N107">
            <v>0.91712281999999989</v>
          </cell>
        </row>
        <row r="108">
          <cell r="A108" t="str">
            <v>BID CBA</v>
          </cell>
          <cell r="F108">
            <v>3.4901053700000002</v>
          </cell>
          <cell r="L108">
            <v>3.4901053700000002</v>
          </cell>
          <cell r="N108">
            <v>6.9802107400000004</v>
          </cell>
        </row>
        <row r="109">
          <cell r="A109" t="str">
            <v>BIRF 302</v>
          </cell>
          <cell r="G109">
            <v>0.19788334599999999</v>
          </cell>
          <cell r="M109">
            <v>0.19788334599999999</v>
          </cell>
          <cell r="N109">
            <v>0.39576669199999998</v>
          </cell>
        </row>
        <row r="110">
          <cell r="A110" t="str">
            <v>BIRF 343</v>
          </cell>
          <cell r="B110">
            <v>0.16967599999999999</v>
          </cell>
          <cell r="H110">
            <v>0.16967599999999999</v>
          </cell>
          <cell r="N110">
            <v>0.33935199999999999</v>
          </cell>
        </row>
        <row r="111">
          <cell r="A111" t="str">
            <v>BIRF 3460</v>
          </cell>
          <cell r="F111">
            <v>0.89187539999999998</v>
          </cell>
          <cell r="N111">
            <v>0.89187539999999998</v>
          </cell>
        </row>
        <row r="112">
          <cell r="A112" t="str">
            <v>BIRF 352</v>
          </cell>
          <cell r="G112">
            <v>6.6666669999999997E-2</v>
          </cell>
          <cell r="M112">
            <v>6.6666669999999997E-2</v>
          </cell>
          <cell r="N112">
            <v>0.13333333999999999</v>
          </cell>
        </row>
        <row r="113">
          <cell r="A113" t="str">
            <v>BIRF 3521</v>
          </cell>
          <cell r="F113">
            <v>9.4831078200000007</v>
          </cell>
          <cell r="L113">
            <v>10.488197400000001</v>
          </cell>
          <cell r="N113">
            <v>19.971305220000001</v>
          </cell>
        </row>
        <row r="114">
          <cell r="A114" t="str">
            <v>BIRF 3556</v>
          </cell>
          <cell r="B114">
            <v>16.420000000000002</v>
          </cell>
          <cell r="H114">
            <v>17.045000000000002</v>
          </cell>
          <cell r="N114">
            <v>33.465000000000003</v>
          </cell>
        </row>
        <row r="115">
          <cell r="A115" t="str">
            <v>BIRF 3709</v>
          </cell>
          <cell r="B115">
            <v>6.6517095300000006</v>
          </cell>
          <cell r="N115">
            <v>6.6517095300000006</v>
          </cell>
        </row>
        <row r="116">
          <cell r="A116" t="str">
            <v>BIRF 3710</v>
          </cell>
          <cell r="D116">
            <v>0.34340424999999997</v>
          </cell>
          <cell r="N116">
            <v>0.34340424999999997</v>
          </cell>
        </row>
        <row r="117">
          <cell r="A117" t="str">
            <v>BIRF 3794</v>
          </cell>
          <cell r="F117">
            <v>8.3864314599999989</v>
          </cell>
          <cell r="L117">
            <v>6.7849683399999989</v>
          </cell>
          <cell r="N117">
            <v>15.171399799999998</v>
          </cell>
        </row>
        <row r="118">
          <cell r="A118" t="str">
            <v>BIRF 3836</v>
          </cell>
          <cell r="D118">
            <v>15</v>
          </cell>
          <cell r="J118">
            <v>15</v>
          </cell>
          <cell r="N118">
            <v>30</v>
          </cell>
        </row>
        <row r="119">
          <cell r="A119" t="str">
            <v>BIRF 3860</v>
          </cell>
          <cell r="F119">
            <v>9.4928486200000002</v>
          </cell>
          <cell r="L119">
            <v>9.4928486200000002</v>
          </cell>
          <cell r="N119">
            <v>18.98569724</v>
          </cell>
        </row>
        <row r="120">
          <cell r="A120" t="str">
            <v>BIRF 3877</v>
          </cell>
          <cell r="E120">
            <v>11.125616056</v>
          </cell>
          <cell r="K120">
            <v>11.125616056</v>
          </cell>
          <cell r="N120">
            <v>22.251232112</v>
          </cell>
        </row>
        <row r="121">
          <cell r="A121" t="str">
            <v>BIRF 3878</v>
          </cell>
          <cell r="C121">
            <v>25</v>
          </cell>
          <cell r="I121">
            <v>25</v>
          </cell>
          <cell r="N121">
            <v>50</v>
          </cell>
        </row>
        <row r="122">
          <cell r="A122" t="str">
            <v>BIRF 3921</v>
          </cell>
          <cell r="E122">
            <v>6.4135</v>
          </cell>
          <cell r="K122">
            <v>6.4135</v>
          </cell>
          <cell r="N122">
            <v>12.827</v>
          </cell>
        </row>
        <row r="123">
          <cell r="A123" t="str">
            <v>BIRF 3926</v>
          </cell>
          <cell r="C123">
            <v>18.500000640000003</v>
          </cell>
          <cell r="I123">
            <v>9.2222222200000008</v>
          </cell>
          <cell r="N123">
            <v>27.722222860000002</v>
          </cell>
        </row>
        <row r="124">
          <cell r="A124" t="str">
            <v>BIRF 3927</v>
          </cell>
          <cell r="E124">
            <v>1.3862619600000001</v>
          </cell>
          <cell r="K124">
            <v>1.3862619600000001</v>
          </cell>
          <cell r="N124">
            <v>2.7725239200000003</v>
          </cell>
        </row>
        <row r="125">
          <cell r="A125" t="str">
            <v>BIRF 3931</v>
          </cell>
          <cell r="D125">
            <v>3.7231199999999998</v>
          </cell>
          <cell r="J125">
            <v>3.7231199999999998</v>
          </cell>
          <cell r="N125">
            <v>7.4462399999999995</v>
          </cell>
        </row>
        <row r="126">
          <cell r="A126" t="str">
            <v>BIRF 3948</v>
          </cell>
          <cell r="D126">
            <v>0.50370000000000004</v>
          </cell>
          <cell r="J126">
            <v>0.50370000000000004</v>
          </cell>
          <cell r="N126">
            <v>1.0074000000000001</v>
          </cell>
        </row>
        <row r="127">
          <cell r="A127" t="str">
            <v>BIRF 3957</v>
          </cell>
          <cell r="C127">
            <v>3.8335047600000003</v>
          </cell>
          <cell r="I127">
            <v>2.2939594799999998</v>
          </cell>
          <cell r="N127">
            <v>6.1274642400000001</v>
          </cell>
        </row>
        <row r="128">
          <cell r="A128" t="str">
            <v>BIRF 3958</v>
          </cell>
          <cell r="C128">
            <v>0.50390143799999998</v>
          </cell>
          <cell r="I128">
            <v>0.50390143799999998</v>
          </cell>
          <cell r="N128">
            <v>1.007802876</v>
          </cell>
        </row>
        <row r="129">
          <cell r="A129" t="str">
            <v>BIRF 3960</v>
          </cell>
          <cell r="E129">
            <v>1.1284000000000001</v>
          </cell>
          <cell r="K129">
            <v>1.1284000000000001</v>
          </cell>
          <cell r="N129">
            <v>2.2568000000000001</v>
          </cell>
        </row>
        <row r="130">
          <cell r="A130" t="str">
            <v>BIRF 3971</v>
          </cell>
          <cell r="F130">
            <v>4.6810999999999998</v>
          </cell>
          <cell r="L130">
            <v>4.6810999999999998</v>
          </cell>
          <cell r="N130">
            <v>9.3621999999999996</v>
          </cell>
        </row>
        <row r="131">
          <cell r="A131" t="str">
            <v>BIRF 4002</v>
          </cell>
          <cell r="D131">
            <v>5.5555554800000007</v>
          </cell>
          <cell r="J131">
            <v>5.5555568399999995</v>
          </cell>
          <cell r="N131">
            <v>11.11111232</v>
          </cell>
        </row>
        <row r="132">
          <cell r="A132" t="str">
            <v>BIRF 4003</v>
          </cell>
          <cell r="B132">
            <v>5</v>
          </cell>
          <cell r="H132">
            <v>5</v>
          </cell>
          <cell r="N132">
            <v>10</v>
          </cell>
        </row>
        <row r="133">
          <cell r="A133" t="str">
            <v>BIRF 4004</v>
          </cell>
          <cell r="B133">
            <v>1.20150504</v>
          </cell>
          <cell r="H133">
            <v>1.20150504</v>
          </cell>
          <cell r="N133">
            <v>2.40301008</v>
          </cell>
        </row>
        <row r="134">
          <cell r="A134" t="str">
            <v>BIRF 4085</v>
          </cell>
          <cell r="E134">
            <v>0.397137132</v>
          </cell>
          <cell r="K134">
            <v>0.397137132</v>
          </cell>
          <cell r="N134">
            <v>0.79427426400000001</v>
          </cell>
        </row>
        <row r="135">
          <cell r="A135" t="str">
            <v>BIRF 4093</v>
          </cell>
          <cell r="D135">
            <v>15</v>
          </cell>
          <cell r="J135">
            <v>15</v>
          </cell>
          <cell r="N135">
            <v>30</v>
          </cell>
        </row>
        <row r="136">
          <cell r="A136" t="str">
            <v>BIRF 4116</v>
          </cell>
          <cell r="C136">
            <v>15</v>
          </cell>
          <cell r="I136">
            <v>15</v>
          </cell>
          <cell r="N136">
            <v>30</v>
          </cell>
        </row>
        <row r="137">
          <cell r="A137" t="str">
            <v>BIRF 4117</v>
          </cell>
          <cell r="C137">
            <v>9.6813540490000012</v>
          </cell>
          <cell r="I137">
            <v>9.6813540490000012</v>
          </cell>
          <cell r="N137">
            <v>19.362708098000002</v>
          </cell>
        </row>
        <row r="138">
          <cell r="A138" t="str">
            <v>BIRF 4131</v>
          </cell>
          <cell r="E138">
            <v>1</v>
          </cell>
          <cell r="K138">
            <v>1</v>
          </cell>
          <cell r="N138">
            <v>2</v>
          </cell>
        </row>
        <row r="139">
          <cell r="A139" t="str">
            <v>BIRF 4150</v>
          </cell>
          <cell r="D139">
            <v>4.8123808830000003</v>
          </cell>
          <cell r="J139">
            <v>4.8123808830000003</v>
          </cell>
          <cell r="N139">
            <v>9.6247617660000007</v>
          </cell>
        </row>
        <row r="140">
          <cell r="A140" t="str">
            <v>BIRF 4163</v>
          </cell>
          <cell r="G140">
            <v>8.1042101019999997</v>
          </cell>
          <cell r="M140">
            <v>8.1042101019999997</v>
          </cell>
          <cell r="N140">
            <v>16.208420203999999</v>
          </cell>
        </row>
        <row r="141">
          <cell r="A141" t="str">
            <v>BIRF 4164</v>
          </cell>
          <cell r="B141">
            <v>5</v>
          </cell>
          <cell r="H141">
            <v>5</v>
          </cell>
          <cell r="N141">
            <v>10</v>
          </cell>
        </row>
        <row r="142">
          <cell r="A142" t="str">
            <v>BIRF 4168</v>
          </cell>
          <cell r="G142">
            <v>0.74906126000000006</v>
          </cell>
          <cell r="M142">
            <v>0.74906126000000006</v>
          </cell>
          <cell r="N142">
            <v>1.4981225200000001</v>
          </cell>
        </row>
        <row r="143">
          <cell r="A143" t="str">
            <v>BIRF 4195</v>
          </cell>
          <cell r="D143">
            <v>9.9977800000000006</v>
          </cell>
          <cell r="J143">
            <v>9.9977800000000006</v>
          </cell>
          <cell r="N143">
            <v>19.995560000000001</v>
          </cell>
        </row>
        <row r="144">
          <cell r="A144" t="str">
            <v>BIRF 421</v>
          </cell>
          <cell r="D144">
            <v>7.8998523000000001E-2</v>
          </cell>
          <cell r="J144">
            <v>7.8998523000000001E-2</v>
          </cell>
          <cell r="N144">
            <v>0.157997046</v>
          </cell>
        </row>
        <row r="145">
          <cell r="A145" t="str">
            <v>BIRF 4212</v>
          </cell>
          <cell r="D145">
            <v>3.5251438990000001</v>
          </cell>
          <cell r="J145">
            <v>3.5251438990000001</v>
          </cell>
          <cell r="N145">
            <v>7.0502877980000003</v>
          </cell>
        </row>
        <row r="146">
          <cell r="A146" t="str">
            <v>BIRF 4218</v>
          </cell>
          <cell r="F146">
            <v>2.4998999999999998</v>
          </cell>
          <cell r="L146">
            <v>2.4998999999999998</v>
          </cell>
          <cell r="N146">
            <v>4.9997999999999996</v>
          </cell>
        </row>
        <row r="147">
          <cell r="A147" t="str">
            <v>BIRF 4219</v>
          </cell>
          <cell r="F147">
            <v>3.75</v>
          </cell>
          <cell r="L147">
            <v>3.75</v>
          </cell>
          <cell r="N147">
            <v>7.5</v>
          </cell>
        </row>
        <row r="148">
          <cell r="A148" t="str">
            <v>BIRF 4220</v>
          </cell>
          <cell r="F148">
            <v>1.7499</v>
          </cell>
          <cell r="L148">
            <v>1.7499</v>
          </cell>
          <cell r="N148">
            <v>3.4998</v>
          </cell>
        </row>
        <row r="149">
          <cell r="A149" t="str">
            <v>BIRF 4221</v>
          </cell>
          <cell r="F149">
            <v>5</v>
          </cell>
          <cell r="L149">
            <v>5</v>
          </cell>
          <cell r="N149">
            <v>10</v>
          </cell>
        </row>
        <row r="150">
          <cell r="A150" t="str">
            <v>BIRF 4273</v>
          </cell>
          <cell r="C150">
            <v>1.8156000000000001</v>
          </cell>
          <cell r="I150">
            <v>1.8156000000000001</v>
          </cell>
          <cell r="N150">
            <v>3.6312000000000002</v>
          </cell>
        </row>
        <row r="151">
          <cell r="A151" t="str">
            <v>BIRF 4281</v>
          </cell>
          <cell r="E151">
            <v>0.29851</v>
          </cell>
          <cell r="K151">
            <v>0.29851</v>
          </cell>
          <cell r="N151">
            <v>0.59702</v>
          </cell>
        </row>
        <row r="152">
          <cell r="A152" t="str">
            <v>BIRF 4282</v>
          </cell>
          <cell r="D152">
            <v>1.3681000000000001</v>
          </cell>
          <cell r="J152">
            <v>1.3681000000000001</v>
          </cell>
          <cell r="N152">
            <v>2.7362000000000002</v>
          </cell>
        </row>
        <row r="153">
          <cell r="A153" t="str">
            <v>BIRF 4295</v>
          </cell>
          <cell r="F153">
            <v>22.408073509000001</v>
          </cell>
          <cell r="L153">
            <v>22.408073509000001</v>
          </cell>
          <cell r="N153">
            <v>44.816147018000002</v>
          </cell>
        </row>
        <row r="154">
          <cell r="A154" t="str">
            <v>BIRF 4313</v>
          </cell>
          <cell r="F154">
            <v>5.9256000000000002</v>
          </cell>
          <cell r="L154">
            <v>5.9256000000000002</v>
          </cell>
          <cell r="N154">
            <v>11.8512</v>
          </cell>
        </row>
        <row r="155">
          <cell r="A155" t="str">
            <v>BIRF 4314</v>
          </cell>
          <cell r="F155">
            <v>0.17299999999999999</v>
          </cell>
          <cell r="L155">
            <v>0.17299999999999999</v>
          </cell>
          <cell r="N155">
            <v>0.34599999999999997</v>
          </cell>
        </row>
        <row r="156">
          <cell r="A156" t="str">
            <v>BIRF 4366</v>
          </cell>
          <cell r="C156">
            <v>14.2</v>
          </cell>
          <cell r="I156">
            <v>14.2</v>
          </cell>
          <cell r="N156">
            <v>28.4</v>
          </cell>
        </row>
        <row r="157">
          <cell r="A157" t="str">
            <v>BIRF 4398</v>
          </cell>
          <cell r="E157">
            <v>3.9281000000000001</v>
          </cell>
          <cell r="K157">
            <v>4.0415000000000001</v>
          </cell>
          <cell r="N157">
            <v>7.9695999999999998</v>
          </cell>
        </row>
        <row r="158">
          <cell r="A158" t="str">
            <v>BIRF 4423</v>
          </cell>
          <cell r="D158">
            <v>0.76797614099999989</v>
          </cell>
          <cell r="J158">
            <v>0.76797614099999989</v>
          </cell>
          <cell r="N158">
            <v>1.5359522819999998</v>
          </cell>
        </row>
        <row r="159">
          <cell r="A159" t="str">
            <v>BIRF 4454</v>
          </cell>
          <cell r="C159">
            <v>0.104156095</v>
          </cell>
          <cell r="I159">
            <v>0.104156095</v>
          </cell>
          <cell r="N159">
            <v>0.20831219000000001</v>
          </cell>
        </row>
        <row r="160">
          <cell r="A160" t="str">
            <v>BIRF 4459</v>
          </cell>
          <cell r="E160">
            <v>0.5</v>
          </cell>
          <cell r="K160">
            <v>0.5</v>
          </cell>
          <cell r="N160">
            <v>1</v>
          </cell>
        </row>
        <row r="161">
          <cell r="A161" t="str">
            <v>BIRF 4472</v>
          </cell>
          <cell r="G161">
            <v>2.0500000000000002E-3</v>
          </cell>
          <cell r="M161">
            <v>2.0999999999999999E-3</v>
          </cell>
          <cell r="N161">
            <v>4.15E-3</v>
          </cell>
        </row>
        <row r="162">
          <cell r="A162" t="str">
            <v>BIRF 4484</v>
          </cell>
          <cell r="B162">
            <v>0.74601917600000001</v>
          </cell>
          <cell r="H162">
            <v>0.74601917600000001</v>
          </cell>
          <cell r="N162">
            <v>1.492038352</v>
          </cell>
        </row>
        <row r="163">
          <cell r="A163" t="str">
            <v>BIRF 4516</v>
          </cell>
          <cell r="C163">
            <v>2.625</v>
          </cell>
          <cell r="I163">
            <v>2.625</v>
          </cell>
          <cell r="N163">
            <v>5.25</v>
          </cell>
        </row>
        <row r="164">
          <cell r="A164" t="str">
            <v>BIRF 4578</v>
          </cell>
          <cell r="E164">
            <v>2.2210000000000001</v>
          </cell>
          <cell r="K164">
            <v>2.2210000000000001</v>
          </cell>
          <cell r="N164">
            <v>4.4420000000000002</v>
          </cell>
        </row>
        <row r="165">
          <cell r="A165" t="str">
            <v>BIRF 4580</v>
          </cell>
          <cell r="G165">
            <v>0.23326956299999999</v>
          </cell>
          <cell r="M165">
            <v>0.23326956299999999</v>
          </cell>
          <cell r="N165">
            <v>0.46653912599999997</v>
          </cell>
        </row>
        <row r="166">
          <cell r="A166" t="str">
            <v>BIRF 4585</v>
          </cell>
          <cell r="E166">
            <v>11.399900000000001</v>
          </cell>
          <cell r="K166">
            <v>11.399900000000001</v>
          </cell>
          <cell r="N166">
            <v>22.799800000000001</v>
          </cell>
        </row>
        <row r="167">
          <cell r="A167" t="str">
            <v>BIRF 4586</v>
          </cell>
          <cell r="E167">
            <v>2.4466602499999999</v>
          </cell>
          <cell r="K167">
            <v>2.4466602499999999</v>
          </cell>
          <cell r="N167">
            <v>4.8933204999999997</v>
          </cell>
        </row>
        <row r="168">
          <cell r="A168" t="str">
            <v>BIRF 4634</v>
          </cell>
          <cell r="D168">
            <v>10.164899999999999</v>
          </cell>
          <cell r="J168">
            <v>10.164899999999999</v>
          </cell>
          <cell r="N168">
            <v>20.329799999999999</v>
          </cell>
        </row>
        <row r="169">
          <cell r="A169" t="str">
            <v>BIRF 4640</v>
          </cell>
          <cell r="E169">
            <v>0.22575888099999999</v>
          </cell>
          <cell r="K169">
            <v>0.22575888099999999</v>
          </cell>
          <cell r="N169">
            <v>0.45151776199999999</v>
          </cell>
        </row>
        <row r="170">
          <cell r="A170" t="str">
            <v>BIRF 7075</v>
          </cell>
          <cell r="C170">
            <v>15.2</v>
          </cell>
          <cell r="I170">
            <v>15.2</v>
          </cell>
          <cell r="N170">
            <v>30.4</v>
          </cell>
        </row>
        <row r="171">
          <cell r="A171" t="str">
            <v>BIRF 7157</v>
          </cell>
          <cell r="E171">
            <v>26.22</v>
          </cell>
          <cell r="K171">
            <v>27.18</v>
          </cell>
          <cell r="N171">
            <v>53.4</v>
          </cell>
        </row>
        <row r="172">
          <cell r="A172" t="str">
            <v>BIRF 7171</v>
          </cell>
          <cell r="C172">
            <v>16.149999999999999</v>
          </cell>
          <cell r="I172">
            <v>16.7</v>
          </cell>
          <cell r="N172">
            <v>32.85</v>
          </cell>
        </row>
        <row r="173">
          <cell r="A173" t="str">
            <v>BIRF 7199</v>
          </cell>
          <cell r="E173">
            <v>18.72</v>
          </cell>
          <cell r="K173">
            <v>19.38</v>
          </cell>
          <cell r="N173">
            <v>38.1</v>
          </cell>
        </row>
        <row r="174">
          <cell r="A174" t="str">
            <v>BIRF 7242</v>
          </cell>
          <cell r="G174">
            <v>0</v>
          </cell>
          <cell r="M174">
            <v>0</v>
          </cell>
          <cell r="N174">
            <v>0</v>
          </cell>
        </row>
        <row r="175">
          <cell r="A175" t="str">
            <v>BIRF 7268</v>
          </cell>
          <cell r="E175">
            <v>0</v>
          </cell>
          <cell r="K175">
            <v>0</v>
          </cell>
          <cell r="N175">
            <v>0</v>
          </cell>
        </row>
        <row r="176">
          <cell r="A176" t="str">
            <v>BIRF 7295</v>
          </cell>
          <cell r="C176">
            <v>0</v>
          </cell>
          <cell r="I176">
            <v>1.87701512</v>
          </cell>
          <cell r="N176">
            <v>1.87701512</v>
          </cell>
        </row>
        <row r="177">
          <cell r="A177" t="str">
            <v>BIRF 7301</v>
          </cell>
          <cell r="E177">
            <v>0</v>
          </cell>
          <cell r="K177">
            <v>0</v>
          </cell>
          <cell r="N177">
            <v>0</v>
          </cell>
        </row>
        <row r="178">
          <cell r="A178" t="str">
            <v>BIRF 7369</v>
          </cell>
          <cell r="D178">
            <v>0</v>
          </cell>
          <cell r="J178">
            <v>0</v>
          </cell>
          <cell r="N178">
            <v>0</v>
          </cell>
        </row>
        <row r="179">
          <cell r="A179" t="str">
            <v>BODEN 15 USD</v>
          </cell>
          <cell r="E179">
            <v>0</v>
          </cell>
          <cell r="K179">
            <v>0</v>
          </cell>
          <cell r="N179">
            <v>0</v>
          </cell>
        </row>
        <row r="180">
          <cell r="A180" t="str">
            <v>BODEN 2012 - II</v>
          </cell>
          <cell r="C180">
            <v>0</v>
          </cell>
          <cell r="I180">
            <v>61.307733169999999</v>
          </cell>
          <cell r="N180">
            <v>61.307733169999999</v>
          </cell>
        </row>
        <row r="181">
          <cell r="A181" t="str">
            <v>BODEN 2014 ($+CER)</v>
          </cell>
          <cell r="D181">
            <v>0</v>
          </cell>
          <cell r="J181">
            <v>0</v>
          </cell>
          <cell r="N181">
            <v>0</v>
          </cell>
        </row>
        <row r="182">
          <cell r="A182" t="str">
            <v>BOGAR</v>
          </cell>
          <cell r="B182">
            <v>47.15292868190695</v>
          </cell>
          <cell r="C182">
            <v>47.15292868190695</v>
          </cell>
          <cell r="D182">
            <v>47.15292868190695</v>
          </cell>
          <cell r="E182">
            <v>47.15292868190695</v>
          </cell>
          <cell r="F182">
            <v>47.15292868190695</v>
          </cell>
          <cell r="G182">
            <v>47.15292868190695</v>
          </cell>
          <cell r="H182">
            <v>47.15292868190695</v>
          </cell>
          <cell r="I182">
            <v>47.15292868190695</v>
          </cell>
          <cell r="J182">
            <v>47.15292868190695</v>
          </cell>
          <cell r="K182">
            <v>47.15292868190695</v>
          </cell>
          <cell r="L182">
            <v>47.15292868190695</v>
          </cell>
          <cell r="M182">
            <v>47.15292868190695</v>
          </cell>
          <cell r="N182">
            <v>565.83514418288325</v>
          </cell>
        </row>
        <row r="183">
          <cell r="A183" t="str">
            <v>BOGAR 2020</v>
          </cell>
          <cell r="B183">
            <v>2.535922745964736</v>
          </cell>
          <cell r="C183">
            <v>2.535922745964736</v>
          </cell>
          <cell r="D183">
            <v>2.535922745964736</v>
          </cell>
          <cell r="E183">
            <v>2.535922745964736</v>
          </cell>
          <cell r="F183">
            <v>2.535922745964736</v>
          </cell>
          <cell r="G183">
            <v>2.535922745964736</v>
          </cell>
          <cell r="H183">
            <v>2.535922745964736</v>
          </cell>
          <cell r="I183">
            <v>2.535922745964736</v>
          </cell>
          <cell r="J183">
            <v>2.535922745964736</v>
          </cell>
          <cell r="K183">
            <v>2.535922745964736</v>
          </cell>
          <cell r="L183">
            <v>2.535922745964736</v>
          </cell>
          <cell r="M183">
            <v>2.535922745964736</v>
          </cell>
          <cell r="N183">
            <v>30.431072951576834</v>
          </cell>
        </row>
        <row r="184">
          <cell r="A184" t="str">
            <v>Bonar V</v>
          </cell>
          <cell r="D184">
            <v>0</v>
          </cell>
          <cell r="J184">
            <v>0</v>
          </cell>
          <cell r="N184">
            <v>0</v>
          </cell>
        </row>
        <row r="185">
          <cell r="A185" t="str">
            <v>Bonar VII</v>
          </cell>
          <cell r="D185">
            <v>0</v>
          </cell>
          <cell r="J185">
            <v>0</v>
          </cell>
          <cell r="N185">
            <v>0</v>
          </cell>
        </row>
        <row r="186">
          <cell r="A186" t="str">
            <v>Bono 2013 $</v>
          </cell>
          <cell r="E186">
            <v>1.78145918814433</v>
          </cell>
          <cell r="K186">
            <v>1.78145918814433</v>
          </cell>
          <cell r="N186">
            <v>3.56291837628866</v>
          </cell>
        </row>
        <row r="187">
          <cell r="A187" t="str">
            <v>BONOS/PROVSJ</v>
          </cell>
          <cell r="G187">
            <v>0</v>
          </cell>
          <cell r="M187">
            <v>7.9058713875220388</v>
          </cell>
          <cell r="N187">
            <v>7.9058713875220388</v>
          </cell>
        </row>
        <row r="188">
          <cell r="A188" t="str">
            <v>CAF I</v>
          </cell>
          <cell r="F188">
            <v>4.4458145409999998</v>
          </cell>
          <cell r="L188">
            <v>4.4458145409999998</v>
          </cell>
          <cell r="N188">
            <v>8.8916290819999997</v>
          </cell>
        </row>
        <row r="189">
          <cell r="A189" t="str">
            <v>CAF II</v>
          </cell>
          <cell r="G189">
            <v>0.28197888799999998</v>
          </cell>
          <cell r="M189">
            <v>0.28197888799999998</v>
          </cell>
          <cell r="N189">
            <v>0.56395777599999997</v>
          </cell>
        </row>
        <row r="190">
          <cell r="A190" t="str">
            <v>CITILA/RELEXT</v>
          </cell>
          <cell r="B190">
            <v>4.3193800000000003E-3</v>
          </cell>
          <cell r="C190">
            <v>4.3446700000000001E-3</v>
          </cell>
          <cell r="D190">
            <v>5.1084899999999994E-3</v>
          </cell>
          <cell r="E190">
            <v>4.4000200000000001E-3</v>
          </cell>
          <cell r="F190">
            <v>4.6701199999999998E-3</v>
          </cell>
          <cell r="G190">
            <v>4.4531300000000005E-3</v>
          </cell>
          <cell r="H190">
            <v>4.7218199999999998E-3</v>
          </cell>
          <cell r="I190">
            <v>4.5068599999999997E-3</v>
          </cell>
          <cell r="J190">
            <v>4.53325E-3</v>
          </cell>
          <cell r="K190">
            <v>4.7997999999999999E-3</v>
          </cell>
          <cell r="L190">
            <v>4.5878999999999998E-3</v>
          </cell>
          <cell r="M190">
            <v>4.8529999999999997E-3</v>
          </cell>
          <cell r="N190">
            <v>5.5298440000000004E-2</v>
          </cell>
        </row>
        <row r="191">
          <cell r="A191" t="str">
            <v>DISC $+CER</v>
          </cell>
          <cell r="G191">
            <v>0</v>
          </cell>
          <cell r="M191">
            <v>0</v>
          </cell>
          <cell r="N191">
            <v>0</v>
          </cell>
        </row>
        <row r="192">
          <cell r="A192" t="str">
            <v>DISC EUR</v>
          </cell>
          <cell r="G192">
            <v>0</v>
          </cell>
          <cell r="M192">
            <v>0</v>
          </cell>
          <cell r="N192">
            <v>0</v>
          </cell>
        </row>
        <row r="193">
          <cell r="A193" t="str">
            <v>DISC JPY</v>
          </cell>
          <cell r="G193">
            <v>0</v>
          </cell>
          <cell r="M193">
            <v>0</v>
          </cell>
          <cell r="N193">
            <v>0</v>
          </cell>
        </row>
        <row r="194">
          <cell r="A194" t="str">
            <v>DISC USD</v>
          </cell>
          <cell r="G194">
            <v>0</v>
          </cell>
          <cell r="M194">
            <v>0</v>
          </cell>
          <cell r="N194">
            <v>0</v>
          </cell>
        </row>
        <row r="195">
          <cell r="A195" t="str">
            <v>DISD</v>
          </cell>
          <cell r="F195">
            <v>0</v>
          </cell>
          <cell r="L195">
            <v>0</v>
          </cell>
          <cell r="N195">
            <v>0</v>
          </cell>
        </row>
        <row r="196">
          <cell r="A196" t="str">
            <v>DISDDM</v>
          </cell>
          <cell r="F196">
            <v>0</v>
          </cell>
          <cell r="L196">
            <v>0</v>
          </cell>
          <cell r="N196">
            <v>0</v>
          </cell>
        </row>
        <row r="197">
          <cell r="A197" t="str">
            <v>EIB/VIALIDAD</v>
          </cell>
          <cell r="G197">
            <v>1.5909326699999999</v>
          </cell>
          <cell r="M197">
            <v>1.6436310299999999</v>
          </cell>
          <cell r="N197">
            <v>3.2345636999999998</v>
          </cell>
        </row>
        <row r="198">
          <cell r="A198" t="str">
            <v>EL/DEM-44</v>
          </cell>
          <cell r="F198">
            <v>0</v>
          </cell>
          <cell r="N198">
            <v>0</v>
          </cell>
        </row>
        <row r="199">
          <cell r="A199" t="str">
            <v>EL/DEM-52</v>
          </cell>
          <cell r="J199">
            <v>0</v>
          </cell>
          <cell r="N199">
            <v>0</v>
          </cell>
        </row>
        <row r="200">
          <cell r="A200" t="str">
            <v>EL/DEM-55</v>
          </cell>
          <cell r="L200">
            <v>0</v>
          </cell>
          <cell r="N200">
            <v>0</v>
          </cell>
        </row>
        <row r="201">
          <cell r="A201" t="str">
            <v>EL/DEM-72</v>
          </cell>
          <cell r="K201">
            <v>204.52971956632007</v>
          </cell>
          <cell r="N201">
            <v>204.52971956632007</v>
          </cell>
        </row>
        <row r="202">
          <cell r="A202" t="str">
            <v>EL/DEM-82</v>
          </cell>
          <cell r="H202">
            <v>0</v>
          </cell>
          <cell r="N202">
            <v>0</v>
          </cell>
        </row>
        <row r="203">
          <cell r="A203" t="str">
            <v>EL/EUR-85</v>
          </cell>
          <cell r="H203">
            <v>0</v>
          </cell>
          <cell r="N203">
            <v>0</v>
          </cell>
        </row>
        <row r="204">
          <cell r="A204" t="str">
            <v>EL/EUR-95</v>
          </cell>
          <cell r="F204">
            <v>347.13669794572661</v>
          </cell>
          <cell r="N204">
            <v>347.13669794572661</v>
          </cell>
        </row>
        <row r="205">
          <cell r="A205" t="str">
            <v>EL/ITL-77</v>
          </cell>
          <cell r="K205">
            <v>211.12451540705047</v>
          </cell>
          <cell r="N205">
            <v>211.12451540705047</v>
          </cell>
        </row>
        <row r="206">
          <cell r="A206" t="str">
            <v>EL/JPY-99</v>
          </cell>
          <cell r="I206">
            <v>21.499915354663958</v>
          </cell>
          <cell r="N206">
            <v>21.499915354663958</v>
          </cell>
        </row>
        <row r="207">
          <cell r="A207" t="str">
            <v>EL/USD-89</v>
          </cell>
          <cell r="D207">
            <v>0.54615119999999995</v>
          </cell>
          <cell r="J207">
            <v>0.54615119999999995</v>
          </cell>
          <cell r="N207">
            <v>1.0923023999999999</v>
          </cell>
        </row>
        <row r="208">
          <cell r="A208" t="str">
            <v>FERRO</v>
          </cell>
          <cell r="E208">
            <v>0</v>
          </cell>
          <cell r="K208">
            <v>0</v>
          </cell>
          <cell r="N208">
            <v>0</v>
          </cell>
        </row>
        <row r="209">
          <cell r="A209" t="str">
            <v>FIDA 417</v>
          </cell>
          <cell r="G209">
            <v>0.35824936411617703</v>
          </cell>
          <cell r="M209">
            <v>0.35824936411617703</v>
          </cell>
          <cell r="N209">
            <v>0.71649872823235405</v>
          </cell>
        </row>
        <row r="210">
          <cell r="A210" t="str">
            <v>FIDA 514</v>
          </cell>
          <cell r="G210">
            <v>3.3174744869649365E-2</v>
          </cell>
          <cell r="M210">
            <v>3.3174744869649365E-2</v>
          </cell>
          <cell r="N210">
            <v>6.6349489739298731E-2</v>
          </cell>
        </row>
        <row r="211">
          <cell r="A211" t="str">
            <v>FKUW/PROVSF</v>
          </cell>
          <cell r="G211">
            <v>1.130084785615491</v>
          </cell>
          <cell r="M211">
            <v>1.130084785615491</v>
          </cell>
          <cell r="N211">
            <v>2.2601695712309819</v>
          </cell>
        </row>
        <row r="212">
          <cell r="A212" t="str">
            <v>FON/TESORO</v>
          </cell>
          <cell r="B212">
            <v>0.18675934278350514</v>
          </cell>
          <cell r="C212">
            <v>1.0985276771907218</v>
          </cell>
          <cell r="D212">
            <v>0.49762112435567013</v>
          </cell>
          <cell r="E212">
            <v>0.78904071520618557</v>
          </cell>
          <cell r="F212">
            <v>0.76910542203608256</v>
          </cell>
          <cell r="G212">
            <v>0.78255174935567018</v>
          </cell>
          <cell r="H212">
            <v>0.18675932667525771</v>
          </cell>
          <cell r="I212">
            <v>1.0985276804123711</v>
          </cell>
          <cell r="J212">
            <v>0.49762111791237112</v>
          </cell>
          <cell r="K212">
            <v>0.75661388530927831</v>
          </cell>
          <cell r="L212">
            <v>0.15041426868556701</v>
          </cell>
          <cell r="M212">
            <v>0.69214784471649482</v>
          </cell>
          <cell r="N212">
            <v>7.5056901546391739</v>
          </cell>
        </row>
        <row r="213">
          <cell r="A213" t="str">
            <v>FONP 06/94</v>
          </cell>
          <cell r="D213">
            <v>1.7153564350000001</v>
          </cell>
          <cell r="J213">
            <v>1.7153564350000001</v>
          </cell>
          <cell r="N213">
            <v>3.4307128700000002</v>
          </cell>
        </row>
        <row r="214">
          <cell r="A214" t="str">
            <v>FONP 12/02</v>
          </cell>
          <cell r="B214">
            <v>1.9320198E-2</v>
          </cell>
          <cell r="H214">
            <v>1.9320198E-2</v>
          </cell>
          <cell r="N214">
            <v>3.8640396E-2</v>
          </cell>
        </row>
        <row r="215">
          <cell r="A215" t="str">
            <v>FONP 13/03</v>
          </cell>
          <cell r="D215">
            <v>0.74705859499999994</v>
          </cell>
          <cell r="J215">
            <v>0.74705859499999994</v>
          </cell>
          <cell r="N215">
            <v>1.4941171899999999</v>
          </cell>
        </row>
        <row r="216">
          <cell r="A216" t="str">
            <v>FONP 14/04</v>
          </cell>
          <cell r="C216">
            <v>0</v>
          </cell>
          <cell r="I216">
            <v>0.248399429</v>
          </cell>
          <cell r="N216">
            <v>0.248399429</v>
          </cell>
        </row>
        <row r="217">
          <cell r="A217" t="str">
            <v>FUB/RELEXT</v>
          </cell>
          <cell r="B217">
            <v>2.58362E-3</v>
          </cell>
          <cell r="C217">
            <v>2.15249E-3</v>
          </cell>
          <cell r="D217">
            <v>2.8344400000000001E-3</v>
          </cell>
          <cell r="E217">
            <v>2.1840500000000003E-3</v>
          </cell>
          <cell r="F217">
            <v>2.4196300000000003E-3</v>
          </cell>
          <cell r="G217">
            <v>1.7706800000000002E-3</v>
          </cell>
          <cell r="H217">
            <v>2.8870799999999998E-3</v>
          </cell>
          <cell r="I217">
            <v>2.24267E-3</v>
          </cell>
          <cell r="J217">
            <v>2.0370200000000001E-3</v>
          </cell>
          <cell r="K217">
            <v>2.7086199999999997E-3</v>
          </cell>
          <cell r="L217">
            <v>2.2869000000000001E-3</v>
          </cell>
          <cell r="M217">
            <v>2.3013700000000001E-3</v>
          </cell>
          <cell r="N217">
            <v>2.8408570000000001E-2</v>
          </cell>
        </row>
        <row r="218">
          <cell r="A218" t="str">
            <v>GLO17 PES</v>
          </cell>
          <cell r="B218">
            <v>0</v>
          </cell>
          <cell r="H218">
            <v>0</v>
          </cell>
          <cell r="N218">
            <v>0</v>
          </cell>
        </row>
        <row r="219">
          <cell r="A219" t="str">
            <v>ICE/ASEGSAL</v>
          </cell>
          <cell r="B219">
            <v>0.10730121000000001</v>
          </cell>
          <cell r="H219">
            <v>0.10730121000000001</v>
          </cell>
          <cell r="N219">
            <v>0.21460242000000002</v>
          </cell>
        </row>
        <row r="220">
          <cell r="A220" t="str">
            <v>ICE/BICE</v>
          </cell>
          <cell r="B220">
            <v>0.77098568000000001</v>
          </cell>
          <cell r="H220">
            <v>0.77098568000000001</v>
          </cell>
          <cell r="N220">
            <v>1.54197136</v>
          </cell>
        </row>
        <row r="221">
          <cell r="A221" t="str">
            <v>ICE/CORTE</v>
          </cell>
          <cell r="E221">
            <v>9.3219579999999996E-2</v>
          </cell>
          <cell r="K221">
            <v>9.3219579999999996E-2</v>
          </cell>
          <cell r="N221">
            <v>0.18643915999999999</v>
          </cell>
        </row>
        <row r="222">
          <cell r="A222" t="str">
            <v>ICE/DEFENSA</v>
          </cell>
          <cell r="B222">
            <v>0.72804878000000006</v>
          </cell>
          <cell r="H222">
            <v>0.72804878000000006</v>
          </cell>
          <cell r="N222">
            <v>1.4560975600000001</v>
          </cell>
        </row>
        <row r="223">
          <cell r="A223" t="str">
            <v>ICE/EDUCACION</v>
          </cell>
          <cell r="B223">
            <v>0.43121872999999999</v>
          </cell>
          <cell r="H223">
            <v>0.43121872999999999</v>
          </cell>
          <cell r="N223">
            <v>0.86243745999999999</v>
          </cell>
        </row>
        <row r="224">
          <cell r="A224" t="str">
            <v>ICE/JUSTICIA</v>
          </cell>
          <cell r="B224">
            <v>9.8774089999999995E-2</v>
          </cell>
          <cell r="H224">
            <v>9.8774089999999995E-2</v>
          </cell>
          <cell r="N224">
            <v>0.19754817999999999</v>
          </cell>
        </row>
        <row r="225">
          <cell r="A225" t="str">
            <v>ICE/MCBA</v>
          </cell>
          <cell r="G225">
            <v>0.35395259000000001</v>
          </cell>
          <cell r="M225">
            <v>0.35395259000000001</v>
          </cell>
          <cell r="N225">
            <v>0.70790518000000002</v>
          </cell>
        </row>
        <row r="226">
          <cell r="A226" t="str">
            <v>ICE/PREFEC</v>
          </cell>
          <cell r="G226">
            <v>6.6803979999999999E-2</v>
          </cell>
          <cell r="M226">
            <v>6.6803979999999999E-2</v>
          </cell>
          <cell r="N226">
            <v>0.13360796</v>
          </cell>
        </row>
        <row r="227">
          <cell r="A227" t="str">
            <v>ICE/PRES</v>
          </cell>
          <cell r="B227">
            <v>1.5233170000000001E-2</v>
          </cell>
          <cell r="H227">
            <v>1.5233170000000001E-2</v>
          </cell>
          <cell r="N227">
            <v>3.0466340000000001E-2</v>
          </cell>
        </row>
        <row r="228">
          <cell r="A228" t="str">
            <v>ICE/PROVCB</v>
          </cell>
          <cell r="E228">
            <v>0.62365181000000003</v>
          </cell>
          <cell r="K228">
            <v>0.62365181000000003</v>
          </cell>
          <cell r="N228">
            <v>1.2473036200000001</v>
          </cell>
        </row>
        <row r="229">
          <cell r="A229" t="str">
            <v>ICE/SALUD</v>
          </cell>
          <cell r="F229">
            <v>2.34358567</v>
          </cell>
          <cell r="L229">
            <v>2.34358567</v>
          </cell>
          <cell r="N229">
            <v>4.6871713399999999</v>
          </cell>
        </row>
        <row r="230">
          <cell r="A230" t="str">
            <v>ICE/SALUDPBA</v>
          </cell>
          <cell r="B230">
            <v>0.64464681999999995</v>
          </cell>
          <cell r="H230">
            <v>0.64464681999999995</v>
          </cell>
          <cell r="N230">
            <v>1.2892936399999999</v>
          </cell>
        </row>
        <row r="231">
          <cell r="A231" t="str">
            <v>ICE/VIALIDAD</v>
          </cell>
          <cell r="D231">
            <v>0.12129997000000001</v>
          </cell>
          <cell r="J231">
            <v>0.12129997000000001</v>
          </cell>
          <cell r="N231">
            <v>0.24259994000000001</v>
          </cell>
        </row>
        <row r="232">
          <cell r="A232" t="str">
            <v>ICO/CBA</v>
          </cell>
          <cell r="E232">
            <v>2.6418124651280754</v>
          </cell>
          <cell r="K232">
            <v>2.6418124651280754</v>
          </cell>
          <cell r="N232">
            <v>5.2836249302561509</v>
          </cell>
        </row>
        <row r="233">
          <cell r="A233" t="str">
            <v>ICO/SALUD</v>
          </cell>
          <cell r="E233">
            <v>2.6418124778087755</v>
          </cell>
          <cell r="K233">
            <v>2.6418124778087755</v>
          </cell>
          <cell r="N233">
            <v>5.283624955617551</v>
          </cell>
        </row>
        <row r="234">
          <cell r="A234" t="str">
            <v>IRB/RELEXT</v>
          </cell>
          <cell r="D234">
            <v>4.9809409079381185E-3</v>
          </cell>
          <cell r="G234">
            <v>5.0797996449404009E-3</v>
          </cell>
          <cell r="J234">
            <v>5.1806492518387025E-3</v>
          </cell>
          <cell r="M234">
            <v>5.2834897286330217E-3</v>
          </cell>
          <cell r="N234">
            <v>2.0524879533350242E-2</v>
          </cell>
        </row>
        <row r="235">
          <cell r="A235" t="str">
            <v>JBIC/PROV</v>
          </cell>
          <cell r="C235">
            <v>1.3266570763500931</v>
          </cell>
          <cell r="I235">
            <v>1.3266570763500931</v>
          </cell>
          <cell r="N235">
            <v>2.6533141527001862</v>
          </cell>
        </row>
        <row r="236">
          <cell r="A236" t="str">
            <v>JBIC/PROVBA</v>
          </cell>
          <cell r="D236">
            <v>1.0603098019299138</v>
          </cell>
          <cell r="J236">
            <v>1.0603098019299138</v>
          </cell>
          <cell r="N236">
            <v>2.1206196038598275</v>
          </cell>
        </row>
        <row r="237">
          <cell r="A237" t="str">
            <v>JBIC/TESORO</v>
          </cell>
          <cell r="E237">
            <v>7.3086084306754699</v>
          </cell>
          <cell r="K237">
            <v>7.3084476045369904</v>
          </cell>
          <cell r="N237">
            <v>14.61705603521246</v>
          </cell>
        </row>
        <row r="238">
          <cell r="A238" t="str">
            <v>KFW/CONEA</v>
          </cell>
          <cell r="D238">
            <v>10.300839524473751</v>
          </cell>
          <cell r="J238">
            <v>10.300839334263252</v>
          </cell>
          <cell r="N238">
            <v>20.601678858737003</v>
          </cell>
        </row>
        <row r="239">
          <cell r="A239" t="str">
            <v>KFW/INTI</v>
          </cell>
          <cell r="G239">
            <v>0.29975340096373326</v>
          </cell>
          <cell r="M239">
            <v>0.29975340096373326</v>
          </cell>
          <cell r="N239">
            <v>0.59950680192746653</v>
          </cell>
        </row>
        <row r="240">
          <cell r="A240" t="str">
            <v>KFW/YACYRETA</v>
          </cell>
          <cell r="G240">
            <v>0.36000308141009379</v>
          </cell>
          <cell r="L240">
            <v>0.36000308141009379</v>
          </cell>
          <cell r="N240">
            <v>0.72000616282018759</v>
          </cell>
        </row>
        <row r="241">
          <cell r="A241" t="str">
            <v>LETR INTRAN</v>
          </cell>
          <cell r="B241">
            <v>0</v>
          </cell>
          <cell r="H241">
            <v>0</v>
          </cell>
          <cell r="N241">
            <v>0</v>
          </cell>
        </row>
        <row r="242">
          <cell r="A242" t="str">
            <v>MEDIO/BANADE</v>
          </cell>
          <cell r="D242">
            <v>9.4903132132893739E-2</v>
          </cell>
          <cell r="E242">
            <v>2.0069387141770227</v>
          </cell>
          <cell r="J242">
            <v>9.4903220897793558E-2</v>
          </cell>
          <cell r="K242">
            <v>2.0069531701749939</v>
          </cell>
          <cell r="N242">
            <v>4.2036982373827039</v>
          </cell>
        </row>
        <row r="243">
          <cell r="A243" t="str">
            <v>MEDIO/BCRA</v>
          </cell>
          <cell r="D243">
            <v>1.4191061399999998</v>
          </cell>
          <cell r="E243">
            <v>1.4385683600000001</v>
          </cell>
          <cell r="J243">
            <v>1.4191061399999998</v>
          </cell>
          <cell r="K243">
            <v>6.3274589999999992E-2</v>
          </cell>
          <cell r="N243">
            <v>4.3400552299999999</v>
          </cell>
        </row>
        <row r="244">
          <cell r="A244" t="str">
            <v>MEDIO/HIDRONOR</v>
          </cell>
          <cell r="E244">
            <v>6.8695079888409852E-2</v>
          </cell>
          <cell r="K244">
            <v>6.8695079888409852E-2</v>
          </cell>
          <cell r="N244">
            <v>0.1373901597768197</v>
          </cell>
        </row>
        <row r="245">
          <cell r="A245" t="str">
            <v>MEDIO/JUSTICIA</v>
          </cell>
          <cell r="F245">
            <v>5.6662050000000005E-2</v>
          </cell>
          <cell r="L245">
            <v>5.6662050000000005E-2</v>
          </cell>
          <cell r="N245">
            <v>0.11332410000000001</v>
          </cell>
        </row>
        <row r="246">
          <cell r="A246" t="str">
            <v>MEDIO/NASA</v>
          </cell>
          <cell r="F246">
            <v>0.25308641897032719</v>
          </cell>
          <cell r="L246">
            <v>0.25308641897032719</v>
          </cell>
          <cell r="N246">
            <v>0.50617283794065437</v>
          </cell>
        </row>
        <row r="247">
          <cell r="A247" t="str">
            <v>MEDIO/PROVBA</v>
          </cell>
          <cell r="G247">
            <v>0.50009934060360139</v>
          </cell>
          <cell r="M247">
            <v>0.50009934060360139</v>
          </cell>
          <cell r="N247">
            <v>1.0001986812072028</v>
          </cell>
        </row>
        <row r="248">
          <cell r="A248" t="str">
            <v>MEDIO/SALUD</v>
          </cell>
          <cell r="F248">
            <v>0.60626195790007609</v>
          </cell>
          <cell r="L248">
            <v>0.60626195790007609</v>
          </cell>
          <cell r="N248">
            <v>1.2125239158001522</v>
          </cell>
        </row>
        <row r="249">
          <cell r="A249" t="str">
            <v>MEDIO/YACYRETA</v>
          </cell>
          <cell r="B249">
            <v>1.010149068932285</v>
          </cell>
          <cell r="H249">
            <v>1.010149068932285</v>
          </cell>
          <cell r="N249">
            <v>2.0202981378645699</v>
          </cell>
        </row>
        <row r="250">
          <cell r="A250" t="str">
            <v>OCMO</v>
          </cell>
          <cell r="E250">
            <v>2.174437146357016</v>
          </cell>
          <cell r="K250">
            <v>8.2804156458703898E-2</v>
          </cell>
          <cell r="N250">
            <v>2.2572413028157201</v>
          </cell>
        </row>
        <row r="251">
          <cell r="A251" t="str">
            <v>P BG04/06</v>
          </cell>
          <cell r="B251">
            <v>0</v>
          </cell>
          <cell r="C251">
            <v>0</v>
          </cell>
          <cell r="D251">
            <v>0</v>
          </cell>
          <cell r="E251">
            <v>0</v>
          </cell>
          <cell r="F251">
            <v>0</v>
          </cell>
          <cell r="G251">
            <v>0</v>
          </cell>
          <cell r="H251">
            <v>0</v>
          </cell>
          <cell r="I251">
            <v>0</v>
          </cell>
          <cell r="J251">
            <v>0</v>
          </cell>
          <cell r="K251">
            <v>24.195258296112335</v>
          </cell>
          <cell r="N251">
            <v>24.195258296112335</v>
          </cell>
        </row>
        <row r="252">
          <cell r="A252" t="str">
            <v>P BG05/17</v>
          </cell>
          <cell r="B252">
            <v>0</v>
          </cell>
          <cell r="C252">
            <v>0</v>
          </cell>
          <cell r="D252">
            <v>0</v>
          </cell>
          <cell r="E252">
            <v>0</v>
          </cell>
          <cell r="F252">
            <v>0</v>
          </cell>
          <cell r="G252">
            <v>0</v>
          </cell>
          <cell r="H252">
            <v>0</v>
          </cell>
          <cell r="I252">
            <v>0</v>
          </cell>
          <cell r="J252">
            <v>0</v>
          </cell>
          <cell r="K252">
            <v>0</v>
          </cell>
          <cell r="L252">
            <v>0</v>
          </cell>
          <cell r="M252">
            <v>0</v>
          </cell>
          <cell r="N252">
            <v>0</v>
          </cell>
        </row>
        <row r="253">
          <cell r="A253" t="str">
            <v>P BG06/27</v>
          </cell>
          <cell r="B253">
            <v>0</v>
          </cell>
          <cell r="C253">
            <v>0</v>
          </cell>
          <cell r="D253">
            <v>0</v>
          </cell>
          <cell r="E253">
            <v>0</v>
          </cell>
          <cell r="F253">
            <v>0</v>
          </cell>
          <cell r="G253">
            <v>0</v>
          </cell>
          <cell r="H253">
            <v>0</v>
          </cell>
          <cell r="I253">
            <v>0</v>
          </cell>
          <cell r="J253">
            <v>0</v>
          </cell>
          <cell r="K253">
            <v>0</v>
          </cell>
          <cell r="L253">
            <v>0</v>
          </cell>
          <cell r="M253">
            <v>0</v>
          </cell>
          <cell r="N253">
            <v>0</v>
          </cell>
        </row>
        <row r="254">
          <cell r="A254" t="str">
            <v>P BG08/19</v>
          </cell>
          <cell r="B254">
            <v>0</v>
          </cell>
          <cell r="C254">
            <v>0</v>
          </cell>
          <cell r="D254">
            <v>0</v>
          </cell>
          <cell r="E254">
            <v>0</v>
          </cell>
          <cell r="F254">
            <v>0</v>
          </cell>
          <cell r="G254">
            <v>0</v>
          </cell>
          <cell r="H254">
            <v>0</v>
          </cell>
          <cell r="I254">
            <v>0</v>
          </cell>
          <cell r="J254">
            <v>0</v>
          </cell>
          <cell r="K254">
            <v>0</v>
          </cell>
          <cell r="L254">
            <v>0</v>
          </cell>
          <cell r="M254">
            <v>0</v>
          </cell>
          <cell r="N254">
            <v>0</v>
          </cell>
        </row>
        <row r="255">
          <cell r="A255" t="str">
            <v>P BG09/09</v>
          </cell>
          <cell r="B255">
            <v>0</v>
          </cell>
          <cell r="C255">
            <v>0</v>
          </cell>
          <cell r="D255">
            <v>0</v>
          </cell>
          <cell r="E255">
            <v>0</v>
          </cell>
          <cell r="F255">
            <v>0</v>
          </cell>
          <cell r="G255">
            <v>0</v>
          </cell>
          <cell r="H255">
            <v>0</v>
          </cell>
          <cell r="I255">
            <v>0</v>
          </cell>
          <cell r="J255">
            <v>0</v>
          </cell>
          <cell r="K255">
            <v>0</v>
          </cell>
          <cell r="L255">
            <v>0</v>
          </cell>
          <cell r="M255">
            <v>0</v>
          </cell>
          <cell r="N255">
            <v>0</v>
          </cell>
        </row>
        <row r="256">
          <cell r="A256" t="str">
            <v>P BG10/20</v>
          </cell>
          <cell r="B256">
            <v>0</v>
          </cell>
          <cell r="C256">
            <v>0</v>
          </cell>
          <cell r="D256">
            <v>0</v>
          </cell>
          <cell r="E256">
            <v>0</v>
          </cell>
          <cell r="F256">
            <v>0</v>
          </cell>
          <cell r="G256">
            <v>0</v>
          </cell>
          <cell r="H256">
            <v>0</v>
          </cell>
          <cell r="I256">
            <v>0</v>
          </cell>
          <cell r="J256">
            <v>0</v>
          </cell>
          <cell r="K256">
            <v>0</v>
          </cell>
          <cell r="L256">
            <v>0</v>
          </cell>
          <cell r="M256">
            <v>0</v>
          </cell>
          <cell r="N256">
            <v>0</v>
          </cell>
        </row>
        <row r="257">
          <cell r="A257" t="str">
            <v>P BG11/10</v>
          </cell>
          <cell r="B257">
            <v>0</v>
          </cell>
          <cell r="C257">
            <v>0</v>
          </cell>
          <cell r="D257">
            <v>0</v>
          </cell>
          <cell r="E257">
            <v>0</v>
          </cell>
          <cell r="F257">
            <v>0</v>
          </cell>
          <cell r="G257">
            <v>0</v>
          </cell>
          <cell r="H257">
            <v>0</v>
          </cell>
          <cell r="I257">
            <v>0</v>
          </cell>
          <cell r="J257">
            <v>0</v>
          </cell>
          <cell r="K257">
            <v>0</v>
          </cell>
          <cell r="L257">
            <v>0</v>
          </cell>
          <cell r="M257">
            <v>0</v>
          </cell>
          <cell r="N257">
            <v>0</v>
          </cell>
        </row>
        <row r="258">
          <cell r="A258" t="str">
            <v>P BG12/15</v>
          </cell>
          <cell r="B258">
            <v>0</v>
          </cell>
          <cell r="C258">
            <v>0</v>
          </cell>
          <cell r="D258">
            <v>0</v>
          </cell>
          <cell r="E258">
            <v>0</v>
          </cell>
          <cell r="F258">
            <v>0</v>
          </cell>
          <cell r="G258">
            <v>0</v>
          </cell>
          <cell r="H258">
            <v>0</v>
          </cell>
          <cell r="I258">
            <v>0</v>
          </cell>
          <cell r="J258">
            <v>0</v>
          </cell>
          <cell r="K258">
            <v>0</v>
          </cell>
          <cell r="L258">
            <v>0</v>
          </cell>
          <cell r="M258">
            <v>0</v>
          </cell>
          <cell r="N258">
            <v>0</v>
          </cell>
        </row>
        <row r="259">
          <cell r="A259" t="str">
            <v>P BG13/30</v>
          </cell>
          <cell r="B259">
            <v>0</v>
          </cell>
          <cell r="C259">
            <v>0</v>
          </cell>
          <cell r="D259">
            <v>0</v>
          </cell>
          <cell r="E259">
            <v>0</v>
          </cell>
          <cell r="F259">
            <v>0</v>
          </cell>
          <cell r="G259">
            <v>0</v>
          </cell>
          <cell r="H259">
            <v>0</v>
          </cell>
          <cell r="I259">
            <v>0</v>
          </cell>
          <cell r="J259">
            <v>0</v>
          </cell>
          <cell r="K259">
            <v>0</v>
          </cell>
          <cell r="L259">
            <v>0</v>
          </cell>
          <cell r="M259">
            <v>0</v>
          </cell>
          <cell r="N259">
            <v>0</v>
          </cell>
        </row>
        <row r="260">
          <cell r="A260" t="str">
            <v>P BG14/31</v>
          </cell>
          <cell r="B260">
            <v>0</v>
          </cell>
          <cell r="C260">
            <v>0</v>
          </cell>
          <cell r="D260">
            <v>0</v>
          </cell>
          <cell r="E260">
            <v>0</v>
          </cell>
          <cell r="F260">
            <v>0</v>
          </cell>
          <cell r="G260">
            <v>0</v>
          </cell>
          <cell r="H260">
            <v>0</v>
          </cell>
          <cell r="I260">
            <v>0</v>
          </cell>
          <cell r="J260">
            <v>0</v>
          </cell>
          <cell r="K260">
            <v>0</v>
          </cell>
          <cell r="L260">
            <v>0</v>
          </cell>
          <cell r="M260">
            <v>0</v>
          </cell>
          <cell r="N260">
            <v>0</v>
          </cell>
        </row>
        <row r="261">
          <cell r="A261" t="str">
            <v>P BG15/12</v>
          </cell>
          <cell r="B261">
            <v>0</v>
          </cell>
          <cell r="C261">
            <v>0</v>
          </cell>
          <cell r="D261">
            <v>0</v>
          </cell>
          <cell r="E261">
            <v>0</v>
          </cell>
          <cell r="F261">
            <v>0</v>
          </cell>
          <cell r="G261">
            <v>0</v>
          </cell>
          <cell r="H261">
            <v>0</v>
          </cell>
          <cell r="I261">
            <v>0</v>
          </cell>
          <cell r="J261">
            <v>0</v>
          </cell>
          <cell r="K261">
            <v>0</v>
          </cell>
          <cell r="L261">
            <v>0</v>
          </cell>
          <cell r="M261">
            <v>0</v>
          </cell>
          <cell r="N261">
            <v>0</v>
          </cell>
        </row>
        <row r="262">
          <cell r="A262" t="str">
            <v>P BG16/08$</v>
          </cell>
          <cell r="B262">
            <v>0</v>
          </cell>
          <cell r="C262">
            <v>0</v>
          </cell>
          <cell r="D262">
            <v>0</v>
          </cell>
          <cell r="E262">
            <v>0</v>
          </cell>
          <cell r="F262">
            <v>0</v>
          </cell>
          <cell r="G262">
            <v>0</v>
          </cell>
          <cell r="H262">
            <v>0</v>
          </cell>
          <cell r="I262">
            <v>0</v>
          </cell>
          <cell r="J262">
            <v>0</v>
          </cell>
          <cell r="K262">
            <v>0</v>
          </cell>
          <cell r="L262">
            <v>0</v>
          </cell>
          <cell r="M262">
            <v>0</v>
          </cell>
          <cell r="N262">
            <v>0</v>
          </cell>
        </row>
        <row r="263">
          <cell r="A263" t="str">
            <v>P BG17/08</v>
          </cell>
          <cell r="B263">
            <v>0</v>
          </cell>
          <cell r="C263">
            <v>0</v>
          </cell>
          <cell r="D263">
            <v>0</v>
          </cell>
          <cell r="E263">
            <v>0</v>
          </cell>
          <cell r="F263">
            <v>0</v>
          </cell>
          <cell r="G263">
            <v>891.90075172235061</v>
          </cell>
          <cell r="H263">
            <v>0</v>
          </cell>
          <cell r="I263">
            <v>0</v>
          </cell>
          <cell r="J263">
            <v>0</v>
          </cell>
          <cell r="K263">
            <v>0</v>
          </cell>
          <cell r="L263">
            <v>0</v>
          </cell>
          <cell r="M263">
            <v>891.90075172235061</v>
          </cell>
          <cell r="N263">
            <v>1783.8015034447012</v>
          </cell>
        </row>
        <row r="264">
          <cell r="A264" t="str">
            <v>P BG18/18</v>
          </cell>
          <cell r="B264">
            <v>0</v>
          </cell>
          <cell r="C264">
            <v>0</v>
          </cell>
          <cell r="D264">
            <v>0</v>
          </cell>
          <cell r="E264">
            <v>0</v>
          </cell>
          <cell r="F264">
            <v>0</v>
          </cell>
          <cell r="G264">
            <v>0</v>
          </cell>
          <cell r="H264">
            <v>0</v>
          </cell>
          <cell r="I264">
            <v>0</v>
          </cell>
          <cell r="J264">
            <v>0</v>
          </cell>
          <cell r="K264">
            <v>0</v>
          </cell>
          <cell r="L264">
            <v>0</v>
          </cell>
          <cell r="M264">
            <v>0</v>
          </cell>
          <cell r="N264">
            <v>0</v>
          </cell>
        </row>
        <row r="265">
          <cell r="A265" t="str">
            <v>P BG19/31</v>
          </cell>
          <cell r="B265">
            <v>0</v>
          </cell>
          <cell r="C265">
            <v>0</v>
          </cell>
          <cell r="D265">
            <v>0</v>
          </cell>
          <cell r="E265">
            <v>0</v>
          </cell>
          <cell r="F265">
            <v>0</v>
          </cell>
          <cell r="G265">
            <v>0</v>
          </cell>
          <cell r="H265">
            <v>0</v>
          </cell>
          <cell r="I265">
            <v>0</v>
          </cell>
          <cell r="J265">
            <v>0</v>
          </cell>
          <cell r="K265">
            <v>0</v>
          </cell>
          <cell r="L265">
            <v>0</v>
          </cell>
          <cell r="M265">
            <v>0</v>
          </cell>
          <cell r="N265">
            <v>0</v>
          </cell>
        </row>
        <row r="266">
          <cell r="A266" t="str">
            <v>P BIHD</v>
          </cell>
          <cell r="B266">
            <v>4.3365993102275823E-3</v>
          </cell>
          <cell r="C266">
            <v>4.3365993102275823E-3</v>
          </cell>
          <cell r="D266">
            <v>4.3365993102275823E-3</v>
          </cell>
          <cell r="E266">
            <v>4.3365993102275823E-3</v>
          </cell>
          <cell r="F266">
            <v>4.3365993102275823E-3</v>
          </cell>
          <cell r="G266">
            <v>4.3365993102275823E-3</v>
          </cell>
          <cell r="H266">
            <v>4.3365993102275823E-3</v>
          </cell>
          <cell r="I266">
            <v>4.3365993102275823E-3</v>
          </cell>
          <cell r="J266">
            <v>4.3365993102275823E-3</v>
          </cell>
          <cell r="K266">
            <v>4.3365993102275823E-3</v>
          </cell>
          <cell r="L266">
            <v>4.3365993102275823E-3</v>
          </cell>
          <cell r="M266">
            <v>4.3365993102275823E-3</v>
          </cell>
          <cell r="N266">
            <v>5.2039191722730992E-2</v>
          </cell>
        </row>
        <row r="267">
          <cell r="A267" t="str">
            <v>P BP04/E435</v>
          </cell>
          <cell r="B267">
            <v>0</v>
          </cell>
          <cell r="C267">
            <v>0</v>
          </cell>
          <cell r="D267">
            <v>0</v>
          </cell>
          <cell r="E267">
            <v>0</v>
          </cell>
          <cell r="F267">
            <v>0</v>
          </cell>
          <cell r="G267">
            <v>1.976935696138725</v>
          </cell>
          <cell r="N267">
            <v>1.976935696138725</v>
          </cell>
        </row>
        <row r="268">
          <cell r="A268" t="str">
            <v>P BP06/B450 (Radar III)</v>
          </cell>
          <cell r="B268">
            <v>0</v>
          </cell>
          <cell r="C268">
            <v>0</v>
          </cell>
          <cell r="D268">
            <v>0</v>
          </cell>
          <cell r="E268">
            <v>0</v>
          </cell>
          <cell r="F268">
            <v>0</v>
          </cell>
          <cell r="G268">
            <v>0</v>
          </cell>
          <cell r="H268">
            <v>31.937580601250435</v>
          </cell>
          <cell r="N268">
            <v>31.937580601250435</v>
          </cell>
        </row>
        <row r="269">
          <cell r="A269" t="str">
            <v>P BP06/B450 (Radar IV)</v>
          </cell>
          <cell r="B269">
            <v>0</v>
          </cell>
          <cell r="C269">
            <v>0</v>
          </cell>
          <cell r="D269">
            <v>0</v>
          </cell>
          <cell r="E269">
            <v>0</v>
          </cell>
          <cell r="F269">
            <v>0</v>
          </cell>
          <cell r="G269">
            <v>0</v>
          </cell>
          <cell r="H269">
            <v>0</v>
          </cell>
          <cell r="I269">
            <v>15.249258839418079</v>
          </cell>
          <cell r="N269">
            <v>15.249258839418079</v>
          </cell>
        </row>
        <row r="270">
          <cell r="A270" t="str">
            <v>P BP06/E580</v>
          </cell>
          <cell r="B270">
            <v>0</v>
          </cell>
          <cell r="C270">
            <v>0</v>
          </cell>
          <cell r="D270">
            <v>0</v>
          </cell>
          <cell r="E270">
            <v>0</v>
          </cell>
          <cell r="F270">
            <v>0</v>
          </cell>
          <cell r="G270">
            <v>921.81838616793505</v>
          </cell>
          <cell r="N270">
            <v>921.81838616793505</v>
          </cell>
        </row>
        <row r="271">
          <cell r="A271" t="str">
            <v>P BP07/B450 (Celtic I)</v>
          </cell>
          <cell r="B271">
            <v>0</v>
          </cell>
          <cell r="C271">
            <v>0</v>
          </cell>
          <cell r="D271">
            <v>0</v>
          </cell>
          <cell r="E271">
            <v>0</v>
          </cell>
          <cell r="F271">
            <v>0</v>
          </cell>
          <cell r="G271">
            <v>0</v>
          </cell>
          <cell r="H271">
            <v>0</v>
          </cell>
          <cell r="I271">
            <v>0</v>
          </cell>
          <cell r="J271">
            <v>0</v>
          </cell>
          <cell r="K271">
            <v>0</v>
          </cell>
          <cell r="L271">
            <v>0</v>
          </cell>
          <cell r="M271">
            <v>0</v>
          </cell>
          <cell r="N271">
            <v>0</v>
          </cell>
        </row>
        <row r="272">
          <cell r="A272" t="str">
            <v>P BP07/B450 (Celtic II)</v>
          </cell>
          <cell r="B272">
            <v>0</v>
          </cell>
          <cell r="C272">
            <v>0</v>
          </cell>
          <cell r="D272">
            <v>0</v>
          </cell>
          <cell r="E272">
            <v>0</v>
          </cell>
          <cell r="F272">
            <v>0</v>
          </cell>
          <cell r="G272">
            <v>0</v>
          </cell>
          <cell r="H272">
            <v>0</v>
          </cell>
          <cell r="I272">
            <v>0</v>
          </cell>
          <cell r="J272">
            <v>0</v>
          </cell>
          <cell r="K272">
            <v>0</v>
          </cell>
          <cell r="L272">
            <v>0</v>
          </cell>
          <cell r="M272">
            <v>0</v>
          </cell>
          <cell r="N272">
            <v>0</v>
          </cell>
        </row>
        <row r="273">
          <cell r="A273" t="str">
            <v>P BT06</v>
          </cell>
          <cell r="B273">
            <v>0</v>
          </cell>
          <cell r="C273">
            <v>0</v>
          </cell>
          <cell r="D273">
            <v>0</v>
          </cell>
          <cell r="E273">
            <v>0</v>
          </cell>
          <cell r="F273">
            <v>296.47328934240983</v>
          </cell>
          <cell r="N273">
            <v>296.47328934240983</v>
          </cell>
        </row>
        <row r="274">
          <cell r="A274" t="str">
            <v>P BT2006</v>
          </cell>
          <cell r="B274">
            <v>0</v>
          </cell>
          <cell r="C274">
            <v>57.44724129432786</v>
          </cell>
          <cell r="N274">
            <v>57.44724129432786</v>
          </cell>
        </row>
        <row r="275">
          <cell r="A275" t="str">
            <v>P BT27</v>
          </cell>
          <cell r="B275">
            <v>0</v>
          </cell>
          <cell r="C275">
            <v>0</v>
          </cell>
          <cell r="D275">
            <v>0</v>
          </cell>
          <cell r="E275">
            <v>0</v>
          </cell>
          <cell r="F275">
            <v>0</v>
          </cell>
          <cell r="G275">
            <v>0</v>
          </cell>
          <cell r="H275">
            <v>0</v>
          </cell>
          <cell r="I275">
            <v>0</v>
          </cell>
          <cell r="J275">
            <v>0</v>
          </cell>
          <cell r="K275">
            <v>0</v>
          </cell>
          <cell r="L275">
            <v>0</v>
          </cell>
          <cell r="M275">
            <v>0</v>
          </cell>
          <cell r="N275">
            <v>0</v>
          </cell>
        </row>
        <row r="276">
          <cell r="A276" t="str">
            <v>P DC$</v>
          </cell>
          <cell r="B276">
            <v>0.31753871456185567</v>
          </cell>
          <cell r="C276">
            <v>0.31753871456185567</v>
          </cell>
          <cell r="D276">
            <v>0.31753871456185567</v>
          </cell>
          <cell r="E276">
            <v>0.31753871456185567</v>
          </cell>
          <cell r="F276">
            <v>0.31753871456185567</v>
          </cell>
          <cell r="G276">
            <v>0.31753871456185567</v>
          </cell>
          <cell r="H276">
            <v>0.31753871456185567</v>
          </cell>
          <cell r="I276">
            <v>0.31753871456185567</v>
          </cell>
          <cell r="J276">
            <v>0.31753871456185567</v>
          </cell>
          <cell r="K276">
            <v>0.31753871456185567</v>
          </cell>
          <cell r="L276">
            <v>0.31753871456185567</v>
          </cell>
          <cell r="M276">
            <v>0.31753871456185567</v>
          </cell>
          <cell r="N276">
            <v>3.810464574742269</v>
          </cell>
        </row>
        <row r="277">
          <cell r="A277" t="str">
            <v>P EL/ARP-61</v>
          </cell>
          <cell r="B277">
            <v>0</v>
          </cell>
          <cell r="C277">
            <v>0</v>
          </cell>
          <cell r="D277">
            <v>0</v>
          </cell>
          <cell r="E277">
            <v>0</v>
          </cell>
          <cell r="F277">
            <v>0</v>
          </cell>
          <cell r="G277">
            <v>0</v>
          </cell>
          <cell r="H277">
            <v>0</v>
          </cell>
          <cell r="I277">
            <v>0</v>
          </cell>
          <cell r="J277">
            <v>0</v>
          </cell>
          <cell r="K277">
            <v>0</v>
          </cell>
          <cell r="L277">
            <v>0</v>
          </cell>
          <cell r="M277">
            <v>0</v>
          </cell>
          <cell r="N277">
            <v>0</v>
          </cell>
        </row>
        <row r="278">
          <cell r="A278" t="str">
            <v>P PRE6</v>
          </cell>
          <cell r="B278">
            <v>0</v>
          </cell>
          <cell r="C278">
            <v>0.61750539976960028</v>
          </cell>
          <cell r="D278">
            <v>0.61750539976960028</v>
          </cell>
          <cell r="E278">
            <v>0.61750539976960028</v>
          </cell>
          <cell r="F278">
            <v>0.61750539976960028</v>
          </cell>
          <cell r="G278">
            <v>0.61750539976960028</v>
          </cell>
          <cell r="H278">
            <v>0.61750539976960028</v>
          </cell>
          <cell r="I278">
            <v>0.61750539976960028</v>
          </cell>
          <cell r="J278">
            <v>0.61750539976960028</v>
          </cell>
          <cell r="K278">
            <v>0.61750539976960028</v>
          </cell>
          <cell r="L278">
            <v>0.61750539976960028</v>
          </cell>
          <cell r="M278">
            <v>0.61750539976960028</v>
          </cell>
          <cell r="N278">
            <v>6.7925593974656016</v>
          </cell>
        </row>
        <row r="279">
          <cell r="A279" t="str">
            <v>P PRO1</v>
          </cell>
          <cell r="B279">
            <v>1.77671</v>
          </cell>
          <cell r="C279">
            <v>1.77671</v>
          </cell>
          <cell r="D279">
            <v>1.77671</v>
          </cell>
          <cell r="E279">
            <v>1.77671</v>
          </cell>
          <cell r="F279">
            <v>1.77671</v>
          </cell>
          <cell r="G279">
            <v>1.77671</v>
          </cell>
          <cell r="H279">
            <v>1.77671</v>
          </cell>
          <cell r="I279">
            <v>1.77671</v>
          </cell>
          <cell r="J279">
            <v>1.77671</v>
          </cell>
          <cell r="K279">
            <v>1.77671</v>
          </cell>
          <cell r="L279">
            <v>1.77671</v>
          </cell>
          <cell r="M279">
            <v>1.77671</v>
          </cell>
          <cell r="N279">
            <v>21.320520000000002</v>
          </cell>
        </row>
        <row r="280">
          <cell r="A280" t="str">
            <v>P PRO10</v>
          </cell>
          <cell r="B280">
            <v>0.7290109422015415</v>
          </cell>
          <cell r="C280">
            <v>0</v>
          </cell>
          <cell r="D280">
            <v>0</v>
          </cell>
          <cell r="E280">
            <v>0.7290109422015415</v>
          </cell>
          <cell r="F280">
            <v>0</v>
          </cell>
          <cell r="G280">
            <v>0</v>
          </cell>
          <cell r="H280">
            <v>0.7290109422015415</v>
          </cell>
          <cell r="I280">
            <v>0</v>
          </cell>
          <cell r="J280">
            <v>0</v>
          </cell>
          <cell r="K280">
            <v>0.7290109422015415</v>
          </cell>
          <cell r="L280">
            <v>0</v>
          </cell>
          <cell r="M280">
            <v>0</v>
          </cell>
          <cell r="N280">
            <v>2.916043768806166</v>
          </cell>
        </row>
        <row r="281">
          <cell r="A281" t="str">
            <v>P PRO2</v>
          </cell>
          <cell r="B281">
            <v>1.5071813452345431</v>
          </cell>
          <cell r="C281">
            <v>1.5071813452345431</v>
          </cell>
          <cell r="D281">
            <v>1.5071813452345431</v>
          </cell>
          <cell r="E281">
            <v>1.5071813452345431</v>
          </cell>
          <cell r="F281">
            <v>1.5071813452345431</v>
          </cell>
          <cell r="G281">
            <v>1.5071813452345431</v>
          </cell>
          <cell r="H281">
            <v>1.5071813452345431</v>
          </cell>
          <cell r="I281">
            <v>1.5071813452345431</v>
          </cell>
          <cell r="J281">
            <v>1.5071813452345431</v>
          </cell>
          <cell r="K281">
            <v>1.5071813452345431</v>
          </cell>
          <cell r="L281">
            <v>1.5071813452345431</v>
          </cell>
          <cell r="M281">
            <v>1.5071813452345431</v>
          </cell>
          <cell r="N281">
            <v>18.086176142814512</v>
          </cell>
        </row>
        <row r="282">
          <cell r="A282" t="str">
            <v>P PRO3</v>
          </cell>
          <cell r="B282">
            <v>4.2097036082474225E-3</v>
          </cell>
          <cell r="C282">
            <v>4.2097036082474225E-3</v>
          </cell>
          <cell r="D282">
            <v>4.2097036082474225E-3</v>
          </cell>
          <cell r="E282">
            <v>4.2097036082474225E-3</v>
          </cell>
          <cell r="F282">
            <v>4.2097036082474225E-3</v>
          </cell>
          <cell r="G282">
            <v>4.2097036082474225E-3</v>
          </cell>
          <cell r="H282">
            <v>4.2097036082474225E-3</v>
          </cell>
          <cell r="I282">
            <v>4.2097036082474225E-3</v>
          </cell>
          <cell r="J282">
            <v>4.2097036082474225E-3</v>
          </cell>
          <cell r="K282">
            <v>4.2097036082474225E-3</v>
          </cell>
          <cell r="L282">
            <v>4.2097036082474225E-3</v>
          </cell>
          <cell r="M282">
            <v>4.2097036082474225E-3</v>
          </cell>
          <cell r="N282">
            <v>5.0516443298969059E-2</v>
          </cell>
        </row>
        <row r="283">
          <cell r="A283" t="str">
            <v>P PRO4</v>
          </cell>
          <cell r="B283">
            <v>2.4702571910736171</v>
          </cell>
          <cell r="C283">
            <v>2.4702571910736171</v>
          </cell>
          <cell r="D283">
            <v>2.4702571910736171</v>
          </cell>
          <cell r="E283">
            <v>2.4702571910736171</v>
          </cell>
          <cell r="F283">
            <v>2.4702571910736171</v>
          </cell>
          <cell r="G283">
            <v>2.4702571910736171</v>
          </cell>
          <cell r="H283">
            <v>2.470635263515176</v>
          </cell>
          <cell r="I283">
            <v>2.4702571910736171</v>
          </cell>
          <cell r="J283">
            <v>2.4702571910736171</v>
          </cell>
          <cell r="K283">
            <v>2.4702571910736171</v>
          </cell>
          <cell r="L283">
            <v>2.4702571910736171</v>
          </cell>
          <cell r="M283">
            <v>2.4702571910736171</v>
          </cell>
          <cell r="N283">
            <v>29.643464365324967</v>
          </cell>
        </row>
        <row r="284">
          <cell r="A284" t="str">
            <v>P PRO5</v>
          </cell>
          <cell r="B284">
            <v>2.1713535083762885</v>
          </cell>
          <cell r="C284">
            <v>0</v>
          </cell>
          <cell r="D284">
            <v>0</v>
          </cell>
          <cell r="E284">
            <v>2.1713535083762885</v>
          </cell>
          <cell r="F284">
            <v>0</v>
          </cell>
          <cell r="G284">
            <v>0</v>
          </cell>
          <cell r="H284">
            <v>2.1713535083762885</v>
          </cell>
          <cell r="I284">
            <v>0</v>
          </cell>
          <cell r="J284">
            <v>0</v>
          </cell>
          <cell r="K284">
            <v>2.1713535083762885</v>
          </cell>
          <cell r="L284">
            <v>0</v>
          </cell>
          <cell r="M284">
            <v>0</v>
          </cell>
          <cell r="N284">
            <v>8.685414033505154</v>
          </cell>
        </row>
        <row r="285">
          <cell r="A285" t="str">
            <v>P PRO6</v>
          </cell>
          <cell r="B285">
            <v>11.561477650161031</v>
          </cell>
          <cell r="C285">
            <v>0</v>
          </cell>
          <cell r="D285">
            <v>0</v>
          </cell>
          <cell r="E285">
            <v>11.561477650161031</v>
          </cell>
          <cell r="F285">
            <v>0</v>
          </cell>
          <cell r="G285">
            <v>0</v>
          </cell>
          <cell r="H285">
            <v>11.561477650161031</v>
          </cell>
          <cell r="I285">
            <v>0</v>
          </cell>
          <cell r="J285">
            <v>0</v>
          </cell>
          <cell r="K285">
            <v>11.561477650161031</v>
          </cell>
          <cell r="L285">
            <v>0</v>
          </cell>
          <cell r="M285">
            <v>0</v>
          </cell>
          <cell r="N285">
            <v>46.245910600644123</v>
          </cell>
        </row>
        <row r="286">
          <cell r="A286" t="str">
            <v>P PRO7</v>
          </cell>
          <cell r="B286">
            <v>0</v>
          </cell>
          <cell r="C286">
            <v>6.7913047680412363E-3</v>
          </cell>
          <cell r="D286">
            <v>6.7913047680412363E-3</v>
          </cell>
          <cell r="E286">
            <v>6.7913047680412363E-3</v>
          </cell>
          <cell r="F286">
            <v>6.7913047680412363E-3</v>
          </cell>
          <cell r="G286">
            <v>6.7913047680412363E-3</v>
          </cell>
          <cell r="H286">
            <v>6.7913047680412363E-3</v>
          </cell>
          <cell r="I286">
            <v>6.7913047680412363E-3</v>
          </cell>
          <cell r="J286">
            <v>6.7913047680412363E-3</v>
          </cell>
          <cell r="K286">
            <v>6.7913047680412363E-3</v>
          </cell>
          <cell r="L286">
            <v>6.7913047680412363E-3</v>
          </cell>
          <cell r="M286">
            <v>6.7913047680412363E-3</v>
          </cell>
          <cell r="N286">
            <v>7.4704352448453623E-2</v>
          </cell>
        </row>
        <row r="287">
          <cell r="A287" t="str">
            <v>P PRO8</v>
          </cell>
          <cell r="B287">
            <v>0</v>
          </cell>
          <cell r="C287">
            <v>4.0623760769520664E-2</v>
          </cell>
          <cell r="D287">
            <v>4.0623760769520664E-2</v>
          </cell>
          <cell r="E287">
            <v>4.0623760769520664E-2</v>
          </cell>
          <cell r="F287">
            <v>4.0623760769520664E-2</v>
          </cell>
          <cell r="G287">
            <v>4.0623760769520664E-2</v>
          </cell>
          <cell r="H287">
            <v>4.0623760769520664E-2</v>
          </cell>
          <cell r="I287">
            <v>4.0623760769520664E-2</v>
          </cell>
          <cell r="J287">
            <v>4.0623760769520664E-2</v>
          </cell>
          <cell r="K287">
            <v>4.0623760769520664E-2</v>
          </cell>
          <cell r="L287">
            <v>4.0623760769520664E-2</v>
          </cell>
          <cell r="M287">
            <v>4.0623760769520664E-2</v>
          </cell>
          <cell r="N287">
            <v>0.4468613684647274</v>
          </cell>
        </row>
        <row r="288">
          <cell r="A288" t="str">
            <v>P PRO9</v>
          </cell>
          <cell r="B288">
            <v>1.1326750998711339</v>
          </cell>
          <cell r="C288">
            <v>0</v>
          </cell>
          <cell r="D288">
            <v>0</v>
          </cell>
          <cell r="E288">
            <v>1.1326750998711339</v>
          </cell>
          <cell r="F288">
            <v>0</v>
          </cell>
          <cell r="G288">
            <v>0</v>
          </cell>
          <cell r="H288">
            <v>1.1326750998711339</v>
          </cell>
          <cell r="I288">
            <v>0</v>
          </cell>
          <cell r="J288">
            <v>0</v>
          </cell>
          <cell r="K288">
            <v>1.1326750998711339</v>
          </cell>
          <cell r="L288">
            <v>0</v>
          </cell>
          <cell r="M288">
            <v>0</v>
          </cell>
          <cell r="N288">
            <v>4.5307003994845356</v>
          </cell>
        </row>
        <row r="289">
          <cell r="A289" t="str">
            <v>PAR</v>
          </cell>
          <cell r="F289">
            <v>0</v>
          </cell>
          <cell r="L289">
            <v>0</v>
          </cell>
          <cell r="N289">
            <v>0</v>
          </cell>
        </row>
        <row r="290">
          <cell r="A290" t="str">
            <v>PAR $+CER</v>
          </cell>
          <cell r="D290">
            <v>0</v>
          </cell>
          <cell r="J290">
            <v>0</v>
          </cell>
          <cell r="N290">
            <v>0</v>
          </cell>
        </row>
        <row r="291">
          <cell r="A291" t="str">
            <v>PAR EUR</v>
          </cell>
          <cell r="D291">
            <v>0</v>
          </cell>
          <cell r="J291">
            <v>0</v>
          </cell>
          <cell r="N291">
            <v>0</v>
          </cell>
        </row>
        <row r="292">
          <cell r="A292" t="str">
            <v>PAR JPY</v>
          </cell>
          <cell r="D292">
            <v>0</v>
          </cell>
          <cell r="J292">
            <v>0</v>
          </cell>
          <cell r="N292">
            <v>0</v>
          </cell>
        </row>
        <row r="293">
          <cell r="A293" t="str">
            <v>PAR USD</v>
          </cell>
          <cell r="D293">
            <v>0</v>
          </cell>
          <cell r="J293">
            <v>0</v>
          </cell>
          <cell r="N293">
            <v>0</v>
          </cell>
        </row>
        <row r="294">
          <cell r="A294" t="str">
            <v>PARDM</v>
          </cell>
          <cell r="F294">
            <v>0</v>
          </cell>
          <cell r="L294">
            <v>0</v>
          </cell>
          <cell r="N294">
            <v>0</v>
          </cell>
        </row>
        <row r="295">
          <cell r="A295" t="str">
            <v>PR8</v>
          </cell>
          <cell r="B295">
            <v>5.071065188367788</v>
          </cell>
          <cell r="C295">
            <v>5.071065188367788</v>
          </cell>
          <cell r="D295">
            <v>5.071065188367788</v>
          </cell>
          <cell r="E295">
            <v>5.071065188367788</v>
          </cell>
          <cell r="F295">
            <v>5.071065188367788</v>
          </cell>
          <cell r="G295">
            <v>5.071065188367788</v>
          </cell>
          <cell r="H295">
            <v>5.071065188367788</v>
          </cell>
          <cell r="I295">
            <v>5.071065188367788</v>
          </cell>
          <cell r="J295">
            <v>5.071065188367788</v>
          </cell>
          <cell r="K295">
            <v>5.071065188367788</v>
          </cell>
          <cell r="L295">
            <v>5.071065188367788</v>
          </cell>
          <cell r="M295">
            <v>5.071065188367788</v>
          </cell>
          <cell r="N295">
            <v>60.85278226041347</v>
          </cell>
        </row>
        <row r="296">
          <cell r="A296" t="str">
            <v>PRE5</v>
          </cell>
          <cell r="B296">
            <v>27.497094224719831</v>
          </cell>
          <cell r="C296">
            <v>27.497094224719831</v>
          </cell>
          <cell r="D296">
            <v>27.497094224719831</v>
          </cell>
          <cell r="E296">
            <v>27.497094224719831</v>
          </cell>
          <cell r="F296">
            <v>27.497094224719831</v>
          </cell>
          <cell r="G296">
            <v>27.497094224719831</v>
          </cell>
          <cell r="H296">
            <v>27.497094224719831</v>
          </cell>
          <cell r="I296">
            <v>27.497094224719831</v>
          </cell>
          <cell r="J296">
            <v>27.497094224719831</v>
          </cell>
          <cell r="K296">
            <v>27.497094224719831</v>
          </cell>
          <cell r="L296">
            <v>27.497094224719831</v>
          </cell>
          <cell r="M296">
            <v>27.497094224719831</v>
          </cell>
          <cell r="N296">
            <v>329.96513069663797</v>
          </cell>
        </row>
        <row r="297">
          <cell r="A297" t="str">
            <v>PRE6</v>
          </cell>
          <cell r="B297">
            <v>0.20522351622249146</v>
          </cell>
          <cell r="C297">
            <v>0.20522351622249146</v>
          </cell>
          <cell r="D297">
            <v>0.20522351622249146</v>
          </cell>
          <cell r="E297">
            <v>0.20522351622249146</v>
          </cell>
          <cell r="F297">
            <v>0.20522351622249146</v>
          </cell>
          <cell r="G297">
            <v>0.20522351622249146</v>
          </cell>
          <cell r="H297">
            <v>0.20522351622249146</v>
          </cell>
          <cell r="I297">
            <v>0.20522351622249146</v>
          </cell>
          <cell r="J297">
            <v>0.20522351622249146</v>
          </cell>
          <cell r="K297">
            <v>0.20522351622249146</v>
          </cell>
          <cell r="L297">
            <v>0.20522351622249146</v>
          </cell>
          <cell r="M297">
            <v>0.20522351622249146</v>
          </cell>
          <cell r="N297">
            <v>2.4626821946698985</v>
          </cell>
        </row>
        <row r="298">
          <cell r="A298" t="str">
            <v>PRO3</v>
          </cell>
          <cell r="B298">
            <v>9.4933099226804124E-2</v>
          </cell>
          <cell r="C298">
            <v>9.4933099226804124E-2</v>
          </cell>
          <cell r="D298">
            <v>9.4933099226804124E-2</v>
          </cell>
          <cell r="E298">
            <v>9.4933099226804124E-2</v>
          </cell>
          <cell r="F298">
            <v>9.4933099226804124E-2</v>
          </cell>
          <cell r="G298">
            <v>9.4933099226804124E-2</v>
          </cell>
          <cell r="H298">
            <v>9.4933099226804124E-2</v>
          </cell>
          <cell r="I298">
            <v>9.4933099226804124E-2</v>
          </cell>
          <cell r="J298">
            <v>9.4933099226804124E-2</v>
          </cell>
          <cell r="K298">
            <v>9.4933099226804124E-2</v>
          </cell>
          <cell r="L298">
            <v>9.4933099226804124E-2</v>
          </cell>
          <cell r="M298">
            <v>9.4933099226804124E-2</v>
          </cell>
          <cell r="N298">
            <v>1.1391971907216496</v>
          </cell>
        </row>
        <row r="299">
          <cell r="A299" t="str">
            <v>PRO4</v>
          </cell>
          <cell r="B299">
            <v>3.7170958576939581</v>
          </cell>
          <cell r="C299">
            <v>3.7170958576939581</v>
          </cell>
          <cell r="D299">
            <v>3.7170958576939581</v>
          </cell>
          <cell r="E299">
            <v>3.7170958576939581</v>
          </cell>
          <cell r="F299">
            <v>3.7170958576939581</v>
          </cell>
          <cell r="G299">
            <v>3.7170958576939581</v>
          </cell>
          <cell r="H299">
            <v>3.7170958576939581</v>
          </cell>
          <cell r="I299">
            <v>3.7170958576939581</v>
          </cell>
          <cell r="J299">
            <v>3.7170958576939581</v>
          </cell>
          <cell r="K299">
            <v>3.7170958576939581</v>
          </cell>
          <cell r="L299">
            <v>3.7170958576939581</v>
          </cell>
          <cell r="M299">
            <v>3.7170958576939581</v>
          </cell>
          <cell r="N299">
            <v>44.605150292327494</v>
          </cell>
        </row>
        <row r="300">
          <cell r="A300" t="str">
            <v>PRO7</v>
          </cell>
          <cell r="B300">
            <v>14.939707811816874</v>
          </cell>
          <cell r="C300">
            <v>14.939707811816874</v>
          </cell>
          <cell r="D300">
            <v>14.939707811816874</v>
          </cell>
          <cell r="E300">
            <v>14.939707811816874</v>
          </cell>
          <cell r="F300">
            <v>14.939707811816874</v>
          </cell>
          <cell r="G300">
            <v>14.939707811816874</v>
          </cell>
          <cell r="H300">
            <v>14.939707811816874</v>
          </cell>
          <cell r="I300">
            <v>14.939707811816874</v>
          </cell>
          <cell r="J300">
            <v>14.939707811816874</v>
          </cell>
          <cell r="K300">
            <v>14.939707811816874</v>
          </cell>
          <cell r="L300">
            <v>14.939707811816874</v>
          </cell>
          <cell r="M300">
            <v>14.939707811816874</v>
          </cell>
          <cell r="N300">
            <v>179.27649374180248</v>
          </cell>
        </row>
        <row r="301">
          <cell r="A301" t="str">
            <v>PRO8</v>
          </cell>
          <cell r="B301">
            <v>1.1520043464459839E-2</v>
          </cell>
          <cell r="C301">
            <v>1.1520043464459839E-2</v>
          </cell>
          <cell r="D301">
            <v>1.1520043464459839E-2</v>
          </cell>
          <cell r="E301">
            <v>1.1520043464459839E-2</v>
          </cell>
          <cell r="F301">
            <v>1.1520043464459839E-2</v>
          </cell>
          <cell r="G301">
            <v>1.1520043464459839E-2</v>
          </cell>
          <cell r="H301">
            <v>1.1520043464459839E-2</v>
          </cell>
          <cell r="I301">
            <v>1.1520043464459839E-2</v>
          </cell>
          <cell r="J301">
            <v>1.1520043464459839E-2</v>
          </cell>
          <cell r="K301">
            <v>1.1520043464459839E-2</v>
          </cell>
          <cell r="L301">
            <v>1.1520043464459839E-2</v>
          </cell>
          <cell r="M301">
            <v>1.1520043464459839E-2</v>
          </cell>
          <cell r="N301">
            <v>0.13824052157351807</v>
          </cell>
        </row>
        <row r="302">
          <cell r="A302" t="str">
            <v>SABA/INTGM</v>
          </cell>
          <cell r="C302">
            <v>9.6827849999999993E-2</v>
          </cell>
          <cell r="F302">
            <v>4.4944379999999999E-2</v>
          </cell>
          <cell r="I302">
            <v>9.6827849999999993E-2</v>
          </cell>
          <cell r="L302">
            <v>4.49443E-2</v>
          </cell>
          <cell r="N302">
            <v>0.28354437999999998</v>
          </cell>
        </row>
        <row r="303">
          <cell r="A303" t="str">
            <v>WBC/RELEXT</v>
          </cell>
          <cell r="B303">
            <v>4.1223042505592836E-3</v>
          </cell>
          <cell r="C303">
            <v>2.0836129753914988E-3</v>
          </cell>
          <cell r="D303">
            <v>2.0942848620432511E-3</v>
          </cell>
          <cell r="E303">
            <v>2.4043139448173007E-3</v>
          </cell>
          <cell r="F303">
            <v>2.6127882177479494E-3</v>
          </cell>
          <cell r="G303">
            <v>2.9190357941834451E-3</v>
          </cell>
          <cell r="H303">
            <v>4.1018366890380308E-3</v>
          </cell>
          <cell r="I303">
            <v>2.0563460104399698E-3</v>
          </cell>
          <cell r="J303">
            <v>2.3601193139448171E-3</v>
          </cell>
          <cell r="K303">
            <v>2.5646286353467563E-3</v>
          </cell>
          <cell r="L303">
            <v>2.8644563758389264E-3</v>
          </cell>
          <cell r="M303">
            <v>4.0765525727069346E-3</v>
          </cell>
          <cell r="N303">
            <v>3.4260279642058161E-2</v>
          </cell>
        </row>
        <row r="304">
          <cell r="A304" t="str">
            <v>WEST/CONEA</v>
          </cell>
          <cell r="B304">
            <v>0</v>
          </cell>
          <cell r="D304">
            <v>5.2250177542480341</v>
          </cell>
          <cell r="H304">
            <v>0</v>
          </cell>
          <cell r="J304">
            <v>5.2250176908445347</v>
          </cell>
          <cell r="N304">
            <v>10.450035445092569</v>
          </cell>
        </row>
        <row r="305">
          <cell r="A305" t="str">
            <v>Total general</v>
          </cell>
          <cell r="B305">
            <v>215.98433290437839</v>
          </cell>
          <cell r="C305">
            <v>379.56423837416844</v>
          </cell>
          <cell r="D305">
            <v>307.47723338910885</v>
          </cell>
          <cell r="E305">
            <v>930.5400995564853</v>
          </cell>
          <cell r="F305">
            <v>903.93126517642622</v>
          </cell>
          <cell r="G305">
            <v>2101.0764897752797</v>
          </cell>
          <cell r="H305">
            <v>243.17527315669227</v>
          </cell>
          <cell r="I305">
            <v>2440.1834650021929</v>
          </cell>
          <cell r="J305">
            <v>307.18354081111096</v>
          </cell>
          <cell r="K305">
            <v>738.63219253072305</v>
          </cell>
          <cell r="L305">
            <v>258.70771084750749</v>
          </cell>
          <cell r="M305">
            <v>1184.7916724395416</v>
          </cell>
          <cell r="N305">
            <v>10011.247513963614</v>
          </cell>
        </row>
      </sheetData>
      <sheetData sheetId="7" refreshError="1"/>
      <sheetData sheetId="8" refreshError="1">
        <row r="5">
          <cell r="A5" t="str">
            <v>DNCI</v>
          </cell>
          <cell r="B5">
            <v>1</v>
          </cell>
          <cell r="C5">
            <v>2</v>
          </cell>
          <cell r="D5">
            <v>3</v>
          </cell>
          <cell r="E5">
            <v>4</v>
          </cell>
          <cell r="F5">
            <v>5</v>
          </cell>
          <cell r="G5">
            <v>6</v>
          </cell>
          <cell r="H5">
            <v>7</v>
          </cell>
          <cell r="I5">
            <v>8</v>
          </cell>
          <cell r="J5">
            <v>9</v>
          </cell>
          <cell r="K5">
            <v>10</v>
          </cell>
          <cell r="L5">
            <v>11</v>
          </cell>
          <cell r="M5">
            <v>12</v>
          </cell>
          <cell r="N5">
            <v>2010</v>
          </cell>
        </row>
        <row r="6">
          <cell r="A6">
            <v>1</v>
          </cell>
          <cell r="B6">
            <v>2</v>
          </cell>
          <cell r="C6">
            <v>3</v>
          </cell>
          <cell r="D6">
            <v>4</v>
          </cell>
          <cell r="E6">
            <v>5</v>
          </cell>
          <cell r="F6">
            <v>6</v>
          </cell>
          <cell r="G6">
            <v>7</v>
          </cell>
          <cell r="H6">
            <v>8</v>
          </cell>
          <cell r="I6">
            <v>9</v>
          </cell>
          <cell r="J6">
            <v>10</v>
          </cell>
          <cell r="K6">
            <v>11</v>
          </cell>
          <cell r="L6">
            <v>12</v>
          </cell>
          <cell r="M6">
            <v>13</v>
          </cell>
          <cell r="N6">
            <v>14</v>
          </cell>
        </row>
        <row r="7">
          <cell r="A7">
            <v>0</v>
          </cell>
          <cell r="D7">
            <v>0</v>
          </cell>
          <cell r="J7">
            <v>0</v>
          </cell>
          <cell r="N7">
            <v>0</v>
          </cell>
        </row>
        <row r="8">
          <cell r="A8" t="str">
            <v>AVAL 1/2005</v>
          </cell>
          <cell r="F8">
            <v>9.5522714099999995</v>
          </cell>
          <cell r="L8">
            <v>9.5522714099999995</v>
          </cell>
          <cell r="N8">
            <v>19.104542819999999</v>
          </cell>
        </row>
        <row r="9">
          <cell r="A9" t="str">
            <v>BD11-UCP</v>
          </cell>
          <cell r="B9">
            <v>31.516009686772943</v>
          </cell>
          <cell r="C9">
            <v>31.516009686772943</v>
          </cell>
          <cell r="D9">
            <v>31.516009686772943</v>
          </cell>
          <cell r="E9">
            <v>31.516009686772943</v>
          </cell>
          <cell r="F9">
            <v>31.516009686772943</v>
          </cell>
          <cell r="G9">
            <v>31.516009686772943</v>
          </cell>
          <cell r="H9">
            <v>31.516009686772943</v>
          </cell>
          <cell r="I9">
            <v>31.516009686772943</v>
          </cell>
          <cell r="J9">
            <v>31.516009686772943</v>
          </cell>
          <cell r="K9">
            <v>31.516009686772943</v>
          </cell>
          <cell r="L9">
            <v>31.516009686772943</v>
          </cell>
          <cell r="M9">
            <v>31.516009686772943</v>
          </cell>
          <cell r="N9">
            <v>378.19211624127524</v>
          </cell>
        </row>
        <row r="10">
          <cell r="A10" t="str">
            <v>BD12-I u$s</v>
          </cell>
          <cell r="C10">
            <v>0</v>
          </cell>
          <cell r="I10">
            <v>2028.7653298299999</v>
          </cell>
          <cell r="N10">
            <v>2028.7653298299999</v>
          </cell>
        </row>
        <row r="11">
          <cell r="A11" t="str">
            <v>BD13-u$s</v>
          </cell>
          <cell r="E11">
            <v>245.354375</v>
          </cell>
          <cell r="K11">
            <v>0</v>
          </cell>
          <cell r="N11">
            <v>245.354375</v>
          </cell>
        </row>
        <row r="12">
          <cell r="A12" t="str">
            <v>BERL/YACYRETA</v>
          </cell>
          <cell r="C12">
            <v>0.6140852269845295</v>
          </cell>
          <cell r="I12">
            <v>0.61408507481612984</v>
          </cell>
          <cell r="N12">
            <v>1.2281703018006593</v>
          </cell>
        </row>
        <row r="13">
          <cell r="A13" t="str">
            <v>BG05/17</v>
          </cell>
          <cell r="B13">
            <v>0</v>
          </cell>
          <cell r="H13">
            <v>0</v>
          </cell>
          <cell r="N13">
            <v>0</v>
          </cell>
        </row>
        <row r="14">
          <cell r="A14" t="str">
            <v>BG06/27</v>
          </cell>
          <cell r="D14">
            <v>0</v>
          </cell>
          <cell r="J14">
            <v>0</v>
          </cell>
          <cell r="N14">
            <v>0</v>
          </cell>
        </row>
        <row r="15">
          <cell r="A15" t="str">
            <v>BG08/19</v>
          </cell>
          <cell r="C15">
            <v>0</v>
          </cell>
          <cell r="I15">
            <v>0</v>
          </cell>
          <cell r="N15">
            <v>0</v>
          </cell>
        </row>
        <row r="16">
          <cell r="A16" t="str">
            <v>BG10/20</v>
          </cell>
          <cell r="C16">
            <v>0</v>
          </cell>
          <cell r="I16">
            <v>0</v>
          </cell>
          <cell r="N16">
            <v>0</v>
          </cell>
        </row>
        <row r="17">
          <cell r="A17" t="str">
            <v>BG11/10</v>
          </cell>
          <cell r="D17">
            <v>200.99799901</v>
          </cell>
          <cell r="N17">
            <v>200.99799901</v>
          </cell>
        </row>
        <row r="18">
          <cell r="A18" t="str">
            <v>BG12/15</v>
          </cell>
          <cell r="G18">
            <v>0</v>
          </cell>
          <cell r="M18">
            <v>0</v>
          </cell>
          <cell r="N18">
            <v>0</v>
          </cell>
        </row>
        <row r="19">
          <cell r="A19" t="str">
            <v>BG13/30</v>
          </cell>
          <cell r="B19">
            <v>0</v>
          </cell>
          <cell r="H19">
            <v>0</v>
          </cell>
          <cell r="N19">
            <v>0</v>
          </cell>
        </row>
        <row r="20">
          <cell r="A20" t="str">
            <v>BG14/31</v>
          </cell>
          <cell r="B20">
            <v>0</v>
          </cell>
          <cell r="H20">
            <v>0</v>
          </cell>
          <cell r="N20">
            <v>0</v>
          </cell>
        </row>
        <row r="21">
          <cell r="A21" t="str">
            <v>BG15/12</v>
          </cell>
          <cell r="C21">
            <v>0</v>
          </cell>
          <cell r="I21">
            <v>0</v>
          </cell>
          <cell r="N21">
            <v>0</v>
          </cell>
        </row>
        <row r="22">
          <cell r="A22" t="str">
            <v>BG18/18</v>
          </cell>
          <cell r="G22">
            <v>0</v>
          </cell>
          <cell r="M22">
            <v>0</v>
          </cell>
          <cell r="N22">
            <v>0</v>
          </cell>
        </row>
        <row r="23">
          <cell r="A23" t="str">
            <v>BG19/31</v>
          </cell>
          <cell r="G23">
            <v>0</v>
          </cell>
          <cell r="M23">
            <v>0</v>
          </cell>
          <cell r="N23">
            <v>0</v>
          </cell>
        </row>
        <row r="24">
          <cell r="A24" t="str">
            <v>BID 1008</v>
          </cell>
          <cell r="G24">
            <v>0.25392828099999998</v>
          </cell>
          <cell r="M24">
            <v>0.25392828099999998</v>
          </cell>
          <cell r="N24">
            <v>0.50785656199999996</v>
          </cell>
        </row>
        <row r="25">
          <cell r="A25" t="str">
            <v>BID 1021</v>
          </cell>
          <cell r="D25">
            <v>0.46444162999999999</v>
          </cell>
          <cell r="J25">
            <v>0.46444162999999999</v>
          </cell>
          <cell r="N25">
            <v>0.92888325999999999</v>
          </cell>
        </row>
        <row r="26">
          <cell r="A26" t="str">
            <v>BID 1031</v>
          </cell>
          <cell r="C26">
            <v>11.075883489000001</v>
          </cell>
          <cell r="I26">
            <v>11.075883489000001</v>
          </cell>
          <cell r="N26">
            <v>22.151766978000001</v>
          </cell>
        </row>
        <row r="27">
          <cell r="A27" t="str">
            <v>BID 1034</v>
          </cell>
          <cell r="F27">
            <v>2.8439293999999999</v>
          </cell>
          <cell r="L27">
            <v>2.8439293999999999</v>
          </cell>
          <cell r="N27">
            <v>5.6878587999999999</v>
          </cell>
        </row>
        <row r="28">
          <cell r="A28" t="str">
            <v>BID 1059</v>
          </cell>
          <cell r="C28">
            <v>6.1515114989999997</v>
          </cell>
          <cell r="I28">
            <v>6.1515114989999997</v>
          </cell>
          <cell r="N28">
            <v>12.303022997999999</v>
          </cell>
        </row>
        <row r="29">
          <cell r="A29" t="str">
            <v>BID 1060</v>
          </cell>
          <cell r="B29">
            <v>2.4386861500000001</v>
          </cell>
          <cell r="H29">
            <v>2.4386861500000001</v>
          </cell>
          <cell r="N29">
            <v>4.8773723000000002</v>
          </cell>
        </row>
        <row r="30">
          <cell r="A30" t="str">
            <v>BID 1068</v>
          </cell>
          <cell r="D30">
            <v>3.912179048</v>
          </cell>
          <cell r="J30">
            <v>3.912179048</v>
          </cell>
          <cell r="N30">
            <v>7.8243580960000001</v>
          </cell>
        </row>
        <row r="31">
          <cell r="A31" t="str">
            <v>BID 1082</v>
          </cell>
          <cell r="C31">
            <v>5.6778839999999997E-2</v>
          </cell>
          <cell r="I31">
            <v>5.6778839999999997E-2</v>
          </cell>
          <cell r="N31">
            <v>0.11355767999999999</v>
          </cell>
        </row>
        <row r="32">
          <cell r="A32" t="str">
            <v>BID 1111</v>
          </cell>
          <cell r="G32">
            <v>0.263009983</v>
          </cell>
          <cell r="M32">
            <v>0.263009983</v>
          </cell>
          <cell r="N32">
            <v>0.52601996600000001</v>
          </cell>
        </row>
        <row r="33">
          <cell r="A33" t="str">
            <v>BID 1118</v>
          </cell>
          <cell r="C33">
            <v>8.7049050640000001</v>
          </cell>
          <cell r="I33">
            <v>8.7049050640000001</v>
          </cell>
          <cell r="N33">
            <v>17.409810128</v>
          </cell>
        </row>
        <row r="34">
          <cell r="A34" t="str">
            <v>BID 1133</v>
          </cell>
          <cell r="B34">
            <v>5.7501847000000002E-2</v>
          </cell>
          <cell r="H34">
            <v>5.7501847000000002E-2</v>
          </cell>
          <cell r="N34">
            <v>0.115003694</v>
          </cell>
        </row>
        <row r="35">
          <cell r="A35" t="str">
            <v>BID 1134</v>
          </cell>
          <cell r="E35">
            <v>2.0127163449999999</v>
          </cell>
          <cell r="K35">
            <v>2.0127163449999999</v>
          </cell>
          <cell r="N35">
            <v>4.0254326899999997</v>
          </cell>
        </row>
        <row r="36">
          <cell r="A36" t="str">
            <v>BID 1164</v>
          </cell>
          <cell r="G36">
            <v>2.18081098</v>
          </cell>
          <cell r="M36">
            <v>2.18081098</v>
          </cell>
          <cell r="N36">
            <v>4.3616219599999999</v>
          </cell>
        </row>
        <row r="37">
          <cell r="A37" t="str">
            <v>BID 1192</v>
          </cell>
          <cell r="D37">
            <v>0.67382005299999992</v>
          </cell>
          <cell r="J37">
            <v>0.67382005299999992</v>
          </cell>
          <cell r="N37">
            <v>1.3476401059999998</v>
          </cell>
        </row>
        <row r="38">
          <cell r="A38" t="str">
            <v>BID 1193</v>
          </cell>
          <cell r="D38">
            <v>2.2350046610000001</v>
          </cell>
          <cell r="J38">
            <v>2.2350046610000001</v>
          </cell>
          <cell r="N38">
            <v>4.4700093220000001</v>
          </cell>
        </row>
        <row r="39">
          <cell r="A39" t="str">
            <v>BID 1201</v>
          </cell>
          <cell r="F39">
            <v>4.5935004699999995</v>
          </cell>
          <cell r="L39">
            <v>4.5935004699999995</v>
          </cell>
          <cell r="N39">
            <v>9.187000939999999</v>
          </cell>
        </row>
        <row r="40">
          <cell r="A40" t="str">
            <v>BID 1206</v>
          </cell>
          <cell r="D40">
            <v>7.012749800000001E-2</v>
          </cell>
          <cell r="J40">
            <v>7.012749800000001E-2</v>
          </cell>
          <cell r="N40">
            <v>0.14025499600000002</v>
          </cell>
        </row>
        <row r="41">
          <cell r="A41" t="str">
            <v>BID 1279</v>
          </cell>
          <cell r="E41">
            <v>4.1873463999999999E-2</v>
          </cell>
          <cell r="K41">
            <v>4.1873463999999999E-2</v>
          </cell>
          <cell r="N41">
            <v>8.3746927999999998E-2</v>
          </cell>
        </row>
        <row r="42">
          <cell r="A42" t="str">
            <v>BID 1287</v>
          </cell>
          <cell r="B42">
            <v>6.3920420769999993</v>
          </cell>
          <cell r="H42">
            <v>6.3920420769999993</v>
          </cell>
          <cell r="N42">
            <v>12.784084153999999</v>
          </cell>
        </row>
        <row r="43">
          <cell r="A43" t="str">
            <v>BID 1294</v>
          </cell>
          <cell r="F43">
            <v>1.6964284999999999E-2</v>
          </cell>
          <cell r="L43">
            <v>1.6964284999999999E-2</v>
          </cell>
          <cell r="N43">
            <v>3.3928569999999998E-2</v>
          </cell>
        </row>
        <row r="44">
          <cell r="A44" t="str">
            <v>BID 1295</v>
          </cell>
          <cell r="C44">
            <v>13.33333333</v>
          </cell>
          <cell r="I44">
            <v>13.33333333</v>
          </cell>
          <cell r="N44">
            <v>26.666666660000001</v>
          </cell>
        </row>
        <row r="45">
          <cell r="A45" t="str">
            <v>BID 1307</v>
          </cell>
          <cell r="E45">
            <v>0.45390237</v>
          </cell>
          <cell r="K45">
            <v>0.45390237</v>
          </cell>
          <cell r="N45">
            <v>0.90780474</v>
          </cell>
        </row>
        <row r="46">
          <cell r="A46" t="str">
            <v>BID 1324</v>
          </cell>
          <cell r="G46">
            <v>16.666666670000001</v>
          </cell>
          <cell r="M46">
            <v>16.666666670000001</v>
          </cell>
          <cell r="N46">
            <v>33.333333340000003</v>
          </cell>
        </row>
        <row r="47">
          <cell r="A47" t="str">
            <v>BID 1325</v>
          </cell>
          <cell r="G47">
            <v>4.2865400000000005E-2</v>
          </cell>
          <cell r="M47">
            <v>4.2865400000000005E-2</v>
          </cell>
          <cell r="N47">
            <v>8.573080000000001E-2</v>
          </cell>
        </row>
        <row r="48">
          <cell r="A48" t="str">
            <v>BID 1341</v>
          </cell>
          <cell r="D48">
            <v>16.666666670000001</v>
          </cell>
          <cell r="J48">
            <v>16.666666670000001</v>
          </cell>
          <cell r="N48">
            <v>33.333333340000003</v>
          </cell>
        </row>
        <row r="49">
          <cell r="A49" t="str">
            <v>BID 1345</v>
          </cell>
          <cell r="F49">
            <v>3.9461265679999999</v>
          </cell>
          <cell r="L49">
            <v>3.9461265679999999</v>
          </cell>
          <cell r="N49">
            <v>7.8922531359999999</v>
          </cell>
        </row>
        <row r="50">
          <cell r="A50" t="str">
            <v>BID 1463</v>
          </cell>
          <cell r="D50">
            <v>0.10913594</v>
          </cell>
          <cell r="J50">
            <v>0.10913594</v>
          </cell>
          <cell r="N50">
            <v>0.21827188</v>
          </cell>
        </row>
        <row r="51">
          <cell r="A51" t="str">
            <v>BID 1464</v>
          </cell>
          <cell r="F51">
            <v>0.13333333300000003</v>
          </cell>
          <cell r="L51">
            <v>0.13333333300000003</v>
          </cell>
          <cell r="N51">
            <v>0.26666666600000005</v>
          </cell>
        </row>
        <row r="52">
          <cell r="A52" t="str">
            <v>BID 1465</v>
          </cell>
          <cell r="G52">
            <v>0.209765074</v>
          </cell>
          <cell r="M52">
            <v>0.209765074</v>
          </cell>
          <cell r="N52">
            <v>0.41953014799999999</v>
          </cell>
        </row>
        <row r="53">
          <cell r="A53" t="str">
            <v>BID 1575</v>
          </cell>
          <cell r="F53">
            <v>1.1637359E-2</v>
          </cell>
          <cell r="L53">
            <v>1.1637359E-2</v>
          </cell>
          <cell r="N53">
            <v>2.3274718E-2</v>
          </cell>
        </row>
        <row r="54">
          <cell r="A54" t="str">
            <v>BID 1588</v>
          </cell>
          <cell r="C54">
            <v>0</v>
          </cell>
          <cell r="I54">
            <v>0</v>
          </cell>
          <cell r="N54">
            <v>0</v>
          </cell>
        </row>
        <row r="55">
          <cell r="A55" t="str">
            <v>BID 1603</v>
          </cell>
          <cell r="F55">
            <v>0</v>
          </cell>
          <cell r="L55">
            <v>8.0000000000000002E-3</v>
          </cell>
          <cell r="N55">
            <v>8.0000000000000002E-3</v>
          </cell>
        </row>
        <row r="56">
          <cell r="A56" t="str">
            <v>BID 1606</v>
          </cell>
          <cell r="G56">
            <v>5</v>
          </cell>
          <cell r="M56">
            <v>5</v>
          </cell>
          <cell r="N56">
            <v>10</v>
          </cell>
        </row>
        <row r="57">
          <cell r="A57" t="str">
            <v>BID 1640</v>
          </cell>
          <cell r="C57">
            <v>0</v>
          </cell>
          <cell r="I57">
            <v>0</v>
          </cell>
          <cell r="N57">
            <v>0</v>
          </cell>
        </row>
        <row r="58">
          <cell r="A58" t="str">
            <v>BID 1648</v>
          </cell>
          <cell r="C58">
            <v>0</v>
          </cell>
          <cell r="I58">
            <v>0</v>
          </cell>
          <cell r="N58">
            <v>0</v>
          </cell>
        </row>
        <row r="59">
          <cell r="A59" t="str">
            <v>BID 1669</v>
          </cell>
          <cell r="D59">
            <v>1.59090909</v>
          </cell>
          <cell r="J59">
            <v>1.59090909</v>
          </cell>
          <cell r="N59">
            <v>3.1818181800000001</v>
          </cell>
        </row>
        <row r="60">
          <cell r="A60" t="str">
            <v>BID 1720</v>
          </cell>
          <cell r="F60">
            <v>0</v>
          </cell>
          <cell r="L60">
            <v>0</v>
          </cell>
          <cell r="N60">
            <v>0</v>
          </cell>
        </row>
        <row r="61">
          <cell r="A61" t="str">
            <v>BID 1728</v>
          </cell>
          <cell r="C61">
            <v>0</v>
          </cell>
          <cell r="I61">
            <v>0</v>
          </cell>
          <cell r="N61">
            <v>0</v>
          </cell>
        </row>
        <row r="62">
          <cell r="A62" t="str">
            <v>BID 206</v>
          </cell>
          <cell r="B62">
            <v>3.8783748780996987</v>
          </cell>
          <cell r="H62">
            <v>3.8783748780996987</v>
          </cell>
          <cell r="N62">
            <v>7.7567497561993974</v>
          </cell>
        </row>
        <row r="63">
          <cell r="A63" t="str">
            <v>BID 4</v>
          </cell>
          <cell r="C63">
            <v>8.3452610872675245E-3</v>
          </cell>
          <cell r="I63">
            <v>8.3452610872675245E-3</v>
          </cell>
          <cell r="N63">
            <v>1.6690522174535049E-2</v>
          </cell>
        </row>
        <row r="64">
          <cell r="A64" t="str">
            <v>BID 514</v>
          </cell>
          <cell r="B64">
            <v>4.1075199999999999E-2</v>
          </cell>
          <cell r="H64">
            <v>4.1075199999999999E-2</v>
          </cell>
          <cell r="N64">
            <v>8.2150399999999998E-2</v>
          </cell>
        </row>
        <row r="65">
          <cell r="A65" t="str">
            <v>BID 515</v>
          </cell>
          <cell r="D65">
            <v>1.7047269221531274</v>
          </cell>
          <cell r="J65">
            <v>1.7047269221531274</v>
          </cell>
          <cell r="N65">
            <v>3.4094538443062548</v>
          </cell>
        </row>
        <row r="66">
          <cell r="A66" t="str">
            <v>BID 516</v>
          </cell>
          <cell r="D66">
            <v>1.2910793845001831</v>
          </cell>
          <cell r="J66">
            <v>1.2910793845001831</v>
          </cell>
          <cell r="N66">
            <v>2.5821587690003662</v>
          </cell>
        </row>
        <row r="67">
          <cell r="A67" t="str">
            <v>BID 545</v>
          </cell>
          <cell r="F67">
            <v>1.8801311649963943</v>
          </cell>
          <cell r="L67">
            <v>1.8801311649963943</v>
          </cell>
          <cell r="N67">
            <v>3.7602623299927886</v>
          </cell>
        </row>
        <row r="68">
          <cell r="A68" t="str">
            <v>BID 553</v>
          </cell>
          <cell r="B68">
            <v>0.12953157046024144</v>
          </cell>
          <cell r="H68">
            <v>0.12953157046024144</v>
          </cell>
          <cell r="N68">
            <v>0.25906314092048288</v>
          </cell>
        </row>
        <row r="69">
          <cell r="A69" t="str">
            <v>BID 583</v>
          </cell>
          <cell r="E69">
            <v>9.1394014744735905</v>
          </cell>
          <cell r="N69">
            <v>9.1394014744735905</v>
          </cell>
        </row>
        <row r="70">
          <cell r="A70" t="str">
            <v>BID 618</v>
          </cell>
          <cell r="D70">
            <v>1.7325243880385215</v>
          </cell>
          <cell r="J70">
            <v>1.7325243880385215</v>
          </cell>
          <cell r="N70">
            <v>3.465048776077043</v>
          </cell>
        </row>
        <row r="71">
          <cell r="A71" t="str">
            <v>BID 619</v>
          </cell>
          <cell r="D71">
            <v>13.187429206456367</v>
          </cell>
          <cell r="J71">
            <v>13.187429206456367</v>
          </cell>
          <cell r="N71">
            <v>26.374858412912733</v>
          </cell>
        </row>
        <row r="72">
          <cell r="A72" t="str">
            <v>BID 621</v>
          </cell>
          <cell r="B72">
            <v>2.0743728840503035</v>
          </cell>
          <cell r="H72">
            <v>2.0743728840503035</v>
          </cell>
          <cell r="N72">
            <v>4.148745768100607</v>
          </cell>
        </row>
        <row r="73">
          <cell r="A73" t="str">
            <v>BID 633</v>
          </cell>
          <cell r="F73">
            <v>11.528957198916661</v>
          </cell>
          <cell r="L73">
            <v>11.528957198916661</v>
          </cell>
          <cell r="N73">
            <v>23.057914397833322</v>
          </cell>
        </row>
        <row r="74">
          <cell r="A74" t="str">
            <v>BID 643</v>
          </cell>
          <cell r="E74">
            <v>1.04381184285614</v>
          </cell>
          <cell r="K74">
            <v>1.04381184285614</v>
          </cell>
          <cell r="N74">
            <v>2.0876236857122801</v>
          </cell>
        </row>
        <row r="75">
          <cell r="A75" t="str">
            <v>BID 682</v>
          </cell>
          <cell r="E75">
            <v>10.1105462859291</v>
          </cell>
          <cell r="K75">
            <v>10.1105462859291</v>
          </cell>
          <cell r="N75">
            <v>20.2210925718582</v>
          </cell>
        </row>
        <row r="76">
          <cell r="A76" t="str">
            <v>BID 684</v>
          </cell>
          <cell r="E76">
            <v>0.12065923179721856</v>
          </cell>
          <cell r="K76">
            <v>0.12065923179721856</v>
          </cell>
          <cell r="N76">
            <v>0.24131846359443712</v>
          </cell>
        </row>
        <row r="77">
          <cell r="A77" t="str">
            <v>BID 733</v>
          </cell>
          <cell r="G77">
            <v>12.189121008507977</v>
          </cell>
          <cell r="M77">
            <v>12.189121008507977</v>
          </cell>
          <cell r="N77">
            <v>24.378242017015953</v>
          </cell>
        </row>
        <row r="78">
          <cell r="A78" t="str">
            <v>BID 734</v>
          </cell>
          <cell r="G78">
            <v>14.171564800577604</v>
          </cell>
          <cell r="M78">
            <v>14.171564800577604</v>
          </cell>
          <cell r="N78">
            <v>28.343129601155209</v>
          </cell>
        </row>
        <row r="79">
          <cell r="A79" t="str">
            <v>BID 740</v>
          </cell>
          <cell r="B79">
            <v>0.77468700912989041</v>
          </cell>
          <cell r="H79">
            <v>0.77468700912989041</v>
          </cell>
          <cell r="N79">
            <v>1.5493740182597808</v>
          </cell>
        </row>
        <row r="80">
          <cell r="A80" t="str">
            <v>BID 760</v>
          </cell>
          <cell r="B80">
            <v>4.6298593297660897</v>
          </cell>
          <cell r="H80">
            <v>4.6298593297660897</v>
          </cell>
          <cell r="N80">
            <v>9.2597186595321794</v>
          </cell>
        </row>
        <row r="81">
          <cell r="A81" t="str">
            <v>BID 768</v>
          </cell>
          <cell r="D81">
            <v>0.18026762619099293</v>
          </cell>
          <cell r="J81">
            <v>0.18026762619099293</v>
          </cell>
          <cell r="N81">
            <v>0.36053525238198586</v>
          </cell>
        </row>
        <row r="82">
          <cell r="A82" t="str">
            <v>BID 795</v>
          </cell>
          <cell r="D82">
            <v>13.01032527735781</v>
          </cell>
          <cell r="J82">
            <v>13.01032527735781</v>
          </cell>
          <cell r="N82">
            <v>26.020650554715619</v>
          </cell>
        </row>
        <row r="83">
          <cell r="A83" t="str">
            <v>BID 797</v>
          </cell>
          <cell r="D83">
            <v>6.8472577171047897</v>
          </cell>
          <cell r="J83">
            <v>6.8472577171047897</v>
          </cell>
          <cell r="N83">
            <v>13.694515434209579</v>
          </cell>
        </row>
        <row r="84">
          <cell r="A84" t="str">
            <v>BID 802</v>
          </cell>
          <cell r="D84">
            <v>3.2685349680463642</v>
          </cell>
          <cell r="J84">
            <v>3.2685349680463642</v>
          </cell>
          <cell r="N84">
            <v>6.5370699360927285</v>
          </cell>
        </row>
        <row r="85">
          <cell r="A85" t="str">
            <v>BID 816</v>
          </cell>
          <cell r="G85">
            <v>4.2490547579764302</v>
          </cell>
          <cell r="M85">
            <v>4.2490547579764302</v>
          </cell>
          <cell r="N85">
            <v>8.4981095159528603</v>
          </cell>
        </row>
        <row r="86">
          <cell r="A86" t="str">
            <v>BID 826</v>
          </cell>
          <cell r="B86">
            <v>1.9395782083504434</v>
          </cell>
          <cell r="H86">
            <v>1.9395782083504434</v>
          </cell>
          <cell r="N86">
            <v>3.8791564167008867</v>
          </cell>
        </row>
        <row r="87">
          <cell r="A87" t="str">
            <v>BID 830</v>
          </cell>
          <cell r="G87">
            <v>6.0434495559200032</v>
          </cell>
          <cell r="M87">
            <v>6.0434495559200032</v>
          </cell>
          <cell r="N87">
            <v>12.086899111840006</v>
          </cell>
        </row>
        <row r="88">
          <cell r="A88" t="str">
            <v>BID 845</v>
          </cell>
          <cell r="E88">
            <v>13.064669210892399</v>
          </cell>
          <cell r="K88">
            <v>13.064669210892399</v>
          </cell>
          <cell r="N88">
            <v>26.129338421784798</v>
          </cell>
        </row>
        <row r="89">
          <cell r="A89" t="str">
            <v>BID 855</v>
          </cell>
          <cell r="C89">
            <v>0.84320547999999995</v>
          </cell>
          <cell r="I89">
            <v>0.84320547999999995</v>
          </cell>
          <cell r="N89">
            <v>1.6864109599999999</v>
          </cell>
        </row>
        <row r="90">
          <cell r="A90" t="str">
            <v>BID 857</v>
          </cell>
          <cell r="G90">
            <v>7.7743558586507291</v>
          </cell>
          <cell r="M90">
            <v>8.190274565545705</v>
          </cell>
          <cell r="N90">
            <v>15.964630424196434</v>
          </cell>
        </row>
        <row r="91">
          <cell r="A91" t="str">
            <v>BID 863</v>
          </cell>
          <cell r="E91">
            <v>2.1218089999999998E-2</v>
          </cell>
          <cell r="K91">
            <v>2.1218089999999998E-2</v>
          </cell>
          <cell r="N91">
            <v>4.2436179999999997E-2</v>
          </cell>
        </row>
        <row r="92">
          <cell r="A92" t="str">
            <v>BID 865</v>
          </cell>
          <cell r="G92">
            <v>36.642372262914982</v>
          </cell>
          <cell r="N92">
            <v>36.642372262914982</v>
          </cell>
        </row>
        <row r="93">
          <cell r="A93" t="str">
            <v>BID 867</v>
          </cell>
          <cell r="E93">
            <v>0.47034197999999999</v>
          </cell>
          <cell r="K93">
            <v>0.47034197999999999</v>
          </cell>
          <cell r="N93">
            <v>0.94068395999999999</v>
          </cell>
        </row>
        <row r="94">
          <cell r="A94" t="str">
            <v>BID 871</v>
          </cell>
          <cell r="G94">
            <v>13.219896039832236</v>
          </cell>
          <cell r="M94">
            <v>13.219896039832236</v>
          </cell>
          <cell r="N94">
            <v>26.439792079664471</v>
          </cell>
        </row>
        <row r="95">
          <cell r="A95" t="str">
            <v>BID 899</v>
          </cell>
          <cell r="D95">
            <v>5.3962031835966302</v>
          </cell>
          <cell r="G95">
            <v>4.2407410000000006E-2</v>
          </cell>
          <cell r="J95">
            <v>5.3962031835966302</v>
          </cell>
          <cell r="M95">
            <v>4.2407410000000006E-2</v>
          </cell>
          <cell r="N95">
            <v>10.87722118719326</v>
          </cell>
        </row>
        <row r="96">
          <cell r="A96" t="str">
            <v>BID 907</v>
          </cell>
          <cell r="D96">
            <v>0.64739437</v>
          </cell>
          <cell r="J96">
            <v>0.64739437</v>
          </cell>
          <cell r="N96">
            <v>1.29478874</v>
          </cell>
        </row>
        <row r="97">
          <cell r="A97" t="str">
            <v>BID 925</v>
          </cell>
          <cell r="G97">
            <v>0.47286607000000003</v>
          </cell>
          <cell r="M97">
            <v>0.47286607000000003</v>
          </cell>
          <cell r="N97">
            <v>0.94573214000000005</v>
          </cell>
        </row>
        <row r="98">
          <cell r="A98" t="str">
            <v>BID 925/OC</v>
          </cell>
          <cell r="D98">
            <v>0.60041202000000005</v>
          </cell>
          <cell r="J98">
            <v>0.60041202000000005</v>
          </cell>
          <cell r="N98">
            <v>1.2008240400000001</v>
          </cell>
        </row>
        <row r="99">
          <cell r="A99" t="str">
            <v>BID 932</v>
          </cell>
          <cell r="G99">
            <v>0.9375</v>
          </cell>
          <cell r="M99">
            <v>0.9375</v>
          </cell>
          <cell r="N99">
            <v>1.875</v>
          </cell>
        </row>
        <row r="100">
          <cell r="A100" t="str">
            <v>BID 940</v>
          </cell>
          <cell r="C100">
            <v>2.8743818010000002</v>
          </cell>
          <cell r="I100">
            <v>2.8743818010000002</v>
          </cell>
          <cell r="N100">
            <v>5.7487636020000004</v>
          </cell>
        </row>
        <row r="101">
          <cell r="A101" t="str">
            <v>BID 961</v>
          </cell>
          <cell r="G101">
            <v>15.962</v>
          </cell>
          <cell r="M101">
            <v>15.962</v>
          </cell>
          <cell r="N101">
            <v>31.923999999999999</v>
          </cell>
        </row>
        <row r="102">
          <cell r="A102" t="str">
            <v>BID 962</v>
          </cell>
          <cell r="C102">
            <v>1.8667207849999998</v>
          </cell>
          <cell r="I102">
            <v>1.8667207849999998</v>
          </cell>
          <cell r="N102">
            <v>3.7334415699999997</v>
          </cell>
        </row>
        <row r="103">
          <cell r="A103" t="str">
            <v>BID 979</v>
          </cell>
          <cell r="C103">
            <v>11.957081070000001</v>
          </cell>
          <cell r="I103">
            <v>11.957081070000001</v>
          </cell>
          <cell r="N103">
            <v>23.914162140000002</v>
          </cell>
        </row>
        <row r="104">
          <cell r="A104" t="str">
            <v>BID 989</v>
          </cell>
          <cell r="D104">
            <v>0.84563053200000005</v>
          </cell>
          <cell r="J104">
            <v>0.84563053200000005</v>
          </cell>
          <cell r="N104">
            <v>1.6912610640000001</v>
          </cell>
        </row>
        <row r="105">
          <cell r="A105" t="str">
            <v>BID 996</v>
          </cell>
          <cell r="D105">
            <v>0.45856140999999995</v>
          </cell>
          <cell r="J105">
            <v>0.45856140999999995</v>
          </cell>
          <cell r="N105">
            <v>0.91712281999999989</v>
          </cell>
        </row>
        <row r="106">
          <cell r="A106" t="str">
            <v>BID CBA</v>
          </cell>
          <cell r="F106">
            <v>3.4901053700000002</v>
          </cell>
          <cell r="L106">
            <v>3.4901053700000002</v>
          </cell>
          <cell r="N106">
            <v>6.9802107400000004</v>
          </cell>
        </row>
        <row r="107">
          <cell r="A107" t="str">
            <v>BIRF 302</v>
          </cell>
          <cell r="G107">
            <v>0.19843764999999999</v>
          </cell>
          <cell r="N107">
            <v>0.19843764999999999</v>
          </cell>
        </row>
        <row r="108">
          <cell r="A108" t="str">
            <v>BIRF 343</v>
          </cell>
          <cell r="B108">
            <v>0.16968696999999999</v>
          </cell>
          <cell r="N108">
            <v>0.16968696999999999</v>
          </cell>
        </row>
        <row r="109">
          <cell r="A109" t="str">
            <v>BIRF 3556</v>
          </cell>
          <cell r="B109">
            <v>17.68</v>
          </cell>
          <cell r="N109">
            <v>17.68</v>
          </cell>
        </row>
        <row r="110">
          <cell r="A110" t="str">
            <v>BIRF 3836</v>
          </cell>
          <cell r="D110">
            <v>15</v>
          </cell>
          <cell r="N110">
            <v>15</v>
          </cell>
        </row>
        <row r="111">
          <cell r="A111" t="str">
            <v>BIRF 3860</v>
          </cell>
          <cell r="F111">
            <v>9.7569897099999991</v>
          </cell>
          <cell r="N111">
            <v>9.7569897099999991</v>
          </cell>
        </row>
        <row r="112">
          <cell r="A112" t="str">
            <v>BIRF 3877</v>
          </cell>
          <cell r="E112">
            <v>11.00274608</v>
          </cell>
          <cell r="N112">
            <v>11.00274608</v>
          </cell>
        </row>
        <row r="113">
          <cell r="A113" t="str">
            <v>BIRF 3878</v>
          </cell>
          <cell r="C113">
            <v>25</v>
          </cell>
          <cell r="I113">
            <v>25</v>
          </cell>
          <cell r="N113">
            <v>50</v>
          </cell>
        </row>
        <row r="114">
          <cell r="A114" t="str">
            <v>BIRF 3921</v>
          </cell>
          <cell r="E114">
            <v>6.4135</v>
          </cell>
          <cell r="K114">
            <v>6.4156897400000004</v>
          </cell>
          <cell r="N114">
            <v>12.82918974</v>
          </cell>
        </row>
        <row r="115">
          <cell r="A115" t="str">
            <v>BIRF 3926</v>
          </cell>
          <cell r="C115">
            <v>9.2222222200000008</v>
          </cell>
          <cell r="I115">
            <v>9.2222222200000008</v>
          </cell>
          <cell r="N115">
            <v>18.444444440000002</v>
          </cell>
        </row>
        <row r="116">
          <cell r="A116" t="str">
            <v>BIRF 3927</v>
          </cell>
          <cell r="E116">
            <v>1.3862619600000001</v>
          </cell>
          <cell r="K116">
            <v>1.3716345699999999</v>
          </cell>
          <cell r="N116">
            <v>2.75789653</v>
          </cell>
        </row>
        <row r="117">
          <cell r="A117" t="str">
            <v>BIRF 3931</v>
          </cell>
          <cell r="D117">
            <v>3.7231199999999998</v>
          </cell>
          <cell r="J117">
            <v>3.7268513200000002</v>
          </cell>
          <cell r="N117">
            <v>7.4499713199999995</v>
          </cell>
        </row>
        <row r="118">
          <cell r="A118" t="str">
            <v>BIRF 3948</v>
          </cell>
          <cell r="D118">
            <v>0.50370000000000004</v>
          </cell>
          <cell r="J118">
            <v>0.50416183999999997</v>
          </cell>
          <cell r="N118">
            <v>1.0078618399999999</v>
          </cell>
        </row>
        <row r="119">
          <cell r="A119" t="str">
            <v>BIRF 3957</v>
          </cell>
          <cell r="C119">
            <v>1.3919320399999999</v>
          </cell>
          <cell r="I119">
            <v>0.54638030999999998</v>
          </cell>
          <cell r="N119">
            <v>1.9383123499999999</v>
          </cell>
        </row>
        <row r="120">
          <cell r="A120" t="str">
            <v>BIRF 3958</v>
          </cell>
          <cell r="C120">
            <v>0.50390143799999998</v>
          </cell>
          <cell r="I120">
            <v>0.50390143799999998</v>
          </cell>
          <cell r="N120">
            <v>1.007802876</v>
          </cell>
        </row>
        <row r="121">
          <cell r="A121" t="str">
            <v>BIRF 3960</v>
          </cell>
          <cell r="E121">
            <v>1.1284000000000001</v>
          </cell>
          <cell r="K121">
            <v>1.1289533999999999</v>
          </cell>
          <cell r="N121">
            <v>2.2573534</v>
          </cell>
        </row>
        <row r="122">
          <cell r="A122" t="str">
            <v>BIRF 3971</v>
          </cell>
          <cell r="F122">
            <v>4.6810999999999998</v>
          </cell>
          <cell r="L122">
            <v>4.6819974599999998</v>
          </cell>
          <cell r="N122">
            <v>9.3630974599999988</v>
          </cell>
        </row>
        <row r="123">
          <cell r="A123" t="str">
            <v>BIRF 4003</v>
          </cell>
          <cell r="B123">
            <v>5</v>
          </cell>
          <cell r="H123">
            <v>5</v>
          </cell>
          <cell r="N123">
            <v>10</v>
          </cell>
        </row>
        <row r="124">
          <cell r="A124" t="str">
            <v>BIRF 4004</v>
          </cell>
          <cell r="B124">
            <v>1.20150504</v>
          </cell>
          <cell r="H124">
            <v>1.20150504</v>
          </cell>
          <cell r="N124">
            <v>2.40301008</v>
          </cell>
        </row>
        <row r="125">
          <cell r="A125" t="str">
            <v>BIRF 4085</v>
          </cell>
          <cell r="E125">
            <v>0.397137132</v>
          </cell>
          <cell r="K125">
            <v>0.397137132</v>
          </cell>
          <cell r="N125">
            <v>0.79427426400000001</v>
          </cell>
        </row>
        <row r="126">
          <cell r="A126" t="str">
            <v>BIRF 4093</v>
          </cell>
          <cell r="D126">
            <v>15</v>
          </cell>
          <cell r="J126">
            <v>15</v>
          </cell>
          <cell r="N126">
            <v>30</v>
          </cell>
        </row>
        <row r="127">
          <cell r="A127" t="str">
            <v>BIRF 4116</v>
          </cell>
          <cell r="C127">
            <v>15</v>
          </cell>
          <cell r="I127">
            <v>15</v>
          </cell>
          <cell r="N127">
            <v>30</v>
          </cell>
        </row>
        <row r="128">
          <cell r="A128" t="str">
            <v>BIRF 4117</v>
          </cell>
          <cell r="C128">
            <v>9.6813540490000012</v>
          </cell>
          <cell r="I128">
            <v>9.6813540490000012</v>
          </cell>
          <cell r="N128">
            <v>19.362708098000002</v>
          </cell>
        </row>
        <row r="129">
          <cell r="A129" t="str">
            <v>BIRF 4131</v>
          </cell>
          <cell r="E129">
            <v>1</v>
          </cell>
          <cell r="K129">
            <v>1</v>
          </cell>
          <cell r="N129">
            <v>2</v>
          </cell>
        </row>
        <row r="130">
          <cell r="A130" t="str">
            <v>BIRF 4150</v>
          </cell>
          <cell r="D130">
            <v>4.8123808830000003</v>
          </cell>
          <cell r="J130">
            <v>4.8123808830000003</v>
          </cell>
          <cell r="N130">
            <v>9.6247617660000007</v>
          </cell>
        </row>
        <row r="131">
          <cell r="A131" t="str">
            <v>BIRF 4163</v>
          </cell>
          <cell r="G131">
            <v>8.1042101019999997</v>
          </cell>
          <cell r="M131">
            <v>8.1042101019999997</v>
          </cell>
          <cell r="N131">
            <v>16.208420203999999</v>
          </cell>
        </row>
        <row r="132">
          <cell r="A132" t="str">
            <v>BIRF 4164</v>
          </cell>
          <cell r="B132">
            <v>5</v>
          </cell>
          <cell r="H132">
            <v>5</v>
          </cell>
          <cell r="N132">
            <v>10</v>
          </cell>
        </row>
        <row r="133">
          <cell r="A133" t="str">
            <v>BIRF 4168</v>
          </cell>
          <cell r="G133">
            <v>0.74906126000000006</v>
          </cell>
          <cell r="M133">
            <v>0.74906126000000006</v>
          </cell>
          <cell r="N133">
            <v>1.4981225200000001</v>
          </cell>
        </row>
        <row r="134">
          <cell r="A134" t="str">
            <v>BIRF 4195</v>
          </cell>
          <cell r="D134">
            <v>9.9977800000000006</v>
          </cell>
          <cell r="J134">
            <v>9.9977800000000006</v>
          </cell>
          <cell r="N134">
            <v>19.995560000000001</v>
          </cell>
        </row>
        <row r="135">
          <cell r="A135" t="str">
            <v>BIRF 421</v>
          </cell>
          <cell r="D135">
            <v>7.8998523000000001E-2</v>
          </cell>
          <cell r="J135">
            <v>7.8998523000000001E-2</v>
          </cell>
          <cell r="N135">
            <v>0.157997046</v>
          </cell>
        </row>
        <row r="136">
          <cell r="A136" t="str">
            <v>BIRF 4212</v>
          </cell>
          <cell r="D136">
            <v>3.5251438990000001</v>
          </cell>
          <cell r="J136">
            <v>3.5251438990000001</v>
          </cell>
          <cell r="N136">
            <v>7.0502877980000003</v>
          </cell>
        </row>
        <row r="137">
          <cell r="A137" t="str">
            <v>BIRF 4218</v>
          </cell>
          <cell r="F137">
            <v>2.4998999999999998</v>
          </cell>
          <cell r="L137">
            <v>2.4998999999999998</v>
          </cell>
          <cell r="N137">
            <v>4.9997999999999996</v>
          </cell>
        </row>
        <row r="138">
          <cell r="A138" t="str">
            <v>BIRF 4219</v>
          </cell>
          <cell r="F138">
            <v>3.75</v>
          </cell>
          <cell r="L138">
            <v>3.75</v>
          </cell>
          <cell r="N138">
            <v>7.5</v>
          </cell>
        </row>
        <row r="139">
          <cell r="A139" t="str">
            <v>BIRF 4220</v>
          </cell>
          <cell r="F139">
            <v>1.7499</v>
          </cell>
          <cell r="L139">
            <v>1.7499</v>
          </cell>
          <cell r="N139">
            <v>3.4998</v>
          </cell>
        </row>
        <row r="140">
          <cell r="A140" t="str">
            <v>BIRF 4221</v>
          </cell>
          <cell r="F140">
            <v>5</v>
          </cell>
          <cell r="L140">
            <v>5</v>
          </cell>
          <cell r="N140">
            <v>10</v>
          </cell>
        </row>
        <row r="141">
          <cell r="A141" t="str">
            <v>BIRF 4273</v>
          </cell>
          <cell r="C141">
            <v>1.8156000000000001</v>
          </cell>
          <cell r="I141">
            <v>1.8156000000000001</v>
          </cell>
          <cell r="N141">
            <v>3.6312000000000002</v>
          </cell>
        </row>
        <row r="142">
          <cell r="A142" t="str">
            <v>BIRF 4281</v>
          </cell>
          <cell r="E142">
            <v>0.29851</v>
          </cell>
          <cell r="K142">
            <v>0.29851</v>
          </cell>
          <cell r="N142">
            <v>0.59702</v>
          </cell>
        </row>
        <row r="143">
          <cell r="A143" t="str">
            <v>BIRF 4282</v>
          </cell>
          <cell r="D143">
            <v>1.3681000000000001</v>
          </cell>
          <cell r="J143">
            <v>1.3681000000000001</v>
          </cell>
          <cell r="N143">
            <v>2.7362000000000002</v>
          </cell>
        </row>
        <row r="144">
          <cell r="A144" t="str">
            <v>BIRF 4295</v>
          </cell>
          <cell r="F144">
            <v>22.408073509000001</v>
          </cell>
          <cell r="L144">
            <v>22.408073509000001</v>
          </cell>
          <cell r="N144">
            <v>44.816147018000002</v>
          </cell>
        </row>
        <row r="145">
          <cell r="A145" t="str">
            <v>BIRF 4313</v>
          </cell>
          <cell r="F145">
            <v>5.9256000000000002</v>
          </cell>
          <cell r="L145">
            <v>5.9256000000000002</v>
          </cell>
          <cell r="N145">
            <v>11.8512</v>
          </cell>
        </row>
        <row r="146">
          <cell r="A146" t="str">
            <v>BIRF 4314</v>
          </cell>
          <cell r="F146">
            <v>0.17299999999999999</v>
          </cell>
          <cell r="L146">
            <v>0.17299999999999999</v>
          </cell>
          <cell r="N146">
            <v>0.34599999999999997</v>
          </cell>
        </row>
        <row r="147">
          <cell r="A147" t="str">
            <v>BIRF 4366</v>
          </cell>
          <cell r="C147">
            <v>14.2</v>
          </cell>
          <cell r="I147">
            <v>14.2</v>
          </cell>
          <cell r="N147">
            <v>28.4</v>
          </cell>
        </row>
        <row r="148">
          <cell r="A148" t="str">
            <v>BIRF 4398</v>
          </cell>
          <cell r="E148">
            <v>4.1646999999999998</v>
          </cell>
          <cell r="K148">
            <v>4.2830000000000004</v>
          </cell>
          <cell r="N148">
            <v>8.4477000000000011</v>
          </cell>
        </row>
        <row r="149">
          <cell r="A149" t="str">
            <v>BIRF 4423</v>
          </cell>
          <cell r="D149">
            <v>0.76797614099999989</v>
          </cell>
          <cell r="J149">
            <v>0.76797614099999989</v>
          </cell>
          <cell r="N149">
            <v>1.5359522819999998</v>
          </cell>
        </row>
        <row r="150">
          <cell r="A150" t="str">
            <v>BIRF 4454</v>
          </cell>
          <cell r="C150">
            <v>0.104156095</v>
          </cell>
          <cell r="I150">
            <v>0.104156095</v>
          </cell>
          <cell r="N150">
            <v>0.20831219000000001</v>
          </cell>
        </row>
        <row r="151">
          <cell r="A151" t="str">
            <v>BIRF 4459</v>
          </cell>
          <cell r="E151">
            <v>0.5</v>
          </cell>
          <cell r="K151">
            <v>0.5</v>
          </cell>
          <cell r="N151">
            <v>1</v>
          </cell>
        </row>
        <row r="152">
          <cell r="A152" t="str">
            <v>BIRF 4472</v>
          </cell>
          <cell r="G152">
            <v>2.15E-3</v>
          </cell>
          <cell r="M152">
            <v>2.2000000000000001E-3</v>
          </cell>
          <cell r="N152">
            <v>4.3499999999999997E-3</v>
          </cell>
        </row>
        <row r="153">
          <cell r="A153" t="str">
            <v>BIRF 4484</v>
          </cell>
          <cell r="B153">
            <v>0.74601917600000001</v>
          </cell>
          <cell r="H153">
            <v>0.74601917600000001</v>
          </cell>
          <cell r="N153">
            <v>1.492038352</v>
          </cell>
        </row>
        <row r="154">
          <cell r="A154" t="str">
            <v>BIRF 4516</v>
          </cell>
          <cell r="C154">
            <v>2.625</v>
          </cell>
          <cell r="I154">
            <v>2.625</v>
          </cell>
          <cell r="N154">
            <v>5.25</v>
          </cell>
        </row>
        <row r="155">
          <cell r="A155" t="str">
            <v>BIRF 4578</v>
          </cell>
          <cell r="E155">
            <v>2.2210000000000001</v>
          </cell>
          <cell r="K155">
            <v>2.2210000000000001</v>
          </cell>
          <cell r="N155">
            <v>4.4420000000000002</v>
          </cell>
        </row>
        <row r="156">
          <cell r="A156" t="str">
            <v>BIRF 4580</v>
          </cell>
          <cell r="G156">
            <v>0.23326956299999999</v>
          </cell>
          <cell r="M156">
            <v>0.23326956299999999</v>
          </cell>
          <cell r="N156">
            <v>0.46653912599999997</v>
          </cell>
        </row>
        <row r="157">
          <cell r="A157" t="str">
            <v>BIRF 4585</v>
          </cell>
          <cell r="E157">
            <v>11.399900000000001</v>
          </cell>
          <cell r="K157">
            <v>11.399900000000001</v>
          </cell>
          <cell r="N157">
            <v>22.799800000000001</v>
          </cell>
        </row>
        <row r="158">
          <cell r="A158" t="str">
            <v>BIRF 4586</v>
          </cell>
          <cell r="E158">
            <v>2.4466602499999999</v>
          </cell>
          <cell r="K158">
            <v>2.4466602499999999</v>
          </cell>
          <cell r="N158">
            <v>4.8933204999999997</v>
          </cell>
        </row>
        <row r="159">
          <cell r="A159" t="str">
            <v>BIRF 4634</v>
          </cell>
          <cell r="D159">
            <v>10.164899999999999</v>
          </cell>
          <cell r="J159">
            <v>10.164899999999999</v>
          </cell>
          <cell r="N159">
            <v>20.329799999999999</v>
          </cell>
        </row>
        <row r="160">
          <cell r="A160" t="str">
            <v>BIRF 4640</v>
          </cell>
          <cell r="E160">
            <v>0.22575888099999999</v>
          </cell>
          <cell r="K160">
            <v>0.22575888099999999</v>
          </cell>
          <cell r="N160">
            <v>0.45151776199999999</v>
          </cell>
        </row>
        <row r="161">
          <cell r="A161" t="str">
            <v>BIRF 7075</v>
          </cell>
          <cell r="C161">
            <v>15.2</v>
          </cell>
          <cell r="I161">
            <v>15.2</v>
          </cell>
          <cell r="N161">
            <v>30.4</v>
          </cell>
        </row>
        <row r="162">
          <cell r="A162" t="str">
            <v>BIRF 7157</v>
          </cell>
          <cell r="E162">
            <v>28.08</v>
          </cell>
          <cell r="K162">
            <v>29.1</v>
          </cell>
          <cell r="N162">
            <v>57.18</v>
          </cell>
        </row>
        <row r="163">
          <cell r="A163" t="str">
            <v>BIRF 7171</v>
          </cell>
          <cell r="C163">
            <v>17.3</v>
          </cell>
          <cell r="I163">
            <v>17.899999999999999</v>
          </cell>
          <cell r="N163">
            <v>35.200000000000003</v>
          </cell>
        </row>
        <row r="164">
          <cell r="A164" t="str">
            <v>BIRF 7199</v>
          </cell>
          <cell r="E164">
            <v>20.04</v>
          </cell>
          <cell r="K164">
            <v>20.76</v>
          </cell>
          <cell r="N164">
            <v>40.799999999999997</v>
          </cell>
        </row>
        <row r="165">
          <cell r="A165" t="str">
            <v>BIRF 7242</v>
          </cell>
          <cell r="G165">
            <v>7.8685675799999997</v>
          </cell>
          <cell r="M165">
            <v>7.8685675799999997</v>
          </cell>
          <cell r="N165">
            <v>15.737135159999999</v>
          </cell>
        </row>
        <row r="166">
          <cell r="A166" t="str">
            <v>BIRF 7268</v>
          </cell>
          <cell r="E166">
            <v>0.78043410000000002</v>
          </cell>
          <cell r="K166">
            <v>0.78043410000000002</v>
          </cell>
          <cell r="N166">
            <v>1.5608682</v>
          </cell>
        </row>
        <row r="167">
          <cell r="A167" t="str">
            <v>BIRF 7295</v>
          </cell>
          <cell r="C167">
            <v>1.87701512</v>
          </cell>
          <cell r="I167">
            <v>1.87701512</v>
          </cell>
          <cell r="N167">
            <v>3.7540302400000001</v>
          </cell>
        </row>
        <row r="168">
          <cell r="A168" t="str">
            <v>BIRF 7301</v>
          </cell>
          <cell r="E168">
            <v>0</v>
          </cell>
          <cell r="K168">
            <v>0</v>
          </cell>
          <cell r="N168">
            <v>0</v>
          </cell>
        </row>
        <row r="169">
          <cell r="A169" t="str">
            <v>BIRF 7369</v>
          </cell>
          <cell r="D169">
            <v>0</v>
          </cell>
          <cell r="J169">
            <v>5.222022956</v>
          </cell>
          <cell r="N169">
            <v>5.222022956</v>
          </cell>
        </row>
        <row r="170">
          <cell r="A170" t="str">
            <v>BODEN 15 USD</v>
          </cell>
          <cell r="E170">
            <v>0</v>
          </cell>
          <cell r="K170">
            <v>0</v>
          </cell>
          <cell r="N170">
            <v>0</v>
          </cell>
        </row>
        <row r="171">
          <cell r="A171" t="str">
            <v>BODEN 2012 - II</v>
          </cell>
          <cell r="C171">
            <v>0</v>
          </cell>
          <cell r="I171">
            <v>61.307733169999999</v>
          </cell>
          <cell r="N171">
            <v>61.307733169999999</v>
          </cell>
        </row>
        <row r="172">
          <cell r="A172" t="str">
            <v>BODEN 2014 ($+CER)</v>
          </cell>
          <cell r="D172">
            <v>0</v>
          </cell>
          <cell r="J172">
            <v>0</v>
          </cell>
          <cell r="N172">
            <v>0</v>
          </cell>
        </row>
        <row r="173">
          <cell r="A173" t="str">
            <v>BOGAR</v>
          </cell>
          <cell r="B173">
            <v>47.15292868190695</v>
          </cell>
          <cell r="C173">
            <v>47.15292868190695</v>
          </cell>
          <cell r="D173">
            <v>70.729393027615856</v>
          </cell>
          <cell r="E173">
            <v>70.729393027615856</v>
          </cell>
          <cell r="F173">
            <v>70.729393027615856</v>
          </cell>
          <cell r="G173">
            <v>70.729393027615856</v>
          </cell>
          <cell r="H173">
            <v>70.729393027615856</v>
          </cell>
          <cell r="I173">
            <v>70.729393027615856</v>
          </cell>
          <cell r="J173">
            <v>70.729393027615856</v>
          </cell>
          <cell r="K173">
            <v>70.729393027615856</v>
          </cell>
          <cell r="L173">
            <v>70.729393027615856</v>
          </cell>
          <cell r="M173">
            <v>70.729393027615856</v>
          </cell>
          <cell r="N173">
            <v>801.59978763997242</v>
          </cell>
        </row>
        <row r="174">
          <cell r="A174" t="str">
            <v>BOGAR 2020</v>
          </cell>
          <cell r="B174">
            <v>2.535922745964736</v>
          </cell>
          <cell r="C174">
            <v>2.535922745964736</v>
          </cell>
          <cell r="D174">
            <v>2.535922745964736</v>
          </cell>
          <cell r="E174">
            <v>2.535922745964736</v>
          </cell>
          <cell r="F174">
            <v>2.535922745964736</v>
          </cell>
          <cell r="G174">
            <v>2.535922745964736</v>
          </cell>
          <cell r="H174">
            <v>2.535922745964736</v>
          </cell>
          <cell r="I174">
            <v>2.535922745964736</v>
          </cell>
          <cell r="J174">
            <v>2.535922745964736</v>
          </cell>
          <cell r="K174">
            <v>2.535922745964736</v>
          </cell>
          <cell r="L174">
            <v>2.535922745964736</v>
          </cell>
          <cell r="M174">
            <v>2.535922745964736</v>
          </cell>
          <cell r="N174">
            <v>30.431072951576834</v>
          </cell>
        </row>
        <row r="175">
          <cell r="A175" t="str">
            <v>Bonar V</v>
          </cell>
          <cell r="D175">
            <v>0</v>
          </cell>
          <cell r="J175">
            <v>0</v>
          </cell>
          <cell r="N175">
            <v>0</v>
          </cell>
        </row>
        <row r="176">
          <cell r="A176" t="str">
            <v>Bonar VII</v>
          </cell>
          <cell r="D176">
            <v>0</v>
          </cell>
          <cell r="J176">
            <v>0</v>
          </cell>
          <cell r="N176">
            <v>0</v>
          </cell>
        </row>
        <row r="177">
          <cell r="A177" t="str">
            <v>Bono 2013 $</v>
          </cell>
          <cell r="E177">
            <v>1.78145918814433</v>
          </cell>
          <cell r="K177">
            <v>1.78145918814433</v>
          </cell>
          <cell r="N177">
            <v>3.56291837628866</v>
          </cell>
        </row>
        <row r="178">
          <cell r="A178" t="str">
            <v>BT 2089</v>
          </cell>
          <cell r="B178">
            <v>2.8397670264175257</v>
          </cell>
          <cell r="N178">
            <v>2.8397670264175257</v>
          </cell>
        </row>
        <row r="179">
          <cell r="A179" t="str">
            <v>CAF I</v>
          </cell>
          <cell r="F179">
            <v>4.4458145409999998</v>
          </cell>
          <cell r="L179">
            <v>4.4458145409999998</v>
          </cell>
          <cell r="N179">
            <v>8.8916290819999997</v>
          </cell>
        </row>
        <row r="180">
          <cell r="A180" t="str">
            <v>CAF II</v>
          </cell>
          <cell r="G180">
            <v>0.28197888799999998</v>
          </cell>
          <cell r="M180">
            <v>0.28197888799999998</v>
          </cell>
          <cell r="N180">
            <v>0.56395777599999997</v>
          </cell>
        </row>
        <row r="181">
          <cell r="A181" t="str">
            <v>CITILA/RELEXT</v>
          </cell>
          <cell r="B181">
            <v>4.6431800000000002E-3</v>
          </cell>
          <cell r="C181">
            <v>4.6703700000000001E-3</v>
          </cell>
          <cell r="D181">
            <v>5.4043900000000002E-3</v>
          </cell>
          <cell r="E181">
            <v>4.7293599999999993E-3</v>
          </cell>
          <cell r="F181">
            <v>4.9906999999999998E-3</v>
          </cell>
          <cell r="G181">
            <v>4.7862799999999995E-3</v>
          </cell>
          <cell r="H181">
            <v>5.0461000000000004E-3</v>
          </cell>
          <cell r="I181">
            <v>4.8438500000000002E-3</v>
          </cell>
          <cell r="J181">
            <v>4.87222E-3</v>
          </cell>
          <cell r="K181">
            <v>5.1297499999999998E-3</v>
          </cell>
          <cell r="L181">
            <v>4.9307800000000001E-3</v>
          </cell>
          <cell r="M181">
            <v>5.1867600000000003E-3</v>
          </cell>
          <cell r="N181">
            <v>5.923374E-2</v>
          </cell>
        </row>
        <row r="182">
          <cell r="A182" t="str">
            <v>DISC $+CER</v>
          </cell>
          <cell r="G182">
            <v>0</v>
          </cell>
          <cell r="M182">
            <v>0</v>
          </cell>
          <cell r="N182">
            <v>0</v>
          </cell>
        </row>
        <row r="183">
          <cell r="A183" t="str">
            <v>DISC EUR</v>
          </cell>
          <cell r="G183">
            <v>0</v>
          </cell>
          <cell r="M183">
            <v>0</v>
          </cell>
          <cell r="N183">
            <v>0</v>
          </cell>
        </row>
        <row r="184">
          <cell r="A184" t="str">
            <v>DISC JPY</v>
          </cell>
          <cell r="G184">
            <v>0</v>
          </cell>
          <cell r="M184">
            <v>0</v>
          </cell>
          <cell r="N184">
            <v>0</v>
          </cell>
        </row>
        <row r="185">
          <cell r="A185" t="str">
            <v>DISC USD</v>
          </cell>
          <cell r="G185">
            <v>0</v>
          </cell>
          <cell r="M185">
            <v>0</v>
          </cell>
          <cell r="N185">
            <v>0</v>
          </cell>
        </row>
        <row r="186">
          <cell r="A186" t="str">
            <v>DISD</v>
          </cell>
          <cell r="F186">
            <v>0</v>
          </cell>
          <cell r="L186">
            <v>0</v>
          </cell>
          <cell r="N186">
            <v>0</v>
          </cell>
        </row>
        <row r="187">
          <cell r="A187" t="str">
            <v>DISDDM</v>
          </cell>
          <cell r="F187">
            <v>0</v>
          </cell>
          <cell r="L187">
            <v>0</v>
          </cell>
          <cell r="N187">
            <v>0</v>
          </cell>
        </row>
        <row r="188">
          <cell r="A188" t="str">
            <v>EIB/VIALIDAD</v>
          </cell>
          <cell r="G188">
            <v>1.6996428900000002</v>
          </cell>
          <cell r="M188">
            <v>1.7564195499999999</v>
          </cell>
          <cell r="N188">
            <v>3.4560624400000002</v>
          </cell>
        </row>
        <row r="189">
          <cell r="A189" t="str">
            <v>EL/DEM-44</v>
          </cell>
          <cell r="F189">
            <v>0</v>
          </cell>
          <cell r="N189">
            <v>0</v>
          </cell>
        </row>
        <row r="190">
          <cell r="A190" t="str">
            <v>EL/DEM-52</v>
          </cell>
          <cell r="J190">
            <v>0</v>
          </cell>
          <cell r="N190">
            <v>0</v>
          </cell>
        </row>
        <row r="191">
          <cell r="A191" t="str">
            <v>EL/DEM-55</v>
          </cell>
          <cell r="L191">
            <v>0</v>
          </cell>
          <cell r="N191">
            <v>0</v>
          </cell>
        </row>
        <row r="192">
          <cell r="A192" t="str">
            <v>EL/DEM-82</v>
          </cell>
          <cell r="H192">
            <v>219.52998102967283</v>
          </cell>
          <cell r="N192">
            <v>219.52998102967283</v>
          </cell>
        </row>
        <row r="193">
          <cell r="A193" t="str">
            <v>EL/EUR-85</v>
          </cell>
          <cell r="H193">
            <v>247.70161805731678</v>
          </cell>
          <cell r="N193">
            <v>247.70161805731678</v>
          </cell>
        </row>
        <row r="194">
          <cell r="A194" t="str">
            <v>EL/USD-89</v>
          </cell>
          <cell r="D194">
            <v>0.54615119999999995</v>
          </cell>
          <cell r="J194">
            <v>0.54615119999999995</v>
          </cell>
          <cell r="N194">
            <v>1.0923023999999999</v>
          </cell>
        </row>
        <row r="195">
          <cell r="A195" t="str">
            <v>FERRO</v>
          </cell>
          <cell r="E195">
            <v>0</v>
          </cell>
          <cell r="K195">
            <v>0</v>
          </cell>
          <cell r="N195">
            <v>0</v>
          </cell>
        </row>
        <row r="196">
          <cell r="A196" t="str">
            <v>FIDA 417</v>
          </cell>
          <cell r="G196">
            <v>0.35824936411617703</v>
          </cell>
          <cell r="M196">
            <v>0.35824936411617703</v>
          </cell>
          <cell r="N196">
            <v>0.71649872823235405</v>
          </cell>
        </row>
        <row r="197">
          <cell r="A197" t="str">
            <v>FIDA 514</v>
          </cell>
          <cell r="G197">
            <v>3.3174744869649365E-2</v>
          </cell>
          <cell r="M197">
            <v>3.3174744869649365E-2</v>
          </cell>
          <cell r="N197">
            <v>6.6349489739298731E-2</v>
          </cell>
        </row>
        <row r="198">
          <cell r="A198" t="str">
            <v>FKUW/PROVSF</v>
          </cell>
          <cell r="G198">
            <v>1.130084785615491</v>
          </cell>
          <cell r="M198">
            <v>1.130084785615491</v>
          </cell>
          <cell r="N198">
            <v>2.2601695712309819</v>
          </cell>
        </row>
        <row r="199">
          <cell r="A199" t="str">
            <v>FON/TESORO</v>
          </cell>
          <cell r="B199">
            <v>3.9150924613402062E-2</v>
          </cell>
          <cell r="C199">
            <v>0.26535226804123707</v>
          </cell>
          <cell r="D199">
            <v>0.31396694909793821</v>
          </cell>
          <cell r="E199">
            <v>0.47379379832474228</v>
          </cell>
          <cell r="F199">
            <v>0.15041426868556701</v>
          </cell>
          <cell r="G199">
            <v>0.61267292847938148</v>
          </cell>
          <cell r="H199">
            <v>3.1381079252577319E-2</v>
          </cell>
          <cell r="I199">
            <v>0.26535228092783503</v>
          </cell>
          <cell r="J199">
            <v>0.31396694587628871</v>
          </cell>
          <cell r="K199">
            <v>0.45688192010309281</v>
          </cell>
          <cell r="L199">
            <v>0.14953551224226805</v>
          </cell>
          <cell r="M199">
            <v>0.61267291559278347</v>
          </cell>
          <cell r="N199">
            <v>3.6851417912371129</v>
          </cell>
        </row>
        <row r="200">
          <cell r="A200" t="str">
            <v>FONP 06/94</v>
          </cell>
          <cell r="D200">
            <v>1.7153564350000001</v>
          </cell>
          <cell r="J200">
            <v>1.7153564350000001</v>
          </cell>
          <cell r="N200">
            <v>3.4307128700000002</v>
          </cell>
        </row>
        <row r="201">
          <cell r="A201" t="str">
            <v>FONP 12/02</v>
          </cell>
          <cell r="B201">
            <v>1.9320198E-2</v>
          </cell>
          <cell r="H201">
            <v>1.9320198E-2</v>
          </cell>
          <cell r="N201">
            <v>3.8640396E-2</v>
          </cell>
        </row>
        <row r="202">
          <cell r="A202" t="str">
            <v>FONP 13/03</v>
          </cell>
          <cell r="D202">
            <v>0.74705859499999994</v>
          </cell>
          <cell r="J202">
            <v>0.74705859499999994</v>
          </cell>
          <cell r="N202">
            <v>1.4941171899999999</v>
          </cell>
        </row>
        <row r="203">
          <cell r="A203" t="str">
            <v>FONP 14/04</v>
          </cell>
          <cell r="C203">
            <v>0.248399429</v>
          </cell>
          <cell r="I203">
            <v>0.248399429</v>
          </cell>
          <cell r="N203">
            <v>0.49679885800000001</v>
          </cell>
        </row>
        <row r="204">
          <cell r="A204" t="str">
            <v>FUB/RELEXT</v>
          </cell>
          <cell r="B204">
            <v>2.5338800000000001E-3</v>
          </cell>
          <cell r="C204">
            <v>1.8971300000000001E-3</v>
          </cell>
          <cell r="D204">
            <v>2.9950900000000002E-3</v>
          </cell>
          <cell r="E204">
            <v>2.7957899999999998E-3</v>
          </cell>
          <cell r="F204">
            <v>2.5964899999999999E-3</v>
          </cell>
          <cell r="G204">
            <v>2.1817399999999997E-3</v>
          </cell>
          <cell r="H204">
            <v>2.8406399999999997E-3</v>
          </cell>
          <cell r="I204">
            <v>2.4288600000000001E-3</v>
          </cell>
          <cell r="J204">
            <v>2.4442299999999999E-3</v>
          </cell>
          <cell r="K204">
            <v>2.673E-3</v>
          </cell>
          <cell r="L204">
            <v>2.0510999999999997E-3</v>
          </cell>
          <cell r="M204">
            <v>3.1266200000000001E-3</v>
          </cell>
          <cell r="N204">
            <v>3.0564569999999996E-2</v>
          </cell>
        </row>
        <row r="205">
          <cell r="A205" t="str">
            <v>GLO17 PES</v>
          </cell>
          <cell r="B205">
            <v>0</v>
          </cell>
          <cell r="H205">
            <v>0</v>
          </cell>
          <cell r="N205">
            <v>0</v>
          </cell>
        </row>
        <row r="206">
          <cell r="A206" t="str">
            <v>ICE/ASEGSAL</v>
          </cell>
          <cell r="B206">
            <v>0.10730121000000001</v>
          </cell>
          <cell r="H206">
            <v>0.10730121000000001</v>
          </cell>
          <cell r="N206">
            <v>0.21460242000000002</v>
          </cell>
        </row>
        <row r="207">
          <cell r="A207" t="str">
            <v>ICE/BICE</v>
          </cell>
          <cell r="B207">
            <v>0.77098568000000001</v>
          </cell>
          <cell r="H207">
            <v>0.77098568000000001</v>
          </cell>
          <cell r="N207">
            <v>1.54197136</v>
          </cell>
        </row>
        <row r="208">
          <cell r="A208" t="str">
            <v>ICE/CORTE</v>
          </cell>
          <cell r="E208">
            <v>9.3219579999999996E-2</v>
          </cell>
          <cell r="K208">
            <v>9.3219579999999996E-2</v>
          </cell>
          <cell r="N208">
            <v>0.18643915999999999</v>
          </cell>
        </row>
        <row r="209">
          <cell r="A209" t="str">
            <v>ICE/DEFENSA</v>
          </cell>
          <cell r="B209">
            <v>0.72804878000000006</v>
          </cell>
          <cell r="H209">
            <v>0.72804878000000006</v>
          </cell>
          <cell r="N209">
            <v>1.4560975600000001</v>
          </cell>
        </row>
        <row r="210">
          <cell r="A210" t="str">
            <v>ICE/EDUCACION</v>
          </cell>
          <cell r="B210">
            <v>0.43121872999999999</v>
          </cell>
          <cell r="H210">
            <v>0.43121872999999999</v>
          </cell>
          <cell r="N210">
            <v>0.86243745999999999</v>
          </cell>
        </row>
        <row r="211">
          <cell r="A211" t="str">
            <v>ICE/JUSTICIA</v>
          </cell>
          <cell r="B211">
            <v>9.8774089999999995E-2</v>
          </cell>
          <cell r="H211">
            <v>9.8774089999999995E-2</v>
          </cell>
          <cell r="N211">
            <v>0.19754817999999999</v>
          </cell>
        </row>
        <row r="212">
          <cell r="A212" t="str">
            <v>ICE/MCBA</v>
          </cell>
          <cell r="G212">
            <v>0.35395259000000001</v>
          </cell>
          <cell r="M212">
            <v>0.35395259000000001</v>
          </cell>
          <cell r="N212">
            <v>0.70790518000000002</v>
          </cell>
        </row>
        <row r="213">
          <cell r="A213" t="str">
            <v>ICE/PREFEC</v>
          </cell>
          <cell r="G213">
            <v>6.6803979999999999E-2</v>
          </cell>
          <cell r="M213">
            <v>6.6803979999999999E-2</v>
          </cell>
          <cell r="N213">
            <v>0.13360796</v>
          </cell>
        </row>
        <row r="214">
          <cell r="A214" t="str">
            <v>ICE/PRES</v>
          </cell>
          <cell r="B214">
            <v>1.5233170000000001E-2</v>
          </cell>
          <cell r="H214">
            <v>1.5233170000000001E-2</v>
          </cell>
          <cell r="N214">
            <v>3.0466340000000001E-2</v>
          </cell>
        </row>
        <row r="215">
          <cell r="A215" t="str">
            <v>ICE/PROVCB</v>
          </cell>
          <cell r="E215">
            <v>0.62365181000000003</v>
          </cell>
          <cell r="K215">
            <v>0.62365181000000003</v>
          </cell>
          <cell r="N215">
            <v>1.2473036200000001</v>
          </cell>
        </row>
        <row r="216">
          <cell r="A216" t="str">
            <v>ICE/SALUD</v>
          </cell>
          <cell r="F216">
            <v>2.34358567</v>
          </cell>
          <cell r="L216">
            <v>2.34358567</v>
          </cell>
          <cell r="N216">
            <v>4.6871713399999999</v>
          </cell>
        </row>
        <row r="217">
          <cell r="A217" t="str">
            <v>ICE/SALUDPBA</v>
          </cell>
          <cell r="B217">
            <v>0.64464681999999995</v>
          </cell>
          <cell r="H217">
            <v>0.64464681999999995</v>
          </cell>
          <cell r="N217">
            <v>1.2892936399999999</v>
          </cell>
        </row>
        <row r="218">
          <cell r="A218" t="str">
            <v>ICE/VIALIDAD</v>
          </cell>
          <cell r="D218">
            <v>0.12129997000000001</v>
          </cell>
          <cell r="J218">
            <v>0.12129997000000001</v>
          </cell>
          <cell r="N218">
            <v>0.24259994000000001</v>
          </cell>
        </row>
        <row r="219">
          <cell r="A219" t="str">
            <v>ICO/CBA</v>
          </cell>
          <cell r="E219">
            <v>2.6418124651280754</v>
          </cell>
          <cell r="K219">
            <v>2.6418124651280754</v>
          </cell>
          <cell r="N219">
            <v>5.2836249302561509</v>
          </cell>
        </row>
        <row r="220">
          <cell r="A220" t="str">
            <v>ICO/SALUD</v>
          </cell>
          <cell r="E220">
            <v>2.6418124778087755</v>
          </cell>
          <cell r="K220">
            <v>2.6418124778087755</v>
          </cell>
          <cell r="N220">
            <v>5.283624955617551</v>
          </cell>
        </row>
        <row r="221">
          <cell r="A221" t="str">
            <v>IRB/RELEXT</v>
          </cell>
          <cell r="D221">
            <v>5.3883464367233073E-3</v>
          </cell>
          <cell r="G221">
            <v>5.4953081410093847E-3</v>
          </cell>
          <cell r="J221">
            <v>5.6044002028912002E-3</v>
          </cell>
          <cell r="M221">
            <v>5.7156353030687309E-3</v>
          </cell>
          <cell r="N221">
            <v>2.220369008369262E-2</v>
          </cell>
        </row>
        <row r="222">
          <cell r="A222" t="str">
            <v>JBIC/PROV</v>
          </cell>
          <cell r="C222">
            <v>1.3266570763500931</v>
          </cell>
          <cell r="I222">
            <v>1.3266570763500931</v>
          </cell>
          <cell r="N222">
            <v>2.6533141527001862</v>
          </cell>
        </row>
        <row r="223">
          <cell r="A223" t="str">
            <v>JBIC/PROVBA</v>
          </cell>
          <cell r="D223">
            <v>1.0603098019299138</v>
          </cell>
          <cell r="J223">
            <v>1.0603098019299138</v>
          </cell>
          <cell r="N223">
            <v>2.1206196038598275</v>
          </cell>
        </row>
        <row r="224">
          <cell r="A224" t="str">
            <v>KFW/CONEA</v>
          </cell>
          <cell r="D224">
            <v>4.1441789893482124</v>
          </cell>
          <cell r="J224">
            <v>4.1441789893482124</v>
          </cell>
          <cell r="N224">
            <v>8.2883579786964248</v>
          </cell>
        </row>
        <row r="225">
          <cell r="A225" t="str">
            <v>KFW/INTI</v>
          </cell>
          <cell r="G225">
            <v>0.29975340096373326</v>
          </cell>
          <cell r="M225">
            <v>0.29975340096373326</v>
          </cell>
          <cell r="N225">
            <v>0.59950680192746653</v>
          </cell>
        </row>
        <row r="226">
          <cell r="A226" t="str">
            <v>KFW/YACYRETA</v>
          </cell>
          <cell r="F226">
            <v>0.36000308141009379</v>
          </cell>
          <cell r="L226">
            <v>0.36000308141009379</v>
          </cell>
          <cell r="N226">
            <v>0.72000616282018759</v>
          </cell>
        </row>
        <row r="227">
          <cell r="A227" t="str">
            <v>LETR INTRAN</v>
          </cell>
          <cell r="B227">
            <v>0</v>
          </cell>
          <cell r="H227">
            <v>0</v>
          </cell>
          <cell r="N227">
            <v>0</v>
          </cell>
        </row>
        <row r="228">
          <cell r="A228" t="str">
            <v>MEDIO/BCRA</v>
          </cell>
          <cell r="D228">
            <v>1.4191061399999998</v>
          </cell>
          <cell r="E228">
            <v>6.3274789999999997E-2</v>
          </cell>
          <cell r="J228">
            <v>1.4191061399999998</v>
          </cell>
          <cell r="K228">
            <v>1.3162430000000001E-2</v>
          </cell>
          <cell r="N228">
            <v>2.9146494999999994</v>
          </cell>
        </row>
        <row r="229">
          <cell r="A229" t="str">
            <v>MEDIO/HIDRONOR</v>
          </cell>
          <cell r="E229">
            <v>6.8695079888409852E-2</v>
          </cell>
          <cell r="K229">
            <v>6.8695079888409852E-2</v>
          </cell>
          <cell r="N229">
            <v>0.1373901597768197</v>
          </cell>
        </row>
        <row r="230">
          <cell r="A230" t="str">
            <v>MEDIO/JUSTICIA</v>
          </cell>
          <cell r="F230">
            <v>5.6662050000000005E-2</v>
          </cell>
          <cell r="L230">
            <v>5.6662050000000005E-2</v>
          </cell>
          <cell r="N230">
            <v>0.11332410000000001</v>
          </cell>
        </row>
        <row r="231">
          <cell r="A231" t="str">
            <v>MEDIO/NASA</v>
          </cell>
          <cell r="F231">
            <v>0.25308641897032719</v>
          </cell>
          <cell r="L231">
            <v>0.25308641897032719</v>
          </cell>
          <cell r="N231">
            <v>0.50617283794065437</v>
          </cell>
        </row>
        <row r="232">
          <cell r="A232" t="str">
            <v>MEDIO/PROVBA</v>
          </cell>
          <cell r="G232">
            <v>0.50009934060360139</v>
          </cell>
          <cell r="M232">
            <v>0.50009934060360139</v>
          </cell>
          <cell r="N232">
            <v>1.0001986812072028</v>
          </cell>
        </row>
        <row r="233">
          <cell r="A233" t="str">
            <v>MEDIO/SALUD</v>
          </cell>
          <cell r="F233">
            <v>0.60626195790007609</v>
          </cell>
          <cell r="L233">
            <v>0.60626195790007609</v>
          </cell>
          <cell r="N233">
            <v>1.2125239158001522</v>
          </cell>
        </row>
        <row r="234">
          <cell r="A234" t="str">
            <v>MEDIO/YACYRETA</v>
          </cell>
          <cell r="B234">
            <v>1.010149068932285</v>
          </cell>
          <cell r="H234">
            <v>1.010149068932285</v>
          </cell>
          <cell r="N234">
            <v>2.0202981378645699</v>
          </cell>
        </row>
        <row r="235">
          <cell r="A235" t="str">
            <v>OCMO</v>
          </cell>
          <cell r="E235">
            <v>2.1529080662482798</v>
          </cell>
          <cell r="L235">
            <v>6.2931159177098378E-2</v>
          </cell>
          <cell r="N235">
            <v>2.2158392254253783</v>
          </cell>
        </row>
        <row r="236">
          <cell r="A236" t="str">
            <v>P BG04/06</v>
          </cell>
          <cell r="M236">
            <v>0</v>
          </cell>
          <cell r="N236">
            <v>0</v>
          </cell>
        </row>
        <row r="237">
          <cell r="A237" t="str">
            <v>P BG05/17</v>
          </cell>
          <cell r="B237">
            <v>0</v>
          </cell>
          <cell r="C237">
            <v>0</v>
          </cell>
          <cell r="D237">
            <v>0</v>
          </cell>
          <cell r="E237">
            <v>0</v>
          </cell>
          <cell r="F237">
            <v>0</v>
          </cell>
          <cell r="G237">
            <v>0</v>
          </cell>
          <cell r="H237">
            <v>0</v>
          </cell>
          <cell r="I237">
            <v>0</v>
          </cell>
          <cell r="J237">
            <v>0</v>
          </cell>
          <cell r="K237">
            <v>0</v>
          </cell>
          <cell r="L237">
            <v>0</v>
          </cell>
          <cell r="M237">
            <v>0</v>
          </cell>
          <cell r="N237">
            <v>0</v>
          </cell>
        </row>
        <row r="238">
          <cell r="A238" t="str">
            <v>P BG06/27</v>
          </cell>
          <cell r="B238">
            <v>0</v>
          </cell>
          <cell r="C238">
            <v>0</v>
          </cell>
          <cell r="D238">
            <v>0</v>
          </cell>
          <cell r="E238">
            <v>0</v>
          </cell>
          <cell r="F238">
            <v>0</v>
          </cell>
          <cell r="G238">
            <v>0</v>
          </cell>
          <cell r="H238">
            <v>0</v>
          </cell>
          <cell r="I238">
            <v>0</v>
          </cell>
          <cell r="J238">
            <v>0</v>
          </cell>
          <cell r="K238">
            <v>0</v>
          </cell>
          <cell r="L238">
            <v>0</v>
          </cell>
          <cell r="M238">
            <v>0</v>
          </cell>
          <cell r="N238">
            <v>0</v>
          </cell>
        </row>
        <row r="239">
          <cell r="A239" t="str">
            <v>P BG08/19</v>
          </cell>
          <cell r="B239">
            <v>0</v>
          </cell>
          <cell r="C239">
            <v>0</v>
          </cell>
          <cell r="D239">
            <v>0</v>
          </cell>
          <cell r="E239">
            <v>0</v>
          </cell>
          <cell r="F239">
            <v>0</v>
          </cell>
          <cell r="G239">
            <v>0</v>
          </cell>
          <cell r="H239">
            <v>0</v>
          </cell>
          <cell r="I239">
            <v>0</v>
          </cell>
          <cell r="J239">
            <v>0</v>
          </cell>
          <cell r="K239">
            <v>0</v>
          </cell>
          <cell r="L239">
            <v>0</v>
          </cell>
          <cell r="M239">
            <v>0</v>
          </cell>
          <cell r="N239">
            <v>0</v>
          </cell>
        </row>
        <row r="240">
          <cell r="A240" t="str">
            <v>P BG09/09</v>
          </cell>
          <cell r="B240">
            <v>0</v>
          </cell>
          <cell r="C240">
            <v>0</v>
          </cell>
          <cell r="D240">
            <v>0</v>
          </cell>
          <cell r="E240">
            <v>0</v>
          </cell>
          <cell r="F240">
            <v>0</v>
          </cell>
          <cell r="G240">
            <v>0</v>
          </cell>
          <cell r="H240">
            <v>0</v>
          </cell>
          <cell r="I240">
            <v>0</v>
          </cell>
          <cell r="J240">
            <v>0</v>
          </cell>
          <cell r="K240">
            <v>0</v>
          </cell>
          <cell r="L240">
            <v>0</v>
          </cell>
          <cell r="M240">
            <v>0</v>
          </cell>
          <cell r="N240">
            <v>0</v>
          </cell>
        </row>
        <row r="241">
          <cell r="A241" t="str">
            <v>P BG10/20</v>
          </cell>
          <cell r="B241">
            <v>0</v>
          </cell>
          <cell r="C241">
            <v>0</v>
          </cell>
          <cell r="D241">
            <v>0</v>
          </cell>
          <cell r="E241">
            <v>0</v>
          </cell>
          <cell r="F241">
            <v>0</v>
          </cell>
          <cell r="G241">
            <v>0</v>
          </cell>
          <cell r="H241">
            <v>0</v>
          </cell>
          <cell r="I241">
            <v>0</v>
          </cell>
          <cell r="J241">
            <v>0</v>
          </cell>
          <cell r="K241">
            <v>0</v>
          </cell>
          <cell r="L241">
            <v>0</v>
          </cell>
          <cell r="M241">
            <v>0</v>
          </cell>
          <cell r="N241">
            <v>0</v>
          </cell>
        </row>
        <row r="242">
          <cell r="A242" t="str">
            <v>P BG11/10</v>
          </cell>
          <cell r="B242">
            <v>0</v>
          </cell>
          <cell r="C242">
            <v>0</v>
          </cell>
          <cell r="D242">
            <v>0</v>
          </cell>
          <cell r="E242">
            <v>0</v>
          </cell>
          <cell r="F242">
            <v>0</v>
          </cell>
          <cell r="G242">
            <v>0</v>
          </cell>
          <cell r="H242">
            <v>0</v>
          </cell>
          <cell r="I242">
            <v>0</v>
          </cell>
          <cell r="J242">
            <v>0</v>
          </cell>
          <cell r="K242">
            <v>0</v>
          </cell>
          <cell r="L242">
            <v>0</v>
          </cell>
          <cell r="M242">
            <v>0</v>
          </cell>
          <cell r="N242">
            <v>0</v>
          </cell>
        </row>
        <row r="243">
          <cell r="A243" t="str">
            <v>P BG12/15</v>
          </cell>
          <cell r="B243">
            <v>0</v>
          </cell>
          <cell r="C243">
            <v>0</v>
          </cell>
          <cell r="D243">
            <v>0</v>
          </cell>
          <cell r="E243">
            <v>0</v>
          </cell>
          <cell r="F243">
            <v>0</v>
          </cell>
          <cell r="G243">
            <v>0</v>
          </cell>
          <cell r="H243">
            <v>0</v>
          </cell>
          <cell r="I243">
            <v>0</v>
          </cell>
          <cell r="J243">
            <v>0</v>
          </cell>
          <cell r="K243">
            <v>0</v>
          </cell>
          <cell r="L243">
            <v>0</v>
          </cell>
          <cell r="M243">
            <v>0</v>
          </cell>
          <cell r="N243">
            <v>0</v>
          </cell>
        </row>
        <row r="244">
          <cell r="A244" t="str">
            <v>P BG13/30</v>
          </cell>
          <cell r="B244">
            <v>0</v>
          </cell>
          <cell r="C244">
            <v>0</v>
          </cell>
          <cell r="D244">
            <v>0</v>
          </cell>
          <cell r="E244">
            <v>0</v>
          </cell>
          <cell r="F244">
            <v>0</v>
          </cell>
          <cell r="G244">
            <v>0</v>
          </cell>
          <cell r="H244">
            <v>0</v>
          </cell>
          <cell r="I244">
            <v>0</v>
          </cell>
          <cell r="J244">
            <v>0</v>
          </cell>
          <cell r="K244">
            <v>0</v>
          </cell>
          <cell r="L244">
            <v>0</v>
          </cell>
          <cell r="M244">
            <v>0</v>
          </cell>
          <cell r="N244">
            <v>0</v>
          </cell>
        </row>
        <row r="245">
          <cell r="A245" t="str">
            <v>P BG14/31</v>
          </cell>
          <cell r="B245">
            <v>0</v>
          </cell>
          <cell r="C245">
            <v>0</v>
          </cell>
          <cell r="D245">
            <v>0</v>
          </cell>
          <cell r="E245">
            <v>0</v>
          </cell>
          <cell r="F245">
            <v>0</v>
          </cell>
          <cell r="G245">
            <v>0</v>
          </cell>
          <cell r="H245">
            <v>0</v>
          </cell>
          <cell r="I245">
            <v>0</v>
          </cell>
          <cell r="J245">
            <v>0</v>
          </cell>
          <cell r="K245">
            <v>0</v>
          </cell>
          <cell r="L245">
            <v>0</v>
          </cell>
          <cell r="M245">
            <v>0</v>
          </cell>
          <cell r="N245">
            <v>0</v>
          </cell>
        </row>
        <row r="246">
          <cell r="A246" t="str">
            <v>P BG15/12</v>
          </cell>
          <cell r="B246">
            <v>0</v>
          </cell>
          <cell r="C246">
            <v>0</v>
          </cell>
          <cell r="D246">
            <v>0</v>
          </cell>
          <cell r="E246">
            <v>0</v>
          </cell>
          <cell r="F246">
            <v>0</v>
          </cell>
          <cell r="G246">
            <v>0</v>
          </cell>
          <cell r="H246">
            <v>0</v>
          </cell>
          <cell r="I246">
            <v>0</v>
          </cell>
          <cell r="J246">
            <v>0</v>
          </cell>
          <cell r="K246">
            <v>0</v>
          </cell>
          <cell r="L246">
            <v>0</v>
          </cell>
          <cell r="M246">
            <v>0</v>
          </cell>
          <cell r="N246">
            <v>0</v>
          </cell>
        </row>
        <row r="247">
          <cell r="A247" t="str">
            <v>P BG16/08$</v>
          </cell>
          <cell r="B247">
            <v>0</v>
          </cell>
          <cell r="C247">
            <v>0</v>
          </cell>
          <cell r="D247">
            <v>0</v>
          </cell>
          <cell r="E247">
            <v>0</v>
          </cell>
          <cell r="F247">
            <v>0</v>
          </cell>
          <cell r="G247">
            <v>0</v>
          </cell>
          <cell r="H247">
            <v>0</v>
          </cell>
          <cell r="I247">
            <v>0</v>
          </cell>
          <cell r="J247">
            <v>0</v>
          </cell>
          <cell r="K247">
            <v>0</v>
          </cell>
          <cell r="L247">
            <v>0</v>
          </cell>
          <cell r="M247">
            <v>0</v>
          </cell>
          <cell r="N247">
            <v>0</v>
          </cell>
        </row>
        <row r="248">
          <cell r="A248" t="str">
            <v>P BG17/08</v>
          </cell>
          <cell r="B248">
            <v>0</v>
          </cell>
          <cell r="C248">
            <v>0</v>
          </cell>
          <cell r="D248">
            <v>0</v>
          </cell>
          <cell r="E248">
            <v>0</v>
          </cell>
          <cell r="F248">
            <v>0</v>
          </cell>
          <cell r="G248">
            <v>891.90075172235061</v>
          </cell>
          <cell r="H248">
            <v>0</v>
          </cell>
          <cell r="I248">
            <v>0</v>
          </cell>
          <cell r="J248">
            <v>0</v>
          </cell>
          <cell r="K248">
            <v>0</v>
          </cell>
          <cell r="L248">
            <v>0</v>
          </cell>
          <cell r="M248">
            <v>891.90075172235061</v>
          </cell>
          <cell r="N248">
            <v>1783.8015034447012</v>
          </cell>
        </row>
        <row r="249">
          <cell r="A249" t="str">
            <v>P BG18/18</v>
          </cell>
          <cell r="B249">
            <v>0</v>
          </cell>
          <cell r="C249">
            <v>0</v>
          </cell>
          <cell r="D249">
            <v>0</v>
          </cell>
          <cell r="E249">
            <v>0</v>
          </cell>
          <cell r="F249">
            <v>0</v>
          </cell>
          <cell r="G249">
            <v>0</v>
          </cell>
          <cell r="H249">
            <v>0</v>
          </cell>
          <cell r="I249">
            <v>0</v>
          </cell>
          <cell r="J249">
            <v>0</v>
          </cell>
          <cell r="K249">
            <v>0</v>
          </cell>
          <cell r="L249">
            <v>0</v>
          </cell>
          <cell r="M249">
            <v>0</v>
          </cell>
          <cell r="N249">
            <v>0</v>
          </cell>
        </row>
        <row r="250">
          <cell r="A250" t="str">
            <v>P BG19/31</v>
          </cell>
          <cell r="B250">
            <v>0</v>
          </cell>
          <cell r="C250">
            <v>0</v>
          </cell>
          <cell r="D250">
            <v>0</v>
          </cell>
          <cell r="E250">
            <v>0</v>
          </cell>
          <cell r="F250">
            <v>0</v>
          </cell>
          <cell r="G250">
            <v>0</v>
          </cell>
          <cell r="H250">
            <v>0</v>
          </cell>
          <cell r="I250">
            <v>0</v>
          </cell>
          <cell r="J250">
            <v>0</v>
          </cell>
          <cell r="K250">
            <v>0</v>
          </cell>
          <cell r="L250">
            <v>0</v>
          </cell>
          <cell r="M250">
            <v>0</v>
          </cell>
          <cell r="N250">
            <v>0</v>
          </cell>
        </row>
        <row r="251">
          <cell r="A251" t="str">
            <v>P BIHD</v>
          </cell>
          <cell r="B251">
            <v>4.3365993102275823E-3</v>
          </cell>
          <cell r="C251">
            <v>4.3365993102275823E-3</v>
          </cell>
          <cell r="D251">
            <v>4.3365993102275823E-3</v>
          </cell>
          <cell r="E251">
            <v>4.3365993102275823E-3</v>
          </cell>
          <cell r="F251">
            <v>4.3365993102275823E-3</v>
          </cell>
          <cell r="G251">
            <v>4.3365993102275823E-3</v>
          </cell>
          <cell r="H251">
            <v>4.3365993102275823E-3</v>
          </cell>
          <cell r="I251">
            <v>4.3365993102275823E-3</v>
          </cell>
          <cell r="J251">
            <v>4.3365993102275823E-3</v>
          </cell>
          <cell r="K251">
            <v>4.3365993102275823E-3</v>
          </cell>
          <cell r="L251">
            <v>4.3365993102275823E-3</v>
          </cell>
          <cell r="M251">
            <v>4.3365993102275823E-3</v>
          </cell>
          <cell r="N251">
            <v>5.2039191722730992E-2</v>
          </cell>
        </row>
        <row r="252">
          <cell r="A252" t="str">
            <v>P BP07/B450 (Celtic I)</v>
          </cell>
          <cell r="B252">
            <v>0</v>
          </cell>
          <cell r="C252">
            <v>0</v>
          </cell>
          <cell r="D252">
            <v>0</v>
          </cell>
          <cell r="E252">
            <v>0</v>
          </cell>
          <cell r="F252">
            <v>0</v>
          </cell>
          <cell r="G252">
            <v>0</v>
          </cell>
          <cell r="H252">
            <v>0</v>
          </cell>
          <cell r="I252">
            <v>11.868653291279646</v>
          </cell>
          <cell r="N252">
            <v>11.868653291279646</v>
          </cell>
        </row>
        <row r="253">
          <cell r="A253" t="str">
            <v>P BP07/B450 (Celtic II)</v>
          </cell>
          <cell r="B253">
            <v>0</v>
          </cell>
          <cell r="C253">
            <v>0</v>
          </cell>
          <cell r="D253">
            <v>0</v>
          </cell>
          <cell r="E253">
            <v>0</v>
          </cell>
          <cell r="F253">
            <v>0</v>
          </cell>
          <cell r="G253">
            <v>0</v>
          </cell>
          <cell r="H253">
            <v>0</v>
          </cell>
          <cell r="I253">
            <v>0</v>
          </cell>
          <cell r="J253">
            <v>17.628439636591466</v>
          </cell>
          <cell r="N253">
            <v>17.628439636591466</v>
          </cell>
        </row>
        <row r="254">
          <cell r="A254" t="str">
            <v>P BT03</v>
          </cell>
          <cell r="M254">
            <v>0</v>
          </cell>
          <cell r="N254">
            <v>0</v>
          </cell>
        </row>
        <row r="255">
          <cell r="A255" t="str">
            <v>P BT04</v>
          </cell>
          <cell r="M255">
            <v>0</v>
          </cell>
          <cell r="N255">
            <v>0</v>
          </cell>
        </row>
        <row r="256">
          <cell r="A256" t="str">
            <v>P BT05</v>
          </cell>
          <cell r="M256">
            <v>0</v>
          </cell>
          <cell r="N256">
            <v>0</v>
          </cell>
        </row>
        <row r="257">
          <cell r="A257" t="str">
            <v>P BT06</v>
          </cell>
          <cell r="M257">
            <v>0</v>
          </cell>
          <cell r="N257">
            <v>0</v>
          </cell>
        </row>
        <row r="258">
          <cell r="A258" t="str">
            <v>P BT27</v>
          </cell>
          <cell r="B258">
            <v>0</v>
          </cell>
          <cell r="C258">
            <v>0</v>
          </cell>
          <cell r="D258">
            <v>0</v>
          </cell>
          <cell r="E258">
            <v>0</v>
          </cell>
          <cell r="F258">
            <v>0</v>
          </cell>
          <cell r="G258">
            <v>0</v>
          </cell>
          <cell r="H258">
            <v>0</v>
          </cell>
          <cell r="I258">
            <v>0</v>
          </cell>
          <cell r="J258">
            <v>0</v>
          </cell>
          <cell r="K258">
            <v>0</v>
          </cell>
          <cell r="L258">
            <v>0</v>
          </cell>
          <cell r="M258">
            <v>0</v>
          </cell>
          <cell r="N258">
            <v>0</v>
          </cell>
        </row>
        <row r="259">
          <cell r="A259" t="str">
            <v>P DC$</v>
          </cell>
          <cell r="B259">
            <v>0.31753871456185567</v>
          </cell>
          <cell r="C259">
            <v>0.31753871456185567</v>
          </cell>
          <cell r="D259">
            <v>0.31753871456185567</v>
          </cell>
          <cell r="E259">
            <v>1.9462226159793813E-2</v>
          </cell>
          <cell r="N259">
            <v>0.97207836984536078</v>
          </cell>
        </row>
        <row r="260">
          <cell r="A260" t="str">
            <v>P EL/ARP-61</v>
          </cell>
          <cell r="B260">
            <v>0</v>
          </cell>
          <cell r="C260">
            <v>21.23637244201031</v>
          </cell>
          <cell r="M260">
            <v>0</v>
          </cell>
          <cell r="N260">
            <v>21.23637244201031</v>
          </cell>
        </row>
        <row r="261">
          <cell r="A261" t="str">
            <v>P PRE6</v>
          </cell>
          <cell r="B261">
            <v>0.61750539976960028</v>
          </cell>
          <cell r="C261">
            <v>0.61750539976960028</v>
          </cell>
          <cell r="D261">
            <v>0.61750539976960028</v>
          </cell>
          <cell r="E261">
            <v>0.61750539976960028</v>
          </cell>
          <cell r="F261">
            <v>0.61750539976960028</v>
          </cell>
          <cell r="G261">
            <v>0.61750539976960028</v>
          </cell>
          <cell r="H261">
            <v>0.61750539976960028</v>
          </cell>
          <cell r="I261">
            <v>0.61750539976960028</v>
          </cell>
          <cell r="J261">
            <v>0.61750539976960028</v>
          </cell>
          <cell r="K261">
            <v>0.61750539976960028</v>
          </cell>
          <cell r="L261">
            <v>0.61750539976960028</v>
          </cell>
          <cell r="M261">
            <v>0.61750539976960028</v>
          </cell>
          <cell r="N261">
            <v>7.4100647972352016</v>
          </cell>
        </row>
        <row r="262">
          <cell r="A262" t="str">
            <v>P PRO1</v>
          </cell>
          <cell r="B262">
            <v>1.77671</v>
          </cell>
          <cell r="C262">
            <v>1.77671</v>
          </cell>
          <cell r="D262">
            <v>1.4936239239690721</v>
          </cell>
          <cell r="N262">
            <v>5.0470439239690723</v>
          </cell>
        </row>
        <row r="263">
          <cell r="A263" t="str">
            <v>P PRO10</v>
          </cell>
          <cell r="B263">
            <v>0.7290109422015415</v>
          </cell>
          <cell r="C263">
            <v>0</v>
          </cell>
          <cell r="D263">
            <v>0</v>
          </cell>
          <cell r="E263">
            <v>0.7290109422015415</v>
          </cell>
          <cell r="N263">
            <v>1.458021884403083</v>
          </cell>
        </row>
        <row r="264">
          <cell r="A264" t="str">
            <v>P PRO2</v>
          </cell>
          <cell r="B264">
            <v>1.5071813452345431</v>
          </cell>
          <cell r="C264">
            <v>0.75218252219885473</v>
          </cell>
          <cell r="D264">
            <v>0.75218252219885473</v>
          </cell>
          <cell r="E264">
            <v>0.39518850628962593</v>
          </cell>
          <cell r="N264">
            <v>3.4067348959218782</v>
          </cell>
        </row>
        <row r="265">
          <cell r="A265" t="str">
            <v>P PRO3</v>
          </cell>
          <cell r="B265">
            <v>4.2097036082474225E-3</v>
          </cell>
          <cell r="C265">
            <v>4.2097036082474225E-3</v>
          </cell>
          <cell r="D265">
            <v>4.2097036082474225E-3</v>
          </cell>
          <cell r="E265">
            <v>4.2097036082474225E-3</v>
          </cell>
          <cell r="F265">
            <v>4.2097036082474225E-3</v>
          </cell>
          <cell r="G265">
            <v>4.2097036082474225E-3</v>
          </cell>
          <cell r="H265">
            <v>4.2097036082474225E-3</v>
          </cell>
          <cell r="I265">
            <v>4.2097036082474225E-3</v>
          </cell>
          <cell r="J265">
            <v>4.2097036082474225E-3</v>
          </cell>
          <cell r="K265">
            <v>4.2097036082474225E-3</v>
          </cell>
          <cell r="L265">
            <v>4.2097036082474225E-3</v>
          </cell>
          <cell r="M265">
            <v>4.2097036082474225E-3</v>
          </cell>
          <cell r="N265">
            <v>5.0516443298969059E-2</v>
          </cell>
        </row>
        <row r="266">
          <cell r="A266" t="str">
            <v>P PRO4</v>
          </cell>
          <cell r="B266">
            <v>2.4702571910736171</v>
          </cell>
          <cell r="C266">
            <v>2.4702571910736171</v>
          </cell>
          <cell r="D266">
            <v>2.4702571910736171</v>
          </cell>
          <cell r="E266">
            <v>2.4702571910736171</v>
          </cell>
          <cell r="F266">
            <v>2.4702571910736171</v>
          </cell>
          <cell r="G266">
            <v>2.4702571910736171</v>
          </cell>
          <cell r="H266">
            <v>2.4702571910736171</v>
          </cell>
          <cell r="I266">
            <v>2.4702571910736171</v>
          </cell>
          <cell r="J266">
            <v>2.4702571910736171</v>
          </cell>
          <cell r="K266">
            <v>2.4702571910736171</v>
          </cell>
          <cell r="L266">
            <v>2.4702571910736171</v>
          </cell>
          <cell r="M266">
            <v>2.4702571910736171</v>
          </cell>
          <cell r="N266">
            <v>29.643086292883407</v>
          </cell>
        </row>
        <row r="267">
          <cell r="A267" t="str">
            <v>P PRO5</v>
          </cell>
          <cell r="B267">
            <v>2.1713535083762885</v>
          </cell>
          <cell r="C267">
            <v>0</v>
          </cell>
          <cell r="D267">
            <v>0</v>
          </cell>
          <cell r="E267">
            <v>2.1745442235824739</v>
          </cell>
          <cell r="N267">
            <v>4.3458977319587628</v>
          </cell>
        </row>
        <row r="268">
          <cell r="A268" t="str">
            <v>P PRO6</v>
          </cell>
          <cell r="B268">
            <v>11.561477650161031</v>
          </cell>
          <cell r="C268">
            <v>0</v>
          </cell>
          <cell r="D268">
            <v>0</v>
          </cell>
          <cell r="E268">
            <v>10.899973504631177</v>
          </cell>
          <cell r="N268">
            <v>22.461451154792208</v>
          </cell>
        </row>
        <row r="269">
          <cell r="A269" t="str">
            <v>P PRO7</v>
          </cell>
          <cell r="B269">
            <v>6.7913047680412363E-3</v>
          </cell>
          <cell r="C269">
            <v>6.7913047680412363E-3</v>
          </cell>
          <cell r="D269">
            <v>6.7913047680412363E-3</v>
          </cell>
          <cell r="E269">
            <v>6.7913047680412363E-3</v>
          </cell>
          <cell r="F269">
            <v>6.7913047680412363E-3</v>
          </cell>
          <cell r="G269">
            <v>6.7913047680412363E-3</v>
          </cell>
          <cell r="H269">
            <v>6.7913047680412363E-3</v>
          </cell>
          <cell r="I269">
            <v>6.7913047680412363E-3</v>
          </cell>
          <cell r="J269">
            <v>6.7913047680412363E-3</v>
          </cell>
          <cell r="K269">
            <v>6.7913047680412363E-3</v>
          </cell>
          <cell r="L269">
            <v>6.7913047680412363E-3</v>
          </cell>
          <cell r="M269">
            <v>6.7913047680412363E-3</v>
          </cell>
          <cell r="N269">
            <v>8.1495657216494863E-2</v>
          </cell>
        </row>
        <row r="270">
          <cell r="A270" t="str">
            <v>P PRO8</v>
          </cell>
          <cell r="B270">
            <v>4.0623760769520664E-2</v>
          </cell>
          <cell r="C270">
            <v>4.0623760769520664E-2</v>
          </cell>
          <cell r="D270">
            <v>4.0623760769520664E-2</v>
          </cell>
          <cell r="E270">
            <v>4.0623760769520664E-2</v>
          </cell>
          <cell r="F270">
            <v>4.0623760769520664E-2</v>
          </cell>
          <cell r="G270">
            <v>4.0623760769520664E-2</v>
          </cell>
          <cell r="H270">
            <v>4.0623760769520664E-2</v>
          </cell>
          <cell r="I270">
            <v>4.0623760769520664E-2</v>
          </cell>
          <cell r="J270">
            <v>4.0623760769520664E-2</v>
          </cell>
          <cell r="K270">
            <v>4.0623760769520664E-2</v>
          </cell>
          <cell r="L270">
            <v>4.0623760769520664E-2</v>
          </cell>
          <cell r="M270">
            <v>4.0623760769520664E-2</v>
          </cell>
          <cell r="N270">
            <v>0.48748512923424808</v>
          </cell>
        </row>
        <row r="271">
          <cell r="A271" t="str">
            <v>P PRO9</v>
          </cell>
          <cell r="B271">
            <v>1.1326750998711339</v>
          </cell>
          <cell r="C271">
            <v>0</v>
          </cell>
          <cell r="D271">
            <v>0</v>
          </cell>
          <cell r="E271">
            <v>1.1325567042525773</v>
          </cell>
          <cell r="N271">
            <v>2.2652318041237112</v>
          </cell>
        </row>
        <row r="272">
          <cell r="A272" t="str">
            <v>PAR</v>
          </cell>
          <cell r="F272">
            <v>0</v>
          </cell>
          <cell r="L272">
            <v>0</v>
          </cell>
          <cell r="N272">
            <v>0</v>
          </cell>
        </row>
        <row r="273">
          <cell r="A273" t="str">
            <v>PAR $+CER</v>
          </cell>
          <cell r="D273">
            <v>0</v>
          </cell>
          <cell r="J273">
            <v>0</v>
          </cell>
          <cell r="N273">
            <v>0</v>
          </cell>
        </row>
        <row r="274">
          <cell r="A274" t="str">
            <v>PAR EUR</v>
          </cell>
          <cell r="D274">
            <v>0</v>
          </cell>
          <cell r="J274">
            <v>0</v>
          </cell>
          <cell r="N274">
            <v>0</v>
          </cell>
        </row>
        <row r="275">
          <cell r="A275" t="str">
            <v>PAR JPY</v>
          </cell>
          <cell r="D275">
            <v>0</v>
          </cell>
          <cell r="J275">
            <v>0</v>
          </cell>
          <cell r="N275">
            <v>0</v>
          </cell>
        </row>
        <row r="276">
          <cell r="A276" t="str">
            <v>PAR USD</v>
          </cell>
          <cell r="D276">
            <v>0</v>
          </cell>
          <cell r="J276">
            <v>0</v>
          </cell>
          <cell r="N276">
            <v>0</v>
          </cell>
        </row>
        <row r="277">
          <cell r="A277" t="str">
            <v>PARDM</v>
          </cell>
          <cell r="F277">
            <v>0</v>
          </cell>
          <cell r="L277">
            <v>0</v>
          </cell>
          <cell r="N277">
            <v>0</v>
          </cell>
        </row>
        <row r="278">
          <cell r="A278" t="str">
            <v>PR8</v>
          </cell>
          <cell r="B278">
            <v>5.071065188367788</v>
          </cell>
          <cell r="C278">
            <v>5.071065188367788</v>
          </cell>
          <cell r="D278">
            <v>5.071065188367788</v>
          </cell>
          <cell r="E278">
            <v>5.071065188367788</v>
          </cell>
          <cell r="F278">
            <v>5.071065188367788</v>
          </cell>
          <cell r="G278">
            <v>5.071065188367788</v>
          </cell>
          <cell r="H278">
            <v>5.071065188367788</v>
          </cell>
          <cell r="I278">
            <v>5.071065188367788</v>
          </cell>
          <cell r="J278">
            <v>5.071065188367788</v>
          </cell>
          <cell r="K278">
            <v>5.071065188367788</v>
          </cell>
          <cell r="L278">
            <v>5.071065188367788</v>
          </cell>
          <cell r="M278">
            <v>5.071065188367788</v>
          </cell>
          <cell r="N278">
            <v>60.85278226041347</v>
          </cell>
        </row>
        <row r="279">
          <cell r="A279" t="str">
            <v>PRE5</v>
          </cell>
          <cell r="B279">
            <v>29.612255382811547</v>
          </cell>
          <cell r="N279">
            <v>29.612255382811547</v>
          </cell>
        </row>
        <row r="280">
          <cell r="A280" t="str">
            <v>PRE6</v>
          </cell>
          <cell r="B280">
            <v>0.22674449888069503</v>
          </cell>
          <cell r="N280">
            <v>0.22674449888069503</v>
          </cell>
        </row>
        <row r="281">
          <cell r="A281" t="str">
            <v>PRO3</v>
          </cell>
          <cell r="B281">
            <v>9.4933099226804124E-2</v>
          </cell>
          <cell r="C281">
            <v>9.4933099226804124E-2</v>
          </cell>
          <cell r="D281">
            <v>9.4933099226804124E-2</v>
          </cell>
          <cell r="E281">
            <v>9.4933099226804124E-2</v>
          </cell>
          <cell r="F281">
            <v>9.4933099226804124E-2</v>
          </cell>
          <cell r="G281">
            <v>9.4933099226804124E-2</v>
          </cell>
          <cell r="H281">
            <v>9.4933099226804124E-2</v>
          </cell>
          <cell r="I281">
            <v>9.4933099226804124E-2</v>
          </cell>
          <cell r="J281">
            <v>9.4933099226804124E-2</v>
          </cell>
          <cell r="K281">
            <v>9.4933099226804124E-2</v>
          </cell>
          <cell r="L281">
            <v>9.4933099226804124E-2</v>
          </cell>
          <cell r="M281">
            <v>4.5225740979381443E-3</v>
          </cell>
          <cell r="N281">
            <v>1.0487866655927838</v>
          </cell>
        </row>
        <row r="282">
          <cell r="A282" t="str">
            <v>PRO4</v>
          </cell>
          <cell r="B282">
            <v>3.7170958576939581</v>
          </cell>
          <cell r="C282">
            <v>3.7170958576939581</v>
          </cell>
          <cell r="D282">
            <v>3.7170958576939581</v>
          </cell>
          <cell r="E282">
            <v>3.7170958576939581</v>
          </cell>
          <cell r="F282">
            <v>3.7170958576939581</v>
          </cell>
          <cell r="G282">
            <v>3.7170958576939581</v>
          </cell>
          <cell r="H282">
            <v>3.7170958576939581</v>
          </cell>
          <cell r="I282">
            <v>3.7170958576939581</v>
          </cell>
          <cell r="J282">
            <v>3.7170958576939581</v>
          </cell>
          <cell r="K282">
            <v>3.7170958576939581</v>
          </cell>
          <cell r="L282">
            <v>3.7170958576939581</v>
          </cell>
          <cell r="M282">
            <v>0.17890725007893982</v>
          </cell>
          <cell r="N282">
            <v>41.066961684712481</v>
          </cell>
        </row>
        <row r="283">
          <cell r="A283" t="str">
            <v>PRO7</v>
          </cell>
          <cell r="B283">
            <v>14.939707811816874</v>
          </cell>
          <cell r="C283">
            <v>14.939707811816874</v>
          </cell>
          <cell r="D283">
            <v>14.939707811816874</v>
          </cell>
          <cell r="E283">
            <v>14.939936332515394</v>
          </cell>
          <cell r="F283">
            <v>14.939707811816874</v>
          </cell>
          <cell r="G283">
            <v>14.939707811816874</v>
          </cell>
          <cell r="H283">
            <v>14.939707811816874</v>
          </cell>
          <cell r="I283">
            <v>14.939707811816874</v>
          </cell>
          <cell r="J283">
            <v>14.939707811816874</v>
          </cell>
          <cell r="K283">
            <v>14.939707811816874</v>
          </cell>
          <cell r="L283">
            <v>14.939707811816874</v>
          </cell>
          <cell r="M283">
            <v>13.221605433754537</v>
          </cell>
          <cell r="N283">
            <v>177.55861988443868</v>
          </cell>
        </row>
        <row r="284">
          <cell r="A284" t="str">
            <v>PRO8</v>
          </cell>
          <cell r="B284">
            <v>1.1520043464459839E-2</v>
          </cell>
          <cell r="C284">
            <v>1.1520043464459839E-2</v>
          </cell>
          <cell r="D284">
            <v>1.1520043464459839E-2</v>
          </cell>
          <cell r="E284">
            <v>1.1520043464459839E-2</v>
          </cell>
          <cell r="F284">
            <v>1.1520043464459839E-2</v>
          </cell>
          <cell r="G284">
            <v>1.1520043464459839E-2</v>
          </cell>
          <cell r="H284">
            <v>1.1520043464459839E-2</v>
          </cell>
          <cell r="I284">
            <v>1.1520043464459839E-2</v>
          </cell>
          <cell r="J284">
            <v>1.1520043464459839E-2</v>
          </cell>
          <cell r="K284">
            <v>1.1520043464459839E-2</v>
          </cell>
          <cell r="L284">
            <v>1.1520043464459839E-2</v>
          </cell>
          <cell r="M284">
            <v>1.1520043464459839E-2</v>
          </cell>
          <cell r="N284">
            <v>0.13824052157351807</v>
          </cell>
        </row>
        <row r="285">
          <cell r="A285" t="str">
            <v>SABA/INTGM</v>
          </cell>
          <cell r="C285">
            <v>9.682781E-2</v>
          </cell>
          <cell r="N285">
            <v>9.682781E-2</v>
          </cell>
        </row>
        <row r="286">
          <cell r="A286" t="str">
            <v>WBC/RELEXT</v>
          </cell>
          <cell r="B286">
            <v>2.0252184936614469E-3</v>
          </cell>
          <cell r="C286">
            <v>2.3225592841163308E-3</v>
          </cell>
          <cell r="D286">
            <v>2.3303855331841912E-3</v>
          </cell>
          <cell r="E286">
            <v>2.6275242356450408E-3</v>
          </cell>
          <cell r="F286">
            <v>2.8251953765846384E-3</v>
          </cell>
          <cell r="G286">
            <v>3.1148680089485457E-3</v>
          </cell>
          <cell r="H286">
            <v>4.3662908277404926E-3</v>
          </cell>
          <cell r="I286">
            <v>2.3038523489932886E-3</v>
          </cell>
          <cell r="J286">
            <v>2.5909463087248324E-3</v>
          </cell>
          <cell r="K286">
            <v>2.7843117076808352E-3</v>
          </cell>
          <cell r="L286">
            <v>3.0670417598806865E-3</v>
          </cell>
          <cell r="M286">
            <v>4.3501342281879194E-3</v>
          </cell>
          <cell r="N286">
            <v>3.4708328113348244E-2</v>
          </cell>
        </row>
        <row r="287">
          <cell r="A287" t="str">
            <v>WEST/CONEA</v>
          </cell>
          <cell r="B287">
            <v>0</v>
          </cell>
          <cell r="D287">
            <v>4.1444279368501142</v>
          </cell>
          <cell r="H287">
            <v>0</v>
          </cell>
          <cell r="J287">
            <v>4.1444279368501142</v>
          </cell>
          <cell r="N287">
            <v>8.2888558737002285</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 Pmos Gdos"/>
      <sheetName val="Total"/>
      <sheetName val="AFJP"/>
      <sheetName val="S.Publico"/>
      <sheetName val="Bancos"/>
      <sheetName val="Cia.Seguros"/>
      <sheetName val="FCI"/>
      <sheetName val="CarteraResidentes"/>
      <sheetName val="Rentabilidad"/>
      <sheetName val="Rentabilidad T.E.A."/>
      <sheetName val="CarteraResidentes.xls"/>
      <sheetName val="Fto. a partir del impuesto"/>
    </sheetNames>
    <definedNames>
      <definedName name="RESIDENTES" refersTo="='Total'!$A$4:$BA$287"/>
    </definedNames>
    <sheetDataSet>
      <sheetData sheetId="0" refreshError="1">
        <row r="4">
          <cell r="A4" t="str">
            <v>Indice Aplicado</v>
          </cell>
          <cell r="G4">
            <v>1.0117238772746693</v>
          </cell>
          <cell r="J4" t="str">
            <v>* 4% excepto GL31 Mega (5%)</v>
          </cell>
          <cell r="K4" t="str">
            <v>* 4% excepto GL31 Mega (5%)</v>
          </cell>
          <cell r="N4" t="str">
            <v>* 4% excepto GL31 Mega (5%)</v>
          </cell>
          <cell r="O4" t="str">
            <v>* 4% excepto GL31 Mega (5%)</v>
          </cell>
        </row>
        <row r="5">
          <cell r="A5" t="str">
            <v>P FRB</v>
          </cell>
          <cell r="F5">
            <v>1.8321377270412202</v>
          </cell>
          <cell r="G5">
            <v>2.1420472601529901</v>
          </cell>
          <cell r="H5">
            <v>1.8210571398913569</v>
          </cell>
          <cell r="I5">
            <v>1.6076648529157773</v>
          </cell>
          <cell r="J5" t="str">
            <v>* Todos capitalizan hasta el 31/3/02 excepto GL31 Mega (hasta el 19/6/06)</v>
          </cell>
          <cell r="K5" t="str">
            <v>* Todos capitalizan hasta el 31/3/02 excepto GL31 Mega (hasta el 19/6/06)</v>
          </cell>
          <cell r="L5">
            <v>0</v>
          </cell>
          <cell r="M5">
            <v>0</v>
          </cell>
          <cell r="N5" t="str">
            <v>* Todos capitalizan hasta el 31/3/02 excepto GL31 Mega (hasta el 19/6/06)</v>
          </cell>
          <cell r="O5" t="str">
            <v>* Todos capitalizan hasta el 31/3/02 excepto GL31 Mega (hasta el 19/6/06)</v>
          </cell>
        </row>
        <row r="6">
          <cell r="A6" t="str">
            <v>P BG01/03</v>
          </cell>
          <cell r="F6">
            <v>9.0948711431547591E-2</v>
          </cell>
          <cell r="G6">
            <v>6.2382945161629302E-2</v>
          </cell>
          <cell r="H6">
            <v>5.2854968755540681E-2</v>
          </cell>
          <cell r="I6">
            <v>4.6606671339985993E-2</v>
          </cell>
          <cell r="J6">
            <v>0</v>
          </cell>
          <cell r="K6">
            <v>0</v>
          </cell>
          <cell r="L6">
            <v>0</v>
          </cell>
          <cell r="M6">
            <v>0</v>
          </cell>
        </row>
        <row r="7">
          <cell r="A7" t="str">
            <v>P BG04/06</v>
          </cell>
          <cell r="F7">
            <v>0.21516501245345732</v>
          </cell>
          <cell r="G7">
            <v>0.12310342535411911</v>
          </cell>
          <cell r="H7">
            <v>0.10410019773067913</v>
          </cell>
          <cell r="I7">
            <v>9.1799647451591138E-2</v>
          </cell>
          <cell r="J7">
            <v>0</v>
          </cell>
          <cell r="K7">
            <v>0</v>
          </cell>
          <cell r="L7">
            <v>0</v>
          </cell>
          <cell r="M7">
            <v>0</v>
          </cell>
        </row>
        <row r="8">
          <cell r="A8" t="str">
            <v>P BG05/17</v>
          </cell>
          <cell r="F8">
            <v>4.6347042274581582</v>
          </cell>
          <cell r="G8">
            <v>1.2185405956714026</v>
          </cell>
          <cell r="H8">
            <v>1.0173487935862517</v>
          </cell>
          <cell r="I8">
            <v>0.88235935385816422</v>
          </cell>
          <cell r="J8">
            <v>0</v>
          </cell>
          <cell r="K8">
            <v>0</v>
          </cell>
          <cell r="L8">
            <v>0</v>
          </cell>
          <cell r="M8">
            <v>0</v>
          </cell>
        </row>
        <row r="9">
          <cell r="A9" t="str">
            <v>P BG06/27</v>
          </cell>
          <cell r="F9">
            <v>3.43556979386477</v>
          </cell>
          <cell r="G9">
            <v>1.8270690553277718</v>
          </cell>
          <cell r="H9">
            <v>1.5438028766087397</v>
          </cell>
          <cell r="I9">
            <v>1.3572225628466936</v>
          </cell>
          <cell r="J9">
            <v>0</v>
          </cell>
          <cell r="K9">
            <v>0</v>
          </cell>
          <cell r="L9">
            <v>0</v>
          </cell>
          <cell r="M9">
            <v>0</v>
          </cell>
        </row>
        <row r="10">
          <cell r="A10" t="str">
            <v>P BG07/05</v>
          </cell>
          <cell r="F10">
            <v>0.44621361893279371</v>
          </cell>
          <cell r="G10">
            <v>0.25895715622177112</v>
          </cell>
          <cell r="H10">
            <v>0.21901485426261297</v>
          </cell>
          <cell r="I10">
            <v>0.1964442701871448</v>
          </cell>
          <cell r="J10">
            <v>0</v>
          </cell>
          <cell r="K10">
            <v>0</v>
          </cell>
          <cell r="L10">
            <v>0</v>
          </cell>
          <cell r="M10">
            <v>0</v>
          </cell>
        </row>
        <row r="11">
          <cell r="A11" t="str">
            <v>P BG08/19</v>
          </cell>
          <cell r="F11">
            <v>0.70358763476921937</v>
          </cell>
          <cell r="G11">
            <v>0.40322775606239308</v>
          </cell>
          <cell r="H11">
            <v>0.34098831985679595</v>
          </cell>
          <cell r="I11">
            <v>0.30953341273529189</v>
          </cell>
          <cell r="J11">
            <v>0</v>
          </cell>
          <cell r="K11">
            <v>0</v>
          </cell>
          <cell r="L11">
            <v>0</v>
          </cell>
          <cell r="M11">
            <v>0</v>
          </cell>
        </row>
        <row r="12">
          <cell r="A12" t="str">
            <v>P BG09/09</v>
          </cell>
          <cell r="F12">
            <v>1.6811194055609913</v>
          </cell>
          <cell r="G12">
            <v>0.80798083886647554</v>
          </cell>
          <cell r="H12">
            <v>0.6818938937312734</v>
          </cell>
          <cell r="I12">
            <v>0.59526205475211702</v>
          </cell>
          <cell r="J12">
            <v>0</v>
          </cell>
          <cell r="K12">
            <v>0</v>
          </cell>
          <cell r="L12">
            <v>0</v>
          </cell>
          <cell r="M12">
            <v>0</v>
          </cell>
        </row>
        <row r="13">
          <cell r="A13" t="str">
            <v>P BG10/20</v>
          </cell>
          <cell r="F13">
            <v>0.25508259901253444</v>
          </cell>
          <cell r="G13">
            <v>0.1565725602167907</v>
          </cell>
          <cell r="H13">
            <v>0.13249678615533969</v>
          </cell>
          <cell r="I13">
            <v>0.1190178001090199</v>
          </cell>
          <cell r="J13">
            <v>0</v>
          </cell>
          <cell r="K13">
            <v>0</v>
          </cell>
          <cell r="L13">
            <v>0</v>
          </cell>
          <cell r="M13">
            <v>0</v>
          </cell>
        </row>
        <row r="14">
          <cell r="A14" t="str">
            <v>P BG11/10</v>
          </cell>
          <cell r="F14">
            <v>0.8243318908376599</v>
          </cell>
          <cell r="G14">
            <v>0.52265354882992621</v>
          </cell>
          <cell r="H14">
            <v>0.44242381932227048</v>
          </cell>
          <cell r="I14">
            <v>0.39095719993974515</v>
          </cell>
          <cell r="J14">
            <v>0</v>
          </cell>
          <cell r="K14">
            <v>0</v>
          </cell>
          <cell r="L14">
            <v>0</v>
          </cell>
          <cell r="M14">
            <v>0</v>
          </cell>
        </row>
        <row r="15">
          <cell r="A15" t="str">
            <v>P BG12/15</v>
          </cell>
          <cell r="F15">
            <v>2.3126774881741525</v>
          </cell>
          <cell r="G15">
            <v>1.378623998379404</v>
          </cell>
          <cell r="H15">
            <v>1.1635466244114994</v>
          </cell>
          <cell r="I15">
            <v>1.0397836889255403</v>
          </cell>
          <cell r="J15">
            <v>0</v>
          </cell>
          <cell r="K15">
            <v>0</v>
          </cell>
          <cell r="L15">
            <v>0</v>
          </cell>
          <cell r="M15">
            <v>0</v>
          </cell>
        </row>
        <row r="16">
          <cell r="A16" t="str">
            <v>P BG13/30</v>
          </cell>
          <cell r="F16">
            <v>1.0232858834022829</v>
          </cell>
          <cell r="G16">
            <v>0.69254313978483462</v>
          </cell>
          <cell r="H16">
            <v>0.58658368405925521</v>
          </cell>
          <cell r="I16">
            <v>0.52485170358539901</v>
          </cell>
          <cell r="J16">
            <v>0</v>
          </cell>
          <cell r="K16">
            <v>0</v>
          </cell>
          <cell r="L16">
            <v>0</v>
          </cell>
          <cell r="M16">
            <v>0</v>
          </cell>
        </row>
        <row r="17">
          <cell r="A17" t="str">
            <v>P BG14/31</v>
          </cell>
          <cell r="F17">
            <v>0.41716744391854998</v>
          </cell>
          <cell r="G17">
            <v>0.23825166512906273</v>
          </cell>
          <cell r="H17">
            <v>0.38095269985591129</v>
          </cell>
          <cell r="I17">
            <v>0.13195858422059573</v>
          </cell>
          <cell r="J17">
            <v>0</v>
          </cell>
          <cell r="K17">
            <v>0</v>
          </cell>
          <cell r="L17">
            <v>0</v>
          </cell>
          <cell r="M17">
            <v>0</v>
          </cell>
        </row>
        <row r="18">
          <cell r="A18" t="str">
            <v>P BG15/12</v>
          </cell>
          <cell r="F18">
            <v>1.4285921705746123</v>
          </cell>
          <cell r="G18">
            <v>0.59296127210215765</v>
          </cell>
          <cell r="H18">
            <v>0.49944262988378824</v>
          </cell>
          <cell r="I18">
            <v>0.43610297886043997</v>
          </cell>
          <cell r="J18">
            <v>0</v>
          </cell>
          <cell r="K18">
            <v>0</v>
          </cell>
          <cell r="L18">
            <v>0</v>
          </cell>
          <cell r="M18">
            <v>0</v>
          </cell>
        </row>
        <row r="19">
          <cell r="A19" t="str">
            <v>P BG16/08$</v>
          </cell>
          <cell r="F19">
            <v>3.4254629828830812</v>
          </cell>
          <cell r="G19">
            <v>1.9563486173502602</v>
          </cell>
          <cell r="H19">
            <v>1.1872437748577791</v>
          </cell>
          <cell r="I19">
            <v>1.2348152111558897</v>
          </cell>
          <cell r="J19">
            <v>0</v>
          </cell>
          <cell r="K19">
            <v>0</v>
          </cell>
          <cell r="L19">
            <v>0</v>
          </cell>
          <cell r="M19">
            <v>0</v>
          </cell>
        </row>
        <row r="20">
          <cell r="A20" t="str">
            <v>P BG17/08</v>
          </cell>
          <cell r="F20">
            <v>71.020798384178406</v>
          </cell>
          <cell r="G20">
            <v>35.865966913088577</v>
          </cell>
          <cell r="H20">
            <v>31.841522913840237</v>
          </cell>
          <cell r="I20">
            <v>28.48250817377324</v>
          </cell>
          <cell r="J20">
            <v>0</v>
          </cell>
          <cell r="K20">
            <v>0</v>
          </cell>
          <cell r="L20">
            <v>0</v>
          </cell>
          <cell r="M20">
            <v>0</v>
          </cell>
        </row>
        <row r="21">
          <cell r="A21" t="str">
            <v>P BG18/18</v>
          </cell>
          <cell r="F21">
            <v>47.943252546079506</v>
          </cell>
          <cell r="G21">
            <v>30.738780777525051</v>
          </cell>
          <cell r="H21">
            <v>27.63376843626267</v>
          </cell>
          <cell r="I21">
            <v>25.270756790910319</v>
          </cell>
          <cell r="J21">
            <v>25.808797156798288</v>
          </cell>
          <cell r="K21">
            <v>29.127477273434756</v>
          </cell>
          <cell r="L21">
            <v>35.602248189393656</v>
          </cell>
          <cell r="M21">
            <v>6.1830371977160352</v>
          </cell>
        </row>
        <row r="22">
          <cell r="A22" t="str">
            <v>P BG19/31</v>
          </cell>
          <cell r="F22">
            <v>87.687222274272457</v>
          </cell>
          <cell r="G22">
            <v>50.660541776961075</v>
          </cell>
          <cell r="H22">
            <v>53.252897119449052</v>
          </cell>
          <cell r="I22">
            <v>49.386782867428067</v>
          </cell>
          <cell r="J22">
            <v>53.636547917972024</v>
          </cell>
          <cell r="K22">
            <v>60.567949695188695</v>
          </cell>
          <cell r="L22">
            <v>74.015292981261325</v>
          </cell>
          <cell r="M22">
            <v>2.5462609685711408</v>
          </cell>
        </row>
        <row r="23">
          <cell r="A23" t="str">
            <v>P EL/ARP-61</v>
          </cell>
          <cell r="F23">
            <v>0.68599945966000475</v>
          </cell>
          <cell r="G23">
            <v>0.39178739924063838</v>
          </cell>
          <cell r="H23">
            <v>0.23605237787319946</v>
          </cell>
          <cell r="I23">
            <v>0.22688728704455557</v>
          </cell>
          <cell r="J23">
            <v>0</v>
          </cell>
          <cell r="K23">
            <v>0</v>
          </cell>
          <cell r="L23">
            <v>0</v>
          </cell>
          <cell r="M23">
            <v>0</v>
          </cell>
        </row>
        <row r="24">
          <cell r="A24" t="str">
            <v>P EL/ARP-68</v>
          </cell>
          <cell r="F24">
            <v>5.2886195451947116E-2</v>
          </cell>
          <cell r="G24">
            <v>3.44374406127552E-2</v>
          </cell>
          <cell r="H24">
            <v>1.9981261081989627E-2</v>
          </cell>
          <cell r="I24">
            <v>0.14862179535445882</v>
          </cell>
          <cell r="J24">
            <v>0</v>
          </cell>
          <cell r="K24">
            <v>0</v>
          </cell>
          <cell r="L24">
            <v>0</v>
          </cell>
          <cell r="M24">
            <v>0</v>
          </cell>
        </row>
        <row r="25">
          <cell r="A25" t="str">
            <v>P EL/USD-74</v>
          </cell>
          <cell r="F25">
            <v>0</v>
          </cell>
          <cell r="G25">
            <v>8.2166167514112501E-2</v>
          </cell>
          <cell r="H25">
            <v>7.0208995254968723E-2</v>
          </cell>
          <cell r="I25">
            <v>6.4898907528865485E-2</v>
          </cell>
          <cell r="J25">
            <v>0</v>
          </cell>
          <cell r="K25">
            <v>0</v>
          </cell>
          <cell r="L25">
            <v>0</v>
          </cell>
          <cell r="M25">
            <v>0</v>
          </cell>
        </row>
        <row r="26">
          <cell r="A26" t="str">
            <v>P EL/USD-79</v>
          </cell>
          <cell r="F26">
            <v>0</v>
          </cell>
          <cell r="G26">
            <v>0.75254053033564805</v>
          </cell>
          <cell r="H26">
            <v>0.64302761248335483</v>
          </cell>
          <cell r="I26">
            <v>0.57975506751685679</v>
          </cell>
          <cell r="J26">
            <v>0</v>
          </cell>
          <cell r="K26">
            <v>0</v>
          </cell>
          <cell r="L26">
            <v>0</v>
          </cell>
          <cell r="M26">
            <v>0</v>
          </cell>
        </row>
        <row r="27">
          <cell r="A27" t="str">
            <v>P EL/USD-91</v>
          </cell>
          <cell r="F27">
            <v>0</v>
          </cell>
          <cell r="G27">
            <v>3.0149987005535835E-2</v>
          </cell>
          <cell r="H27">
            <v>2.5762431894434671E-2</v>
          </cell>
          <cell r="I27">
            <v>2.2717081993840808E-2</v>
          </cell>
          <cell r="J27">
            <v>0</v>
          </cell>
          <cell r="K27">
            <v>0</v>
          </cell>
          <cell r="L27">
            <v>0</v>
          </cell>
          <cell r="M27">
            <v>0</v>
          </cell>
        </row>
        <row r="29">
          <cell r="A29" t="str">
            <v>P GPBX7</v>
          </cell>
          <cell r="F29">
            <v>2.1347468926446425</v>
          </cell>
          <cell r="G29">
            <v>1.5316847477808353</v>
          </cell>
          <cell r="H29">
            <v>0.98989669456636475</v>
          </cell>
          <cell r="I29">
            <v>0.89588187067517555</v>
          </cell>
          <cell r="J29">
            <v>0</v>
          </cell>
          <cell r="K29">
            <v>0</v>
          </cell>
          <cell r="L29">
            <v>0</v>
          </cell>
          <cell r="M29">
            <v>0</v>
          </cell>
        </row>
        <row r="30">
          <cell r="A30" t="str">
            <v>P PBAS2</v>
          </cell>
          <cell r="F30">
            <v>0.45987009421527603</v>
          </cell>
          <cell r="G30">
            <v>0.3299576224689873</v>
          </cell>
          <cell r="H30">
            <v>0.35112738748642608</v>
          </cell>
          <cell r="I30">
            <v>0.31701565183783809</v>
          </cell>
          <cell r="J30">
            <v>0</v>
          </cell>
          <cell r="K30">
            <v>0</v>
          </cell>
          <cell r="L30">
            <v>0</v>
          </cell>
          <cell r="M30">
            <v>0</v>
          </cell>
        </row>
        <row r="31">
          <cell r="A31" t="str">
            <v>P PX21</v>
          </cell>
          <cell r="F31">
            <v>0.18458714038194657</v>
          </cell>
          <cell r="G31">
            <v>0.13244160632516333</v>
          </cell>
          <cell r="H31">
            <v>0.37055235672764203</v>
          </cell>
          <cell r="I31">
            <v>0.38004054762210721</v>
          </cell>
          <cell r="J31">
            <v>0</v>
          </cell>
          <cell r="K31">
            <v>0</v>
          </cell>
          <cell r="L31">
            <v>0</v>
          </cell>
          <cell r="M31">
            <v>0</v>
          </cell>
        </row>
        <row r="32">
          <cell r="A32" t="str">
            <v>P PX13D</v>
          </cell>
          <cell r="F32">
            <v>0.14919684722222115</v>
          </cell>
          <cell r="G32">
            <v>0.10704900711866665</v>
          </cell>
          <cell r="H32">
            <v>5.6512031194808673E-2</v>
          </cell>
          <cell r="I32">
            <v>5.069350577927733E-2</v>
          </cell>
          <cell r="J32">
            <v>0</v>
          </cell>
          <cell r="K32">
            <v>0</v>
          </cell>
          <cell r="L32">
            <v>0</v>
          </cell>
          <cell r="M32">
            <v>0</v>
          </cell>
        </row>
        <row r="33">
          <cell r="A33" t="str">
            <v>P PX14D</v>
          </cell>
          <cell r="F33">
            <v>1.1296426637798618</v>
          </cell>
          <cell r="G33">
            <v>0.81052064978561</v>
          </cell>
          <cell r="H33">
            <v>0.41031301608804172</v>
          </cell>
          <cell r="I33">
            <v>0.37041298235225717</v>
          </cell>
          <cell r="J33">
            <v>0</v>
          </cell>
          <cell r="K33">
            <v>0</v>
          </cell>
          <cell r="L33">
            <v>0</v>
          </cell>
          <cell r="M33">
            <v>0</v>
          </cell>
        </row>
        <row r="34">
          <cell r="A34" t="str">
            <v>P PX22D</v>
          </cell>
          <cell r="F34">
            <v>0.54107625699653283</v>
          </cell>
          <cell r="G34">
            <v>0.38822319080704831</v>
          </cell>
          <cell r="H34">
            <v>0.19692521230339935</v>
          </cell>
          <cell r="I34">
            <v>0.17913614787541171</v>
          </cell>
          <cell r="J34">
            <v>0</v>
          </cell>
          <cell r="K34">
            <v>0</v>
          </cell>
          <cell r="L34">
            <v>0</v>
          </cell>
          <cell r="M34">
            <v>0</v>
          </cell>
        </row>
        <row r="41">
          <cell r="H41">
            <v>0.998163019394254</v>
          </cell>
          <cell r="I41">
            <v>0.90336310643550122</v>
          </cell>
        </row>
      </sheetData>
      <sheetData sheetId="1" refreshError="1">
        <row r="4">
          <cell r="A4" t="str">
            <v>DNCI</v>
          </cell>
          <cell r="B4" t="str">
            <v>EXT/DOM</v>
          </cell>
          <cell r="C4" t="str">
            <v>AGREGAR TITULOS</v>
          </cell>
          <cell r="D4">
            <v>33603</v>
          </cell>
          <cell r="E4">
            <v>33694</v>
          </cell>
          <cell r="F4">
            <v>33785</v>
          </cell>
          <cell r="G4">
            <v>33877</v>
          </cell>
          <cell r="H4">
            <v>33969</v>
          </cell>
          <cell r="I4">
            <v>34059</v>
          </cell>
          <cell r="J4">
            <v>34150</v>
          </cell>
          <cell r="K4">
            <v>34242</v>
          </cell>
          <cell r="L4">
            <v>34334</v>
          </cell>
          <cell r="M4">
            <v>34424</v>
          </cell>
          <cell r="N4">
            <v>34515</v>
          </cell>
          <cell r="O4">
            <v>34607</v>
          </cell>
          <cell r="P4">
            <v>34699</v>
          </cell>
          <cell r="Q4">
            <v>34789</v>
          </cell>
          <cell r="R4">
            <v>34880</v>
          </cell>
          <cell r="S4">
            <v>34972</v>
          </cell>
          <cell r="T4">
            <v>35064</v>
          </cell>
          <cell r="U4">
            <v>35155</v>
          </cell>
          <cell r="V4">
            <v>35246</v>
          </cell>
          <cell r="W4">
            <v>35338</v>
          </cell>
          <cell r="X4">
            <v>35430</v>
          </cell>
          <cell r="Y4">
            <v>35520</v>
          </cell>
          <cell r="Z4">
            <v>35611</v>
          </cell>
          <cell r="AA4">
            <v>35703</v>
          </cell>
          <cell r="AB4">
            <v>35795</v>
          </cell>
          <cell r="AC4">
            <v>35885</v>
          </cell>
          <cell r="AD4">
            <v>35976</v>
          </cell>
          <cell r="AE4">
            <v>36068</v>
          </cell>
          <cell r="AF4">
            <v>36160</v>
          </cell>
          <cell r="AG4">
            <v>36250</v>
          </cell>
          <cell r="AH4">
            <v>36341</v>
          </cell>
          <cell r="AI4">
            <v>36433</v>
          </cell>
          <cell r="AJ4">
            <v>36525</v>
          </cell>
          <cell r="AK4">
            <v>36616</v>
          </cell>
          <cell r="AL4">
            <v>36707</v>
          </cell>
          <cell r="AM4">
            <v>36799</v>
          </cell>
          <cell r="AN4">
            <v>36891</v>
          </cell>
          <cell r="AO4">
            <v>36981</v>
          </cell>
          <cell r="AP4">
            <v>37072</v>
          </cell>
          <cell r="AQ4">
            <v>37164</v>
          </cell>
          <cell r="AR4">
            <v>37195</v>
          </cell>
          <cell r="AS4">
            <v>37256</v>
          </cell>
          <cell r="AT4">
            <v>37346</v>
          </cell>
          <cell r="AU4">
            <v>37437</v>
          </cell>
          <cell r="AV4">
            <v>37529</v>
          </cell>
          <cell r="AW4">
            <v>37621</v>
          </cell>
          <cell r="AX4">
            <v>37711</v>
          </cell>
          <cell r="AY4">
            <v>37802</v>
          </cell>
          <cell r="AZ4">
            <v>37894</v>
          </cell>
          <cell r="BA4">
            <v>37986</v>
          </cell>
        </row>
        <row r="5">
          <cell r="A5" t="str">
            <v>x</v>
          </cell>
          <cell r="C5" t="str">
            <v>x</v>
          </cell>
          <cell r="D5">
            <v>4</v>
          </cell>
          <cell r="E5">
            <v>5</v>
          </cell>
          <cell r="F5">
            <v>6</v>
          </cell>
          <cell r="G5">
            <v>7</v>
          </cell>
          <cell r="H5">
            <v>8</v>
          </cell>
          <cell r="I5">
            <v>9</v>
          </cell>
          <cell r="J5">
            <v>10</v>
          </cell>
          <cell r="K5">
            <v>11</v>
          </cell>
          <cell r="L5">
            <v>12</v>
          </cell>
          <cell r="M5">
            <v>13</v>
          </cell>
          <cell r="N5">
            <v>14</v>
          </cell>
          <cell r="O5">
            <v>15</v>
          </cell>
          <cell r="P5">
            <v>16</v>
          </cell>
          <cell r="Q5">
            <v>17</v>
          </cell>
          <cell r="R5">
            <v>18</v>
          </cell>
          <cell r="S5">
            <v>19</v>
          </cell>
          <cell r="T5">
            <v>20</v>
          </cell>
          <cell r="U5">
            <v>21</v>
          </cell>
          <cell r="V5">
            <v>22</v>
          </cell>
          <cell r="W5">
            <v>23</v>
          </cell>
          <cell r="X5">
            <v>24</v>
          </cell>
          <cell r="Y5">
            <v>25</v>
          </cell>
          <cell r="Z5">
            <v>26</v>
          </cell>
          <cell r="AA5">
            <v>27</v>
          </cell>
          <cell r="AB5">
            <v>28</v>
          </cell>
          <cell r="AC5">
            <v>29</v>
          </cell>
          <cell r="AD5">
            <v>30</v>
          </cell>
          <cell r="AE5">
            <v>31</v>
          </cell>
          <cell r="AF5">
            <v>32</v>
          </cell>
          <cell r="AG5">
            <v>33</v>
          </cell>
          <cell r="AH5">
            <v>34</v>
          </cell>
          <cell r="AI5">
            <v>35</v>
          </cell>
          <cell r="AJ5">
            <v>36</v>
          </cell>
          <cell r="AK5">
            <v>37</v>
          </cell>
          <cell r="AL5">
            <v>38</v>
          </cell>
          <cell r="AM5">
            <v>39</v>
          </cell>
          <cell r="AN5">
            <v>40</v>
          </cell>
          <cell r="AO5">
            <v>41</v>
          </cell>
          <cell r="AP5">
            <v>42</v>
          </cell>
          <cell r="AQ5">
            <v>43</v>
          </cell>
          <cell r="AR5">
            <v>44</v>
          </cell>
          <cell r="AS5">
            <v>45</v>
          </cell>
          <cell r="AT5">
            <v>46</v>
          </cell>
          <cell r="AU5">
            <v>47</v>
          </cell>
          <cell r="AV5">
            <v>48</v>
          </cell>
          <cell r="AW5">
            <v>49</v>
          </cell>
          <cell r="AX5">
            <v>50</v>
          </cell>
          <cell r="AY5">
            <v>51</v>
          </cell>
          <cell r="AZ5">
            <v>52</v>
          </cell>
          <cell r="BA5">
            <v>53</v>
          </cell>
        </row>
        <row r="6">
          <cell r="A6" t="str">
            <v>TENENCIAS TOTALES</v>
          </cell>
        </row>
        <row r="7">
          <cell r="A7" t="str">
            <v>TENENCIAS TOTALES - EMITIDOS EN EXTERIOR</v>
          </cell>
          <cell r="AI7">
            <v>9568.2308039596883</v>
          </cell>
          <cell r="AJ7">
            <v>10701.753381840224</v>
          </cell>
          <cell r="AK7">
            <v>12727.98381283394</v>
          </cell>
          <cell r="AL7">
            <v>13833.698941187631</v>
          </cell>
          <cell r="AM7">
            <v>15490.840087282517</v>
          </cell>
          <cell r="AN7">
            <v>14961.672005249671</v>
          </cell>
          <cell r="AO7">
            <v>16801.693853613244</v>
          </cell>
          <cell r="AP7">
            <v>24974.13088426206</v>
          </cell>
          <cell r="AQ7">
            <v>24855.073223565843</v>
          </cell>
          <cell r="AR7">
            <v>25654.617618679375</v>
          </cell>
          <cell r="AS7">
            <v>29464.063733573075</v>
          </cell>
          <cell r="AT7">
            <v>17434.91899900918</v>
          </cell>
          <cell r="AU7">
            <v>8891.8472416805544</v>
          </cell>
          <cell r="AV7">
            <v>17102.896399122848</v>
          </cell>
          <cell r="AW7">
            <v>19414.167488074305</v>
          </cell>
          <cell r="AX7">
            <v>22014.643112294158</v>
          </cell>
          <cell r="AY7">
            <v>22400.792055415688</v>
          </cell>
          <cell r="AZ7">
            <v>21223.142830016623</v>
          </cell>
          <cell r="BA7">
            <v>20766.233011672124</v>
          </cell>
        </row>
        <row r="8">
          <cell r="A8" t="str">
            <v>x</v>
          </cell>
          <cell r="C8" t="str">
            <v>x</v>
          </cell>
          <cell r="D8" t="str">
            <v/>
          </cell>
          <cell r="E8" t="str">
            <v/>
          </cell>
          <cell r="F8" t="str">
            <v/>
          </cell>
          <cell r="G8" t="str">
            <v/>
          </cell>
          <cell r="H8" t="str">
            <v/>
          </cell>
          <cell r="I8" t="str">
            <v/>
          </cell>
          <cell r="J8" t="str">
            <v/>
          </cell>
          <cell r="K8" t="str">
            <v/>
          </cell>
          <cell r="L8" t="str">
            <v/>
          </cell>
          <cell r="M8" t="str">
            <v/>
          </cell>
          <cell r="N8" t="str">
            <v/>
          </cell>
          <cell r="O8" t="str">
            <v/>
          </cell>
          <cell r="P8" t="str">
            <v>ERROR</v>
          </cell>
          <cell r="Q8" t="str">
            <v>ERROR</v>
          </cell>
          <cell r="R8" t="str">
            <v>ERROR</v>
          </cell>
          <cell r="S8" t="str">
            <v>ERROR</v>
          </cell>
          <cell r="T8" t="str">
            <v>ERROR</v>
          </cell>
          <cell r="U8" t="str">
            <v>ERROR</v>
          </cell>
          <cell r="V8" t="str">
            <v>ERROR</v>
          </cell>
          <cell r="W8" t="str">
            <v>ERROR</v>
          </cell>
          <cell r="X8" t="str">
            <v>ERROR</v>
          </cell>
          <cell r="Y8" t="str">
            <v>ERROR</v>
          </cell>
          <cell r="Z8" t="str">
            <v>ERROR</v>
          </cell>
          <cell r="AA8" t="str">
            <v>ERROR</v>
          </cell>
          <cell r="AB8" t="str">
            <v>ERROR</v>
          </cell>
          <cell r="AC8" t="str">
            <v>ERROR</v>
          </cell>
          <cell r="AD8" t="str">
            <v>ERROR</v>
          </cell>
          <cell r="AE8" t="str">
            <v>ERROR</v>
          </cell>
          <cell r="AF8" t="str">
            <v>ERROR</v>
          </cell>
          <cell r="AG8" t="str">
            <v>ERROR</v>
          </cell>
          <cell r="AH8" t="str">
            <v>ERROR</v>
          </cell>
          <cell r="AI8" t="str">
            <v>ERROR</v>
          </cell>
          <cell r="AJ8" t="str">
            <v>ERROR</v>
          </cell>
          <cell r="AK8" t="str">
            <v>ERROR</v>
          </cell>
          <cell r="AL8" t="str">
            <v>ERROR</v>
          </cell>
          <cell r="AM8" t="str">
            <v>ERROR</v>
          </cell>
          <cell r="AN8" t="str">
            <v>ERROR</v>
          </cell>
          <cell r="AO8" t="str">
            <v>ERROR</v>
          </cell>
          <cell r="AP8" t="str">
            <v>ERROR</v>
          </cell>
          <cell r="AQ8" t="str">
            <v>ERROR</v>
          </cell>
          <cell r="AR8" t="str">
            <v>ERROR</v>
          </cell>
          <cell r="AS8" t="str">
            <v>ERROR</v>
          </cell>
          <cell r="AT8" t="str">
            <v>ERROR</v>
          </cell>
          <cell r="AU8" t="str">
            <v>ERROR</v>
          </cell>
          <cell r="AV8" t="e">
            <v>#N/A</v>
          </cell>
        </row>
        <row r="9">
          <cell r="A9" t="str">
            <v>TITULOS Y PMOS GDOS TOTALES</v>
          </cell>
          <cell r="AS9">
            <v>27472.090089922502</v>
          </cell>
          <cell r="AT9">
            <v>18817.960904084295</v>
          </cell>
          <cell r="AU9">
            <v>18093.491672144268</v>
          </cell>
          <cell r="AV9">
            <v>18958.99053357177</v>
          </cell>
          <cell r="AW9">
            <v>20468.132206423816</v>
          </cell>
          <cell r="AX9">
            <v>22790.477499443383</v>
          </cell>
          <cell r="AY9">
            <v>23254.078441893344</v>
          </cell>
          <cell r="AZ9">
            <v>28634.027393291086</v>
          </cell>
          <cell r="BA9">
            <v>29106.829253938613</v>
          </cell>
        </row>
        <row r="10">
          <cell r="A10" t="str">
            <v>TITULOS GOBIERNO NACIONAL Y PMOS GDOS</v>
          </cell>
          <cell r="X10">
            <v>3130.3016513335606</v>
          </cell>
          <cell r="Y10">
            <v>3403.5856142641769</v>
          </cell>
          <cell r="Z10">
            <v>4341.1107843127302</v>
          </cell>
          <cell r="AA10">
            <v>5036.3486155427845</v>
          </cell>
          <cell r="AB10">
            <v>5043.4431876661811</v>
          </cell>
          <cell r="AC10">
            <v>4830.2914804051406</v>
          </cell>
          <cell r="AD10">
            <v>6064.3224705174889</v>
          </cell>
          <cell r="AE10">
            <v>5617.7209414202898</v>
          </cell>
          <cell r="AF10">
            <v>5684.4454038203294</v>
          </cell>
          <cell r="AG10">
            <v>6434.6211951994874</v>
          </cell>
          <cell r="AH10">
            <v>8202.5079001721551</v>
          </cell>
          <cell r="AI10">
            <v>9827.43664681683</v>
          </cell>
          <cell r="AJ10">
            <v>11002.938233062159</v>
          </cell>
          <cell r="AK10">
            <v>13243.364609689672</v>
          </cell>
          <cell r="AL10">
            <v>14394.726527957891</v>
          </cell>
          <cell r="AM10">
            <v>16293.357527989927</v>
          </cell>
          <cell r="AN10">
            <v>15787.191317386092</v>
          </cell>
          <cell r="AO10">
            <v>17594.072459415351</v>
          </cell>
          <cell r="AP10">
            <v>25774.246967971627</v>
          </cell>
          <cell r="AQ10">
            <v>25666.067867120222</v>
          </cell>
          <cell r="AR10">
            <v>26465.61226223375</v>
          </cell>
          <cell r="AS10">
            <v>5214.1381301853689</v>
          </cell>
          <cell r="AT10">
            <v>7171.957715245393</v>
          </cell>
          <cell r="AU10">
            <v>7547.0068221783768</v>
          </cell>
          <cell r="AV10">
            <v>7366.4967260119301</v>
          </cell>
          <cell r="AW10">
            <v>7826.1663791676765</v>
          </cell>
          <cell r="AX10">
            <v>7615.0226578566362</v>
          </cell>
          <cell r="AY10">
            <v>7568.7759360705604</v>
          </cell>
          <cell r="AZ10">
            <v>24117.285765515779</v>
          </cell>
          <cell r="BA10">
            <v>24546.547774524814</v>
          </cell>
        </row>
        <row r="11">
          <cell r="A11" t="str">
            <v>TITULOS GOB. NACIONAL EMITIDOS EN EL EXTERIOR</v>
          </cell>
          <cell r="X11">
            <v>3130.3016513335633</v>
          </cell>
          <cell r="Y11">
            <v>3403.5856142641787</v>
          </cell>
          <cell r="Z11">
            <v>4341.1107843127356</v>
          </cell>
          <cell r="AA11">
            <v>5036.3486155427881</v>
          </cell>
          <cell r="AB11">
            <v>5043.4431876661793</v>
          </cell>
          <cell r="AC11">
            <v>4830.2914804051388</v>
          </cell>
          <cell r="AD11">
            <v>6064.3224705174916</v>
          </cell>
          <cell r="AE11">
            <v>5617.7209414202889</v>
          </cell>
          <cell r="AF11">
            <v>5684.4454038203285</v>
          </cell>
          <cell r="AG11">
            <v>6434.6211951994874</v>
          </cell>
          <cell r="AH11">
            <v>8202.507900172157</v>
          </cell>
          <cell r="AI11">
            <v>9827.4366468168319</v>
          </cell>
          <cell r="AJ11">
            <v>11002.938233062163</v>
          </cell>
          <cell r="AK11">
            <v>13243.364609689675</v>
          </cell>
          <cell r="AL11">
            <v>14394.726527957893</v>
          </cell>
          <cell r="AM11">
            <v>16293.357527989931</v>
          </cell>
          <cell r="AN11">
            <v>15787.19131738609</v>
          </cell>
          <cell r="AO11">
            <v>17594.072459415347</v>
          </cell>
          <cell r="AP11">
            <v>25774.246967971598</v>
          </cell>
          <cell r="AQ11">
            <v>25666.067867120197</v>
          </cell>
          <cell r="AR11">
            <v>26465.612262233728</v>
          </cell>
          <cell r="AS11">
            <v>5214.138130185368</v>
          </cell>
          <cell r="AT11">
            <v>7171.957715245383</v>
          </cell>
          <cell r="AU11">
            <v>7547.006822178384</v>
          </cell>
          <cell r="AV11">
            <v>7366.4967260119238</v>
          </cell>
          <cell r="AW11">
            <v>7826.1663791676856</v>
          </cell>
          <cell r="AX11">
            <v>7615.0226578566362</v>
          </cell>
          <cell r="AY11">
            <v>7568.7759360705586</v>
          </cell>
          <cell r="AZ11">
            <v>24117.28576551579</v>
          </cell>
          <cell r="BA11">
            <v>24546.547774524792</v>
          </cell>
        </row>
        <row r="12">
          <cell r="A12" t="str">
            <v>TITULOS GOB. NACIONAL EMITIDOS LOCALMENTE</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row>
        <row r="13">
          <cell r="C13" t="str">
            <v>x</v>
          </cell>
        </row>
        <row r="14">
          <cell r="A14" t="str">
            <v>BIC</v>
          </cell>
          <cell r="B14" t="str">
            <v>DOM</v>
          </cell>
          <cell r="C14" t="str">
            <v>Bic</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row>
        <row r="15">
          <cell r="A15" t="str">
            <v>BOT5</v>
          </cell>
          <cell r="B15" t="str">
            <v>DOM</v>
          </cell>
          <cell r="C15" t="str">
            <v xml:space="preserve">Boteso 5 años </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row>
        <row r="16">
          <cell r="A16" t="str">
            <v>BOT10</v>
          </cell>
          <cell r="B16" t="str">
            <v>DOM</v>
          </cell>
          <cell r="C16" t="str">
            <v xml:space="preserve">Boteso 10 años </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row>
        <row r="17">
          <cell r="C17" t="str">
            <v>Botes</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row>
        <row r="18">
          <cell r="A18" t="str">
            <v>BOTE</v>
          </cell>
          <cell r="B18" t="str">
            <v>DOM</v>
          </cell>
          <cell r="C18" t="str">
            <v xml:space="preserve">    Botes Serie I </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row>
        <row r="19">
          <cell r="A19" t="str">
            <v>BOTE2</v>
          </cell>
          <cell r="B19" t="str">
            <v>DOM</v>
          </cell>
          <cell r="C19" t="str">
            <v xml:space="preserve">    Botes Serie II</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row>
        <row r="20">
          <cell r="A20" t="str">
            <v>BOTE3</v>
          </cell>
          <cell r="B20" t="str">
            <v>DOM</v>
          </cell>
          <cell r="C20" t="str">
            <v xml:space="preserve">    Botes Serie III</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row>
        <row r="21">
          <cell r="C21" t="str">
            <v>Bonex</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row>
        <row r="22">
          <cell r="A22" t="str">
            <v>BX84</v>
          </cell>
          <cell r="B22" t="str">
            <v>DOM</v>
          </cell>
          <cell r="C22" t="str">
            <v xml:space="preserve">    Bonex 84</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row>
        <row r="23">
          <cell r="A23" t="str">
            <v>BX87</v>
          </cell>
          <cell r="B23" t="str">
            <v>DOM</v>
          </cell>
          <cell r="C23" t="str">
            <v xml:space="preserve">    Bonex 87</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row>
        <row r="24">
          <cell r="A24" t="str">
            <v>BX89</v>
          </cell>
          <cell r="B24" t="str">
            <v>DOM</v>
          </cell>
          <cell r="C24" t="str">
            <v xml:space="preserve">    Bonex 89</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row>
        <row r="25">
          <cell r="A25" t="str">
            <v>BX92</v>
          </cell>
          <cell r="B25" t="str">
            <v>DOM</v>
          </cell>
          <cell r="C25" t="str">
            <v xml:space="preserve">    Bonex 92</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row>
        <row r="26">
          <cell r="C26" t="str">
            <v>Bonos de Consolidación en Pesos</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row>
        <row r="27">
          <cell r="A27" t="str">
            <v>PRE1</v>
          </cell>
          <cell r="B27" t="str">
            <v>DOM</v>
          </cell>
          <cell r="C27" t="str">
            <v xml:space="preserve">    Bocon Previsional I Pesos</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row>
        <row r="28">
          <cell r="A28" t="str">
            <v>PRE3</v>
          </cell>
          <cell r="B28" t="str">
            <v>DOM</v>
          </cell>
          <cell r="C28" t="str">
            <v xml:space="preserve">    Bocon Previsional II Pesos</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row>
        <row r="29">
          <cell r="A29" t="str">
            <v>PRO1</v>
          </cell>
          <cell r="B29" t="str">
            <v>DOM</v>
          </cell>
          <cell r="C29" t="str">
            <v xml:space="preserve">    Bocon Proveedores I Pesos</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row>
        <row r="30">
          <cell r="A30" t="str">
            <v>PRO3</v>
          </cell>
          <cell r="B30" t="str">
            <v>DOM</v>
          </cell>
          <cell r="C30" t="str">
            <v xml:space="preserve">    Bocon Proveedores II Pesos</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row>
        <row r="31">
          <cell r="A31" t="str">
            <v>PRO5</v>
          </cell>
          <cell r="B31" t="str">
            <v>DOM</v>
          </cell>
          <cell r="C31" t="str">
            <v xml:space="preserve">    Bocon Proveedores III Pesos</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row>
        <row r="32">
          <cell r="A32" t="str">
            <v>PRO7</v>
          </cell>
          <cell r="B32" t="str">
            <v>DOM</v>
          </cell>
          <cell r="C32" t="str">
            <v xml:space="preserve">    Bocon Proveedores IV Pesos</v>
          </cell>
          <cell r="AO32">
            <v>0</v>
          </cell>
          <cell r="AP32">
            <v>0</v>
          </cell>
          <cell r="AQ32">
            <v>0</v>
          </cell>
          <cell r="AR32">
            <v>0</v>
          </cell>
          <cell r="AS32">
            <v>0</v>
          </cell>
          <cell r="AT32">
            <v>0</v>
          </cell>
          <cell r="AU32">
            <v>0</v>
          </cell>
          <cell r="AV32">
            <v>0</v>
          </cell>
          <cell r="AW32">
            <v>0</v>
          </cell>
          <cell r="AX32">
            <v>0</v>
          </cell>
          <cell r="AY32">
            <v>0</v>
          </cell>
          <cell r="AZ32">
            <v>0</v>
          </cell>
          <cell r="BA32">
            <v>0</v>
          </cell>
        </row>
        <row r="33">
          <cell r="A33" t="str">
            <v>PRO9</v>
          </cell>
          <cell r="B33" t="str">
            <v>DOM</v>
          </cell>
          <cell r="C33" t="str">
            <v xml:space="preserve">    Bocon Proveedores V Pesos</v>
          </cell>
          <cell r="AO33">
            <v>0</v>
          </cell>
          <cell r="AP33">
            <v>0</v>
          </cell>
          <cell r="AQ33">
            <v>0</v>
          </cell>
          <cell r="AR33">
            <v>0</v>
          </cell>
          <cell r="AS33">
            <v>0</v>
          </cell>
          <cell r="AT33">
            <v>0</v>
          </cell>
          <cell r="AU33">
            <v>0</v>
          </cell>
          <cell r="AV33">
            <v>0</v>
          </cell>
          <cell r="AW33">
            <v>0</v>
          </cell>
          <cell r="AX33">
            <v>0</v>
          </cell>
          <cell r="AY33">
            <v>0</v>
          </cell>
          <cell r="AZ33">
            <v>0</v>
          </cell>
          <cell r="BA33">
            <v>0</v>
          </cell>
        </row>
        <row r="34">
          <cell r="C34" t="str">
            <v>Bonos de Consolidación en Dólares</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row>
        <row r="35">
          <cell r="A35" t="str">
            <v>PRE2</v>
          </cell>
          <cell r="B35" t="str">
            <v>DOM</v>
          </cell>
          <cell r="C35" t="str">
            <v xml:space="preserve">    Bocon Previsional I Dólares</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row>
        <row r="36">
          <cell r="A36" t="str">
            <v>PRE4</v>
          </cell>
          <cell r="B36" t="str">
            <v>DOM</v>
          </cell>
          <cell r="C36" t="str">
            <v xml:space="preserve">    Bocon Previsional II Dólares</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row>
        <row r="37">
          <cell r="A37" t="str">
            <v>PRO2</v>
          </cell>
          <cell r="B37" t="str">
            <v>DOM</v>
          </cell>
          <cell r="C37" t="str">
            <v xml:space="preserve">    Bocon Proveedores I Dólares</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row>
        <row r="38">
          <cell r="A38" t="str">
            <v>PRO4</v>
          </cell>
          <cell r="B38" t="str">
            <v>DOM</v>
          </cell>
          <cell r="C38" t="str">
            <v xml:space="preserve">    Bocon Proveedores II Dólares</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row>
        <row r="39">
          <cell r="A39" t="str">
            <v>PRO6</v>
          </cell>
          <cell r="B39" t="str">
            <v>DOM</v>
          </cell>
          <cell r="C39" t="str">
            <v xml:space="preserve">    Bocon Proveedores III Dólares</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row>
        <row r="40">
          <cell r="A40" t="str">
            <v>PRO8</v>
          </cell>
          <cell r="B40" t="str">
            <v>DOM</v>
          </cell>
          <cell r="C40" t="str">
            <v xml:space="preserve">    Bocon Proveedores IV Dólares</v>
          </cell>
          <cell r="AO40">
            <v>0</v>
          </cell>
          <cell r="AP40">
            <v>0</v>
          </cell>
          <cell r="AQ40">
            <v>0</v>
          </cell>
          <cell r="AR40">
            <v>0</v>
          </cell>
          <cell r="AS40">
            <v>0</v>
          </cell>
          <cell r="AT40">
            <v>0</v>
          </cell>
          <cell r="AU40">
            <v>0</v>
          </cell>
          <cell r="AV40">
            <v>0</v>
          </cell>
          <cell r="AW40">
            <v>0</v>
          </cell>
          <cell r="AX40">
            <v>0</v>
          </cell>
          <cell r="AY40">
            <v>0</v>
          </cell>
          <cell r="AZ40">
            <v>0</v>
          </cell>
          <cell r="BA40">
            <v>0</v>
          </cell>
        </row>
        <row r="41">
          <cell r="A41" t="str">
            <v>PRO10</v>
          </cell>
          <cell r="B41" t="str">
            <v>DOM</v>
          </cell>
          <cell r="C41" t="str">
            <v xml:space="preserve">    Bocon Proveedores V Dólares</v>
          </cell>
          <cell r="AO41">
            <v>0</v>
          </cell>
          <cell r="AP41">
            <v>0</v>
          </cell>
          <cell r="AQ41">
            <v>0</v>
          </cell>
          <cell r="AR41">
            <v>0</v>
          </cell>
          <cell r="AS41">
            <v>0</v>
          </cell>
          <cell r="AT41">
            <v>0</v>
          </cell>
          <cell r="AU41">
            <v>0</v>
          </cell>
          <cell r="AV41">
            <v>0</v>
          </cell>
          <cell r="AW41">
            <v>0</v>
          </cell>
          <cell r="AX41">
            <v>0</v>
          </cell>
          <cell r="AY41">
            <v>0</v>
          </cell>
          <cell r="AZ41">
            <v>0</v>
          </cell>
          <cell r="BA41">
            <v>0</v>
          </cell>
        </row>
        <row r="42">
          <cell r="A42" t="str">
            <v>BIHD</v>
          </cell>
          <cell r="B42" t="str">
            <v>DOM</v>
          </cell>
          <cell r="C42" t="str">
            <v xml:space="preserve">    Bonos Regalías Hidrocarburíferas</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row>
        <row r="43">
          <cell r="C43" t="str">
            <v>Bonos Brady</v>
          </cell>
          <cell r="X43">
            <v>2926.3003453200517</v>
          </cell>
          <cell r="Y43">
            <v>2928.0714066299147</v>
          </cell>
          <cell r="Z43">
            <v>3216.1427039529535</v>
          </cell>
          <cell r="AA43">
            <v>3125.172723622828</v>
          </cell>
          <cell r="AB43">
            <v>2982.9105091701495</v>
          </cell>
          <cell r="AC43">
            <v>2549.4733244745094</v>
          </cell>
          <cell r="AD43">
            <v>2392.5244157025177</v>
          </cell>
          <cell r="AE43">
            <v>1631.7447130814357</v>
          </cell>
          <cell r="AF43">
            <v>1440.7510028301383</v>
          </cell>
          <cell r="AG43">
            <v>1525.7604568892953</v>
          </cell>
          <cell r="AH43">
            <v>2075.6921840445143</v>
          </cell>
          <cell r="AI43">
            <v>3448.7882018634227</v>
          </cell>
          <cell r="AJ43">
            <v>3363.9245895098152</v>
          </cell>
          <cell r="AK43">
            <v>3341.0126121796598</v>
          </cell>
          <cell r="AL43">
            <v>3009.03470090663</v>
          </cell>
          <cell r="AM43">
            <v>2844.7148756697875</v>
          </cell>
          <cell r="AN43">
            <v>2360.1442085170602</v>
          </cell>
          <cell r="AO43">
            <v>2759.7203759787535</v>
          </cell>
          <cell r="AP43">
            <v>1497.0382656500001</v>
          </cell>
          <cell r="AQ43">
            <v>1207.7463697019368</v>
          </cell>
          <cell r="AR43">
            <v>1044.7171802282528</v>
          </cell>
          <cell r="AS43">
            <v>408.17030084000004</v>
          </cell>
          <cell r="AT43">
            <v>998.09961237174321</v>
          </cell>
          <cell r="AU43">
            <v>1155.7999105073304</v>
          </cell>
          <cell r="AV43">
            <v>1190.5322906241558</v>
          </cell>
          <cell r="AW43">
            <v>1277.2432910550713</v>
          </cell>
          <cell r="AX43">
            <v>1144.2723226570481</v>
          </cell>
          <cell r="AY43">
            <v>1054.3282749662337</v>
          </cell>
          <cell r="AZ43">
            <v>904.70195074560365</v>
          </cell>
          <cell r="BA43">
            <v>782.08221479560348</v>
          </cell>
        </row>
        <row r="44">
          <cell r="A44" t="str">
            <v>PAR</v>
          </cell>
          <cell r="B44" t="str">
            <v>EXT</v>
          </cell>
          <cell r="C44" t="str">
            <v xml:space="preserve">    Bono Par </v>
          </cell>
          <cell r="X44">
            <v>1824.8041458545233</v>
          </cell>
          <cell r="Y44">
            <v>1912.1352507759157</v>
          </cell>
          <cell r="Z44">
            <v>2033.3767326004145</v>
          </cell>
          <cell r="AA44">
            <v>2045.553006451059</v>
          </cell>
          <cell r="AB44">
            <v>2027.739107362406</v>
          </cell>
          <cell r="AC44">
            <v>1672.9539499638661</v>
          </cell>
          <cell r="AD44">
            <v>1230.6277408888147</v>
          </cell>
          <cell r="AE44">
            <v>525.60509288640276</v>
          </cell>
          <cell r="AF44">
            <v>326.12544915954805</v>
          </cell>
          <cell r="AG44">
            <v>332.60181184668988</v>
          </cell>
          <cell r="AH44">
            <v>397.71658001879115</v>
          </cell>
          <cell r="AI44">
            <v>1257.295635979475</v>
          </cell>
          <cell r="AJ44">
            <v>1790.2516957849728</v>
          </cell>
          <cell r="AK44">
            <v>1822.3838660763697</v>
          </cell>
          <cell r="AL44">
            <v>1395.7494144865066</v>
          </cell>
          <cell r="AM44">
            <v>1302.2037762039658</v>
          </cell>
          <cell r="AN44">
            <v>1437.9827391304348</v>
          </cell>
          <cell r="AO44">
            <v>1337.9849130434782</v>
          </cell>
          <cell r="AP44">
            <v>838.5383015000001</v>
          </cell>
          <cell r="AQ44">
            <v>444.84712591986914</v>
          </cell>
          <cell r="AR44">
            <v>195.85486276197446</v>
          </cell>
          <cell r="AS44">
            <v>126.89968684210527</v>
          </cell>
          <cell r="AT44">
            <v>304.04380500811499</v>
          </cell>
          <cell r="AU44">
            <v>442.96638325991188</v>
          </cell>
          <cell r="AV44">
            <v>590.05247611483253</v>
          </cell>
          <cell r="AW44">
            <v>698.67616910016966</v>
          </cell>
          <cell r="AX44">
            <v>677.45743684210504</v>
          </cell>
          <cell r="AY44">
            <v>565.4054033972036</v>
          </cell>
          <cell r="AZ44">
            <v>543.95953684210531</v>
          </cell>
          <cell r="BA44">
            <v>454.37495684210523</v>
          </cell>
        </row>
        <row r="45">
          <cell r="A45" t="str">
            <v>PARDM</v>
          </cell>
          <cell r="B45" t="str">
            <v>EXT</v>
          </cell>
          <cell r="C45" t="str">
            <v xml:space="preserve">    Bono Par en Marcos</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row>
        <row r="46">
          <cell r="A46" t="str">
            <v>DISD</v>
          </cell>
          <cell r="B46" t="str">
            <v>EXT</v>
          </cell>
          <cell r="C46" t="str">
            <v xml:space="preserve">    Discount Bond </v>
          </cell>
          <cell r="X46">
            <v>83.500220484412679</v>
          </cell>
          <cell r="Y46">
            <v>157.71902968863142</v>
          </cell>
          <cell r="Z46">
            <v>228.47288088596576</v>
          </cell>
          <cell r="AA46">
            <v>149.12032048435358</v>
          </cell>
          <cell r="AB46">
            <v>141.80477941091451</v>
          </cell>
          <cell r="AC46">
            <v>212.90046059187023</v>
          </cell>
          <cell r="AD46">
            <v>124.38517712267023</v>
          </cell>
          <cell r="AE46">
            <v>159.53983190537377</v>
          </cell>
          <cell r="AF46">
            <v>163.49751495941143</v>
          </cell>
          <cell r="AG46">
            <v>189.70695930917179</v>
          </cell>
          <cell r="AH46">
            <v>245.04231791825768</v>
          </cell>
          <cell r="AI46">
            <v>247.00250423150425</v>
          </cell>
          <cell r="AJ46">
            <v>301.38661397336011</v>
          </cell>
          <cell r="AK46">
            <v>355.18218287937742</v>
          </cell>
          <cell r="AL46">
            <v>147.62362992125983</v>
          </cell>
          <cell r="AM46">
            <v>143.08496667448955</v>
          </cell>
          <cell r="AN46">
            <v>147.64815044939428</v>
          </cell>
          <cell r="AO46">
            <v>147.80560305343514</v>
          </cell>
          <cell r="AP46">
            <v>141.77035075000001</v>
          </cell>
          <cell r="AQ46">
            <v>95.132000000000005</v>
          </cell>
          <cell r="AR46">
            <v>88.46121052631581</v>
          </cell>
          <cell r="AS46">
            <v>58.902000000000001</v>
          </cell>
          <cell r="AT46">
            <v>84.403000000000006</v>
          </cell>
          <cell r="AU46">
            <v>103.986</v>
          </cell>
          <cell r="AV46">
            <v>105.48699999999999</v>
          </cell>
          <cell r="AW46">
            <v>101.53</v>
          </cell>
          <cell r="AX46">
            <v>100.10599999999999</v>
          </cell>
          <cell r="AY46">
            <v>99.105999999999995</v>
          </cell>
          <cell r="AZ46">
            <v>99.135069000000001</v>
          </cell>
          <cell r="BA46">
            <v>99.396499999999989</v>
          </cell>
        </row>
        <row r="47">
          <cell r="A47" t="str">
            <v>DISDDM</v>
          </cell>
          <cell r="B47" t="str">
            <v>EXT</v>
          </cell>
          <cell r="C47" t="str">
            <v xml:space="preserve">    Discount Bond en Marcos</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row>
        <row r="48">
          <cell r="A48" t="str">
            <v>FRB</v>
          </cell>
          <cell r="B48" t="str">
            <v>EXT</v>
          </cell>
          <cell r="C48" t="str">
            <v xml:space="preserve">    Floating Rate Bond</v>
          </cell>
          <cell r="X48">
            <v>1017.9959789811156</v>
          </cell>
          <cell r="Y48">
            <v>858.2171261653674</v>
          </cell>
          <cell r="Z48">
            <v>954.29309046657306</v>
          </cell>
          <cell r="AA48">
            <v>930.49939668741513</v>
          </cell>
          <cell r="AB48">
            <v>813.36662239682892</v>
          </cell>
          <cell r="AC48">
            <v>663.61891391877305</v>
          </cell>
          <cell r="AD48">
            <v>1037.5114976910327</v>
          </cell>
          <cell r="AE48">
            <v>946.59978828965916</v>
          </cell>
          <cell r="AF48">
            <v>951.12803871117887</v>
          </cell>
          <cell r="AG48">
            <v>1003.4516857334336</v>
          </cell>
          <cell r="AH48">
            <v>1432.9332861074656</v>
          </cell>
          <cell r="AI48">
            <v>1944.4900616524437</v>
          </cell>
          <cell r="AJ48">
            <v>1272.2862797514822</v>
          </cell>
          <cell r="AK48">
            <v>1163.4465632239126</v>
          </cell>
          <cell r="AL48">
            <v>1465.6616564988633</v>
          </cell>
          <cell r="AM48">
            <v>1399.4261327913321</v>
          </cell>
          <cell r="AN48">
            <v>774.51331893723091</v>
          </cell>
          <cell r="AO48">
            <v>1273.92985988184</v>
          </cell>
          <cell r="AP48">
            <v>516.72961339999995</v>
          </cell>
          <cell r="AQ48">
            <v>667.76724378206768</v>
          </cell>
          <cell r="AR48">
            <v>760.40110693996246</v>
          </cell>
          <cell r="AS48">
            <v>222.36861399789478</v>
          </cell>
          <cell r="AT48">
            <v>609.6528073636282</v>
          </cell>
          <cell r="AU48">
            <v>608.84752724741861</v>
          </cell>
          <cell r="AV48">
            <v>494.9928145093233</v>
          </cell>
          <cell r="AW48">
            <v>477.03712195490158</v>
          </cell>
          <cell r="AX48">
            <v>366.70888581494313</v>
          </cell>
          <cell r="AY48">
            <v>389.81687156903007</v>
          </cell>
          <cell r="AZ48">
            <v>261.60734490349824</v>
          </cell>
          <cell r="BA48">
            <v>228.31075795349827</v>
          </cell>
        </row>
        <row r="49">
          <cell r="A49" t="str">
            <v>BESP</v>
          </cell>
          <cell r="B49" t="str">
            <v>EXT</v>
          </cell>
          <cell r="C49" t="str">
            <v xml:space="preserve">    Bancos Españoles</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row>
        <row r="50">
          <cell r="C50" t="str">
            <v>Bonos Globales</v>
          </cell>
          <cell r="X50">
            <v>139.77113934684451</v>
          </cell>
          <cell r="Y50">
            <v>347.00868536098892</v>
          </cell>
          <cell r="Z50">
            <v>924.26456527298581</v>
          </cell>
          <cell r="AA50">
            <v>1701.4581394341969</v>
          </cell>
          <cell r="AB50">
            <v>1775.8079880963699</v>
          </cell>
          <cell r="AC50">
            <v>1961.1570554968332</v>
          </cell>
          <cell r="AD50">
            <v>3280.6009701546654</v>
          </cell>
          <cell r="AE50">
            <v>3535.4151976403682</v>
          </cell>
          <cell r="AF50">
            <v>3696.6849434908227</v>
          </cell>
          <cell r="AG50">
            <v>4156.7796683997913</v>
          </cell>
          <cell r="AH50">
            <v>5128.0116529157558</v>
          </cell>
          <cell r="AI50">
            <v>5183.2543849124131</v>
          </cell>
          <cell r="AJ50">
            <v>5969.686144759522</v>
          </cell>
          <cell r="AK50">
            <v>7954.3939026734442</v>
          </cell>
          <cell r="AL50">
            <v>9219.7243474829429</v>
          </cell>
          <cell r="AM50">
            <v>10682.76029988821</v>
          </cell>
          <cell r="AN50">
            <v>10675.177323185144</v>
          </cell>
          <cell r="AO50">
            <v>12263.775438524941</v>
          </cell>
          <cell r="AP50">
            <v>22513.658434199999</v>
          </cell>
          <cell r="AQ50">
            <v>22640.511935164148</v>
          </cell>
          <cell r="AR50">
            <v>23609.546915692437</v>
          </cell>
          <cell r="AS50">
            <v>3207.4557565545279</v>
          </cell>
          <cell r="AT50">
            <v>4590.598095578519</v>
          </cell>
          <cell r="AU50">
            <v>4703.6164662840129</v>
          </cell>
          <cell r="AV50">
            <v>4465.9709511991059</v>
          </cell>
          <cell r="AW50">
            <v>4926.9937565556493</v>
          </cell>
          <cell r="AX50">
            <v>4879.9216835066445</v>
          </cell>
          <cell r="AY50">
            <v>4978.2852778430415</v>
          </cell>
          <cell r="AZ50">
            <v>21656.272112550047</v>
          </cell>
          <cell r="BA50">
            <v>22426.909951861311</v>
          </cell>
        </row>
        <row r="51">
          <cell r="A51" t="str">
            <v>BG01/03</v>
          </cell>
          <cell r="B51" t="str">
            <v>EXT</v>
          </cell>
          <cell r="C51" t="str">
            <v xml:space="preserve">    Bono Global I (8.375%)</v>
          </cell>
          <cell r="X51">
            <v>73.658139346844493</v>
          </cell>
          <cell r="Y51">
            <v>61.013519772865543</v>
          </cell>
          <cell r="Z51">
            <v>164.51582647865257</v>
          </cell>
          <cell r="AA51">
            <v>279.91836893203885</v>
          </cell>
          <cell r="AB51">
            <v>63.967589403973513</v>
          </cell>
          <cell r="AC51">
            <v>99.006582241630269</v>
          </cell>
          <cell r="AD51">
            <v>187.05924688279302</v>
          </cell>
          <cell r="AE51">
            <v>283.96455737704918</v>
          </cell>
          <cell r="AF51">
            <v>188.79156480982653</v>
          </cell>
          <cell r="AG51">
            <v>173.35690575916232</v>
          </cell>
          <cell r="AH51">
            <v>94.058263244128895</v>
          </cell>
          <cell r="AI51">
            <v>100.07951217464317</v>
          </cell>
          <cell r="AJ51">
            <v>136.2622987012987</v>
          </cell>
          <cell r="AK51">
            <v>136.48067710049426</v>
          </cell>
          <cell r="AL51">
            <v>153.42671489151402</v>
          </cell>
          <cell r="AM51">
            <v>139.05033527939949</v>
          </cell>
          <cell r="AN51">
            <v>135.16303485838779</v>
          </cell>
          <cell r="AO51">
            <v>193.53141019906062</v>
          </cell>
          <cell r="AP51">
            <v>43.491405</v>
          </cell>
          <cell r="AQ51">
            <v>52.446024799018936</v>
          </cell>
          <cell r="AR51">
            <v>63.301603746387357</v>
          </cell>
          <cell r="AS51">
            <v>20.987114947368422</v>
          </cell>
          <cell r="AT51">
            <v>52.493757670772681</v>
          </cell>
          <cell r="AU51">
            <v>66.615848548770074</v>
          </cell>
          <cell r="AV51">
            <v>28.07936356275302</v>
          </cell>
          <cell r="AW51">
            <v>14.631031820931643</v>
          </cell>
          <cell r="AX51">
            <v>8.4439959408324725</v>
          </cell>
          <cell r="AY51">
            <v>14.553878947368421</v>
          </cell>
          <cell r="AZ51">
            <v>29.754695947368322</v>
          </cell>
          <cell r="BA51">
            <v>0</v>
          </cell>
        </row>
        <row r="52">
          <cell r="A52" t="str">
            <v>BG02/99</v>
          </cell>
          <cell r="B52" t="str">
            <v>EXT</v>
          </cell>
          <cell r="C52" t="str">
            <v xml:space="preserve">    Bono Global II (10.95%)</v>
          </cell>
          <cell r="X52">
            <v>5.9</v>
          </cell>
          <cell r="Y52">
            <v>3</v>
          </cell>
          <cell r="Z52">
            <v>67.915306122448968</v>
          </cell>
          <cell r="AA52">
            <v>95.780612244897952</v>
          </cell>
          <cell r="AB52">
            <v>27.312348668280872</v>
          </cell>
          <cell r="AC52">
            <v>3.0680000000000001</v>
          </cell>
          <cell r="AD52">
            <v>95.837999999999994</v>
          </cell>
          <cell r="AE52">
            <v>98.778999999999996</v>
          </cell>
          <cell r="AF52">
            <v>96.108526979125628</v>
          </cell>
          <cell r="AG52">
            <v>82.493692661646946</v>
          </cell>
          <cell r="AH52">
            <v>107.10733161494993</v>
          </cell>
          <cell r="AI52">
            <v>113.09163859080785</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row>
        <row r="53">
          <cell r="A53" t="str">
            <v>BG03/01</v>
          </cell>
          <cell r="B53" t="str">
            <v>EXT</v>
          </cell>
          <cell r="C53" t="str">
            <v xml:space="preserve">    Bono Global III (9,25%)</v>
          </cell>
          <cell r="X53">
            <v>6.5000000000000002E-2</v>
          </cell>
          <cell r="Y53">
            <v>1.665</v>
          </cell>
          <cell r="Z53">
            <v>1.666326530612245</v>
          </cell>
          <cell r="AA53">
            <v>1.6642857142857144</v>
          </cell>
          <cell r="AB53">
            <v>1.2850000000000001</v>
          </cell>
          <cell r="AC53">
            <v>1.349</v>
          </cell>
          <cell r="AD53">
            <v>1.0939999999999999</v>
          </cell>
          <cell r="AE53">
            <v>2.66</v>
          </cell>
          <cell r="AF53">
            <v>4.919860683589846</v>
          </cell>
          <cell r="AG53">
            <v>16.006986486486486</v>
          </cell>
          <cell r="AH53">
            <v>22.566066041581735</v>
          </cell>
          <cell r="AI53">
            <v>18.479329126703686</v>
          </cell>
          <cell r="AJ53">
            <v>14.817104208955225</v>
          </cell>
          <cell r="AK53">
            <v>17.189766725388601</v>
          </cell>
          <cell r="AL53">
            <v>35.894406039761435</v>
          </cell>
          <cell r="AM53">
            <v>54.036166533070087</v>
          </cell>
          <cell r="AN53">
            <v>62.213011668111946</v>
          </cell>
          <cell r="AO53">
            <v>0</v>
          </cell>
          <cell r="AP53">
            <v>0</v>
          </cell>
          <cell r="AQ53">
            <v>0</v>
          </cell>
          <cell r="AR53">
            <v>0</v>
          </cell>
          <cell r="AS53">
            <v>0</v>
          </cell>
          <cell r="AT53">
            <v>0</v>
          </cell>
          <cell r="AU53">
            <v>0</v>
          </cell>
          <cell r="AV53">
            <v>0</v>
          </cell>
          <cell r="AW53">
            <v>0</v>
          </cell>
          <cell r="AX53">
            <v>0</v>
          </cell>
          <cell r="AY53">
            <v>0</v>
          </cell>
          <cell r="AZ53">
            <v>0</v>
          </cell>
          <cell r="BA53">
            <v>0</v>
          </cell>
        </row>
        <row r="54">
          <cell r="A54" t="str">
            <v>BG04/06</v>
          </cell>
          <cell r="B54" t="str">
            <v>EXT</v>
          </cell>
          <cell r="C54" t="str">
            <v xml:space="preserve">    Bono Global IV (11%)</v>
          </cell>
          <cell r="X54">
            <v>60.14800000000001</v>
          </cell>
          <cell r="Y54">
            <v>16.8</v>
          </cell>
          <cell r="Z54">
            <v>10.517837273991653</v>
          </cell>
          <cell r="AA54">
            <v>7.2554596497108861</v>
          </cell>
          <cell r="AB54">
            <v>32.153196721311467</v>
          </cell>
          <cell r="AC54">
            <v>28.225339619421451</v>
          </cell>
          <cell r="AD54">
            <v>48.570984669701758</v>
          </cell>
          <cell r="AE54">
            <v>33.584372139502349</v>
          </cell>
          <cell r="AF54">
            <v>52.880356822174505</v>
          </cell>
          <cell r="AG54">
            <v>29.085803921568626</v>
          </cell>
          <cell r="AH54">
            <v>30.00687739424357</v>
          </cell>
          <cell r="AI54">
            <v>54.577131630648317</v>
          </cell>
          <cell r="AJ54">
            <v>22.367441043751228</v>
          </cell>
          <cell r="AK54">
            <v>44.78882053761361</v>
          </cell>
          <cell r="AL54">
            <v>36.200804024227494</v>
          </cell>
          <cell r="AM54">
            <v>42.34355985012818</v>
          </cell>
          <cell r="AN54">
            <v>27.572958333333336</v>
          </cell>
          <cell r="AO54">
            <v>28.793294429708226</v>
          </cell>
          <cell r="AP54">
            <v>14.983000000000001</v>
          </cell>
          <cell r="AQ54">
            <v>35.463999999999999</v>
          </cell>
          <cell r="AR54">
            <v>53.224631578947367</v>
          </cell>
          <cell r="AS54">
            <v>40.159999999999997</v>
          </cell>
          <cell r="AT54">
            <v>40.160000000000004</v>
          </cell>
          <cell r="AU54">
            <v>37.644000000000005</v>
          </cell>
          <cell r="AV54">
            <v>37.495000000000005</v>
          </cell>
          <cell r="AW54">
            <v>38.710950000000018</v>
          </cell>
          <cell r="AX54">
            <v>38.359950000000133</v>
          </cell>
          <cell r="AY54">
            <v>38.359950000000133</v>
          </cell>
          <cell r="AZ54">
            <v>47.257951000000034</v>
          </cell>
          <cell r="BA54">
            <v>49.718751000000033</v>
          </cell>
        </row>
        <row r="55">
          <cell r="A55" t="str">
            <v>BG05/17</v>
          </cell>
          <cell r="B55" t="str">
            <v>EXT</v>
          </cell>
          <cell r="C55" t="str">
            <v xml:space="preserve">    Bono Global V Megabono</v>
          </cell>
          <cell r="X55">
            <v>0</v>
          </cell>
          <cell r="Y55">
            <v>264.53016558812334</v>
          </cell>
          <cell r="Z55">
            <v>679.6492688672804</v>
          </cell>
          <cell r="AA55">
            <v>860.93704674918718</v>
          </cell>
          <cell r="AB55">
            <v>1006.2475891189057</v>
          </cell>
          <cell r="AC55">
            <v>1071.7378561583178</v>
          </cell>
          <cell r="AD55">
            <v>1185.3258527572805</v>
          </cell>
          <cell r="AE55">
            <v>1379.2133671187673</v>
          </cell>
          <cell r="AF55">
            <v>1437.5238415983408</v>
          </cell>
          <cell r="AG55">
            <v>1774.2836860465118</v>
          </cell>
          <cell r="AH55">
            <v>1822.4449481090589</v>
          </cell>
          <cell r="AI55">
            <v>1814.2536263304746</v>
          </cell>
          <cell r="AJ55">
            <v>2233.1687940524889</v>
          </cell>
          <cell r="AK55">
            <v>2762.5247743367295</v>
          </cell>
          <cell r="AL55">
            <v>2672.2449932570039</v>
          </cell>
          <cell r="AM55">
            <v>2569.0443657130427</v>
          </cell>
          <cell r="AN55">
            <v>2558.5953604484725</v>
          </cell>
          <cell r="AO55">
            <v>2628.5789046397763</v>
          </cell>
          <cell r="AP55">
            <v>496.65775399999995</v>
          </cell>
          <cell r="AQ55">
            <v>678.26696437463011</v>
          </cell>
          <cell r="AR55">
            <v>734.95296437463003</v>
          </cell>
          <cell r="AS55">
            <v>492.90086200000007</v>
          </cell>
          <cell r="AT55">
            <v>642.76655802469145</v>
          </cell>
          <cell r="AU55">
            <v>598.47972842857143</v>
          </cell>
          <cell r="AV55">
            <v>590.56805424550907</v>
          </cell>
          <cell r="AW55">
            <v>578.04091231468533</v>
          </cell>
          <cell r="AX55">
            <v>562.35689583116891</v>
          </cell>
          <cell r="AY55">
            <v>584.50192700000002</v>
          </cell>
          <cell r="AZ55">
            <v>734.42649000000006</v>
          </cell>
          <cell r="BA55">
            <v>728.9966609999999</v>
          </cell>
        </row>
        <row r="56">
          <cell r="A56" t="str">
            <v>BG06/27</v>
          </cell>
          <cell r="B56" t="str">
            <v>EXT</v>
          </cell>
          <cell r="C56" t="str">
            <v xml:space="preserve">    Bono Global VI (9.75%)</v>
          </cell>
          <cell r="X56">
            <v>0</v>
          </cell>
          <cell r="Y56">
            <v>0</v>
          </cell>
          <cell r="Z56">
            <v>0</v>
          </cell>
          <cell r="AA56">
            <v>455.90236614407621</v>
          </cell>
          <cell r="AB56">
            <v>644.84226418389835</v>
          </cell>
          <cell r="AC56">
            <v>757.77027747746365</v>
          </cell>
          <cell r="AD56">
            <v>1762.71288584489</v>
          </cell>
          <cell r="AE56">
            <v>1737.2139010050491</v>
          </cell>
          <cell r="AF56">
            <v>1859.7607925977654</v>
          </cell>
          <cell r="AG56">
            <v>1840.5608392494323</v>
          </cell>
          <cell r="AH56">
            <v>1864.3425173282926</v>
          </cell>
          <cell r="AI56">
            <v>1929.8621440426793</v>
          </cell>
          <cell r="AJ56">
            <v>2200.0964053579196</v>
          </cell>
          <cell r="AK56">
            <v>2210.9627953530962</v>
          </cell>
          <cell r="AL56">
            <v>2267.4331827204355</v>
          </cell>
          <cell r="AM56">
            <v>2536.3511889625829</v>
          </cell>
          <cell r="AN56">
            <v>2585.1759317507431</v>
          </cell>
          <cell r="AO56">
            <v>2569.4029272753587</v>
          </cell>
          <cell r="AP56">
            <v>305.99958199999998</v>
          </cell>
          <cell r="AQ56">
            <v>416.60224186046509</v>
          </cell>
          <cell r="AR56">
            <v>402.72871554467559</v>
          </cell>
          <cell r="AS56">
            <v>125.73899600000001</v>
          </cell>
          <cell r="AT56">
            <v>196.34134266666666</v>
          </cell>
          <cell r="AU56">
            <v>201.14763300000001</v>
          </cell>
          <cell r="AV56">
            <v>196.29371194736842</v>
          </cell>
          <cell r="AW56">
            <v>192.347633</v>
          </cell>
          <cell r="AX56">
            <v>192.347633</v>
          </cell>
          <cell r="AY56">
            <v>192.50363300000001</v>
          </cell>
          <cell r="AZ56">
            <v>372.26933100000002</v>
          </cell>
          <cell r="BA56">
            <v>372.08702199999999</v>
          </cell>
        </row>
        <row r="57">
          <cell r="A57" t="str">
            <v>BG07/05</v>
          </cell>
          <cell r="B57" t="str">
            <v>EXT</v>
          </cell>
          <cell r="C57" t="str">
            <v xml:space="preserve">    Bono Global VII (11%)</v>
          </cell>
          <cell r="X57">
            <v>0</v>
          </cell>
          <cell r="Y57">
            <v>0</v>
          </cell>
          <cell r="Z57">
            <v>0</v>
          </cell>
          <cell r="AA57">
            <v>0</v>
          </cell>
          <cell r="AB57">
            <v>0</v>
          </cell>
          <cell r="AC57">
            <v>0</v>
          </cell>
          <cell r="AD57">
            <v>0</v>
          </cell>
          <cell r="AE57">
            <v>0</v>
          </cell>
          <cell r="AF57">
            <v>56.7</v>
          </cell>
          <cell r="AG57">
            <v>42.97</v>
          </cell>
          <cell r="AH57">
            <v>124.60560302866415</v>
          </cell>
          <cell r="AI57">
            <v>66.339212860310425</v>
          </cell>
          <cell r="AJ57">
            <v>113.79492369883781</v>
          </cell>
          <cell r="AK57">
            <v>151.65783749755622</v>
          </cell>
          <cell r="AL57">
            <v>147.9828146586764</v>
          </cell>
          <cell r="AM57">
            <v>147.49937</v>
          </cell>
          <cell r="AN57">
            <v>146.18727907186255</v>
          </cell>
          <cell r="AO57">
            <v>117.52552697266994</v>
          </cell>
          <cell r="AP57">
            <v>31.995974</v>
          </cell>
          <cell r="AQ57">
            <v>42.491646066803405</v>
          </cell>
          <cell r="AR57">
            <v>56.2496460668034</v>
          </cell>
          <cell r="AS57">
            <v>49.476827</v>
          </cell>
          <cell r="AT57">
            <v>52.504799999999996</v>
          </cell>
          <cell r="AU57">
            <v>75.751721079149263</v>
          </cell>
          <cell r="AV57">
            <v>68.854896974359008</v>
          </cell>
          <cell r="AW57">
            <v>65.912690512195127</v>
          </cell>
          <cell r="AX57">
            <v>45.361569947368423</v>
          </cell>
          <cell r="AY57">
            <v>50.13309524242424</v>
          </cell>
          <cell r="AZ57">
            <v>56.214278999999976</v>
          </cell>
          <cell r="BA57">
            <v>55.388761999999971</v>
          </cell>
        </row>
        <row r="58">
          <cell r="A58" t="str">
            <v>BG08/19</v>
          </cell>
          <cell r="B58" t="str">
            <v>EXT</v>
          </cell>
          <cell r="C58" t="str">
            <v xml:space="preserve">    Bono Global VIII (12,125%)</v>
          </cell>
          <cell r="X58">
            <v>0</v>
          </cell>
          <cell r="Y58">
            <v>0</v>
          </cell>
          <cell r="Z58">
            <v>0</v>
          </cell>
          <cell r="AA58">
            <v>0</v>
          </cell>
          <cell r="AB58">
            <v>0</v>
          </cell>
          <cell r="AC58">
            <v>0</v>
          </cell>
          <cell r="AD58">
            <v>0</v>
          </cell>
          <cell r="AE58">
            <v>0</v>
          </cell>
          <cell r="AF58">
            <v>0</v>
          </cell>
          <cell r="AG58">
            <v>198.0217542749827</v>
          </cell>
          <cell r="AH58">
            <v>644.93645613662886</v>
          </cell>
          <cell r="AI58">
            <v>844.73685519206208</v>
          </cell>
          <cell r="AJ58">
            <v>888.83125682737932</v>
          </cell>
          <cell r="AK58">
            <v>1073.3690551104162</v>
          </cell>
          <cell r="AL58">
            <v>1271.1974842703471</v>
          </cell>
          <cell r="AM58">
            <v>1299.5040121389702</v>
          </cell>
          <cell r="AN58">
            <v>1260.7932625663441</v>
          </cell>
          <cell r="AO58">
            <v>1286.0396652150246</v>
          </cell>
          <cell r="AP58">
            <v>75.692748000000009</v>
          </cell>
          <cell r="AQ58">
            <v>85.585055546610846</v>
          </cell>
          <cell r="AR58">
            <v>78.56505554661085</v>
          </cell>
          <cell r="AS58">
            <v>14.56</v>
          </cell>
          <cell r="AT58">
            <v>16.145393572426642</v>
          </cell>
          <cell r="AU58">
            <v>18.350000000000001</v>
          </cell>
          <cell r="AV58">
            <v>18.138999999999999</v>
          </cell>
          <cell r="AW58">
            <v>17.952999999999999</v>
          </cell>
          <cell r="AX58">
            <v>17.952999999999999</v>
          </cell>
          <cell r="AY58">
            <v>17.952999999999999</v>
          </cell>
          <cell r="AZ58">
            <v>38.683000999999997</v>
          </cell>
          <cell r="BA58">
            <v>40.363000999999997</v>
          </cell>
        </row>
        <row r="59">
          <cell r="A59" t="str">
            <v>BG09/09</v>
          </cell>
          <cell r="B59" t="str">
            <v>EXT</v>
          </cell>
          <cell r="C59" t="str">
            <v xml:space="preserve">    Bono Global IX (11,75%)</v>
          </cell>
          <cell r="X59">
            <v>0</v>
          </cell>
          <cell r="Y59">
            <v>0</v>
          </cell>
          <cell r="Z59">
            <v>0</v>
          </cell>
          <cell r="AA59">
            <v>0</v>
          </cell>
          <cell r="AB59">
            <v>0</v>
          </cell>
          <cell r="AC59">
            <v>0</v>
          </cell>
          <cell r="AD59">
            <v>0</v>
          </cell>
          <cell r="AE59">
            <v>0</v>
          </cell>
          <cell r="AF59">
            <v>0</v>
          </cell>
          <cell r="AG59">
            <v>0</v>
          </cell>
          <cell r="AH59">
            <v>417.94359001820715</v>
          </cell>
          <cell r="AI59">
            <v>241.83493496408465</v>
          </cell>
          <cell r="AJ59">
            <v>360.34792086889064</v>
          </cell>
          <cell r="AK59">
            <v>480.61510308588902</v>
          </cell>
          <cell r="AL59">
            <v>596.33882815734989</v>
          </cell>
          <cell r="AM59">
            <v>518.93792796483149</v>
          </cell>
          <cell r="AN59">
            <v>421.27535602643445</v>
          </cell>
          <cell r="AO59">
            <v>398.33131168831164</v>
          </cell>
          <cell r="AP59">
            <v>229.54302300000001</v>
          </cell>
          <cell r="AQ59">
            <v>262.9227446885892</v>
          </cell>
          <cell r="AR59">
            <v>234.8077446885892</v>
          </cell>
          <cell r="AS59">
            <v>124.782945</v>
          </cell>
          <cell r="AT59">
            <v>136.02168120683288</v>
          </cell>
          <cell r="AU59">
            <v>171.69546168068933</v>
          </cell>
          <cell r="AV59">
            <v>152.72748456351042</v>
          </cell>
          <cell r="AW59">
            <v>132.57929920618557</v>
          </cell>
          <cell r="AX59">
            <v>128.32901025000001</v>
          </cell>
          <cell r="AY59">
            <v>132.83418627272727</v>
          </cell>
          <cell r="AZ59">
            <v>135.69364300000018</v>
          </cell>
          <cell r="BA59">
            <v>129.96862600000017</v>
          </cell>
        </row>
        <row r="60">
          <cell r="A60" t="str">
            <v>BG10/20</v>
          </cell>
          <cell r="B60" t="str">
            <v>EXT</v>
          </cell>
          <cell r="C60" t="str">
            <v xml:space="preserve">    Bono Global X (12%)</v>
          </cell>
          <cell r="X60">
            <v>0</v>
          </cell>
          <cell r="Y60">
            <v>0</v>
          </cell>
          <cell r="Z60">
            <v>0</v>
          </cell>
          <cell r="AA60">
            <v>0</v>
          </cell>
          <cell r="AB60">
            <v>0</v>
          </cell>
          <cell r="AC60">
            <v>0</v>
          </cell>
          <cell r="AD60">
            <v>0</v>
          </cell>
          <cell r="AE60">
            <v>0</v>
          </cell>
          <cell r="AF60">
            <v>0</v>
          </cell>
          <cell r="AG60">
            <v>0</v>
          </cell>
          <cell r="AH60">
            <v>0</v>
          </cell>
          <cell r="AI60">
            <v>0</v>
          </cell>
          <cell r="AJ60">
            <v>0</v>
          </cell>
          <cell r="AK60">
            <v>630.66239100077587</v>
          </cell>
          <cell r="AL60">
            <v>815.96016084484154</v>
          </cell>
          <cell r="AM60">
            <v>913.21051260504203</v>
          </cell>
          <cell r="AN60">
            <v>919.13958371454714</v>
          </cell>
          <cell r="AO60">
            <v>985.24135992058859</v>
          </cell>
          <cell r="AP60">
            <v>52.569614999999999</v>
          </cell>
          <cell r="AQ60">
            <v>51.686733222135501</v>
          </cell>
          <cell r="AR60">
            <v>47.085470064240759</v>
          </cell>
          <cell r="AS60">
            <v>56.510273000000005</v>
          </cell>
          <cell r="AT60">
            <v>56.152544975536316</v>
          </cell>
          <cell r="AU60">
            <v>36.880000000000003</v>
          </cell>
          <cell r="AV60">
            <v>42.438361111111107</v>
          </cell>
          <cell r="AW60">
            <v>40.686</v>
          </cell>
          <cell r="AX60">
            <v>40.686</v>
          </cell>
          <cell r="AY60">
            <v>40.686</v>
          </cell>
          <cell r="AZ60">
            <v>43.615986000000007</v>
          </cell>
          <cell r="BA60">
            <v>43.347820000000006</v>
          </cell>
        </row>
        <row r="61">
          <cell r="A61" t="str">
            <v>BG11/10</v>
          </cell>
          <cell r="B61" t="str">
            <v>EXT</v>
          </cell>
          <cell r="C61" t="str">
            <v xml:space="preserve">    Bono Global XI (11,375%)</v>
          </cell>
          <cell r="X61">
            <v>0</v>
          </cell>
          <cell r="Y61">
            <v>0</v>
          </cell>
          <cell r="Z61">
            <v>0</v>
          </cell>
          <cell r="AA61">
            <v>0</v>
          </cell>
          <cell r="AB61">
            <v>0</v>
          </cell>
          <cell r="AC61">
            <v>0</v>
          </cell>
          <cell r="AD61">
            <v>0</v>
          </cell>
          <cell r="AE61">
            <v>0</v>
          </cell>
          <cell r="AF61">
            <v>0</v>
          </cell>
          <cell r="AG61">
            <v>0</v>
          </cell>
          <cell r="AH61">
            <v>0</v>
          </cell>
          <cell r="AI61">
            <v>0</v>
          </cell>
          <cell r="AJ61">
            <v>0</v>
          </cell>
          <cell r="AK61">
            <v>446.14268192548496</v>
          </cell>
          <cell r="AL61">
            <v>432.35598313125985</v>
          </cell>
          <cell r="AM61">
            <v>396.44956663055251</v>
          </cell>
          <cell r="AN61">
            <v>379.26072162785817</v>
          </cell>
          <cell r="AO61">
            <v>148.70544759077413</v>
          </cell>
          <cell r="AP61">
            <v>104.20350500000001</v>
          </cell>
          <cell r="AQ61">
            <v>127.35507360672976</v>
          </cell>
          <cell r="AR61">
            <v>128.43507360672973</v>
          </cell>
          <cell r="AS61">
            <v>62.82</v>
          </cell>
          <cell r="AT61">
            <v>60.131</v>
          </cell>
          <cell r="AU61">
            <v>63.644368</v>
          </cell>
          <cell r="AV61">
            <v>64.096415828801383</v>
          </cell>
          <cell r="AW61">
            <v>63.441144999999999</v>
          </cell>
          <cell r="AX61">
            <v>63.441144999999999</v>
          </cell>
          <cell r="AY61">
            <v>64.159041969696972</v>
          </cell>
          <cell r="AZ61">
            <v>77.523789999999948</v>
          </cell>
          <cell r="BA61">
            <v>74.764828999999949</v>
          </cell>
        </row>
        <row r="62">
          <cell r="A62" t="str">
            <v>BG12/15</v>
          </cell>
          <cell r="B62" t="str">
            <v>EXT</v>
          </cell>
          <cell r="C62" t="str">
            <v xml:space="preserve">    Bono Global XII (11,75%)</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790.68897548752591</v>
          </cell>
          <cell r="AM62">
            <v>1175.6088441330539</v>
          </cell>
          <cell r="AN62">
            <v>1278.2758276993764</v>
          </cell>
          <cell r="AO62">
            <v>1419.4274976021923</v>
          </cell>
          <cell r="AP62">
            <v>228.65411700000001</v>
          </cell>
          <cell r="AQ62">
            <v>288.74956293049468</v>
          </cell>
          <cell r="AR62">
            <v>296.09482608838942</v>
          </cell>
          <cell r="AS62">
            <v>93.313078000000004</v>
          </cell>
          <cell r="AT62">
            <v>138.02399574468086</v>
          </cell>
          <cell r="AU62">
            <v>135.25023495652175</v>
          </cell>
          <cell r="AV62">
            <v>143.2552568757396</v>
          </cell>
          <cell r="AW62">
            <v>119.37765276190476</v>
          </cell>
          <cell r="AX62">
            <v>122.9412786122449</v>
          </cell>
          <cell r="AY62">
            <v>120.63938623529413</v>
          </cell>
          <cell r="AZ62">
            <v>201.15831900000012</v>
          </cell>
          <cell r="BA62">
            <v>199.70494600000012</v>
          </cell>
        </row>
        <row r="63">
          <cell r="A63" t="str">
            <v>BG13/30</v>
          </cell>
          <cell r="B63" t="str">
            <v>EXT</v>
          </cell>
          <cell r="C63" t="str">
            <v xml:space="preserve">    Bono Global XIII (10,25%)</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890.72445007753777</v>
          </cell>
          <cell r="AN63">
            <v>901.52499541967245</v>
          </cell>
          <cell r="AO63">
            <v>817.89780040322592</v>
          </cell>
          <cell r="AP63">
            <v>122.002</v>
          </cell>
          <cell r="AQ63">
            <v>136.56699999999998</v>
          </cell>
          <cell r="AR63">
            <v>134.38499999999999</v>
          </cell>
          <cell r="AS63">
            <v>9.1000000000000014</v>
          </cell>
          <cell r="AT63">
            <v>12.344389446437493</v>
          </cell>
          <cell r="AU63">
            <v>10.5</v>
          </cell>
          <cell r="AV63">
            <v>10.918583333333332</v>
          </cell>
          <cell r="AW63">
            <v>9.8360000000000003</v>
          </cell>
          <cell r="AX63">
            <v>9.8360000000000003</v>
          </cell>
          <cell r="AY63">
            <v>9.8360000000000003</v>
          </cell>
          <cell r="AZ63">
            <v>43.33</v>
          </cell>
          <cell r="BA63">
            <v>43.39987</v>
          </cell>
        </row>
        <row r="64">
          <cell r="A64" t="str">
            <v>BG14/31</v>
          </cell>
          <cell r="B64" t="str">
            <v>EXT</v>
          </cell>
          <cell r="C64" t="str">
            <v xml:space="preserve">    Bono Global XIV (12%)</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971.12839039234859</v>
          </cell>
          <cell r="AP64">
            <v>11.629999999999999</v>
          </cell>
          <cell r="AQ64">
            <v>11.63</v>
          </cell>
          <cell r="AR64">
            <v>11.156315789473684</v>
          </cell>
          <cell r="AS64">
            <v>0</v>
          </cell>
          <cell r="AT64">
            <v>0</v>
          </cell>
          <cell r="AU64">
            <v>0</v>
          </cell>
          <cell r="AV64">
            <v>0</v>
          </cell>
          <cell r="AW64">
            <v>0</v>
          </cell>
          <cell r="AX64">
            <v>0</v>
          </cell>
          <cell r="AY64">
            <v>0</v>
          </cell>
          <cell r="AZ64">
            <v>12.6</v>
          </cell>
          <cell r="BA64">
            <v>12.6</v>
          </cell>
        </row>
        <row r="65">
          <cell r="A65" t="str">
            <v>BG15/12</v>
          </cell>
          <cell r="B65" t="str">
            <v>EXT</v>
          </cell>
          <cell r="C65" t="str">
            <v xml:space="preserve">    Bono Global XV (12,375%)</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699.17190219590282</v>
          </cell>
          <cell r="AP65">
            <v>171.82686100000001</v>
          </cell>
          <cell r="AQ65">
            <v>229.22111766748588</v>
          </cell>
          <cell r="AR65">
            <v>261.77411766748588</v>
          </cell>
          <cell r="AS65">
            <v>169.323903</v>
          </cell>
          <cell r="AT65">
            <v>168.71552224824356</v>
          </cell>
          <cell r="AU65">
            <v>194.44712199999998</v>
          </cell>
          <cell r="AV65">
            <v>166.28769706358861</v>
          </cell>
          <cell r="AW65">
            <v>145.65023280764728</v>
          </cell>
          <cell r="AX65">
            <v>145.62812199999999</v>
          </cell>
          <cell r="AY65">
            <v>145.618122</v>
          </cell>
          <cell r="AZ65">
            <v>135.63348999999999</v>
          </cell>
          <cell r="BA65">
            <v>139.166134</v>
          </cell>
        </row>
        <row r="66">
          <cell r="A66" t="str">
            <v>BG16/08$</v>
          </cell>
          <cell r="B66" t="str">
            <v>EXT</v>
          </cell>
          <cell r="C66" t="str">
            <v xml:space="preserve">    Bono Global XVI (10,00%-12,00%)</v>
          </cell>
          <cell r="AO66">
            <v>0</v>
          </cell>
          <cell r="AP66">
            <v>296.83945600000004</v>
          </cell>
          <cell r="AQ66">
            <v>310.21254099999999</v>
          </cell>
          <cell r="AR66">
            <v>309.30201468421046</v>
          </cell>
          <cell r="AS66">
            <v>0.61999999999999744</v>
          </cell>
          <cell r="AT66">
            <v>0.41635210344827583</v>
          </cell>
          <cell r="AU66">
            <v>1.8904969263157896</v>
          </cell>
          <cell r="AV66">
            <v>2.4485363500000004</v>
          </cell>
          <cell r="AW66">
            <v>2.5721775529411763</v>
          </cell>
          <cell r="AX66">
            <v>3.035631292777778</v>
          </cell>
          <cell r="AY66">
            <v>3.0355630527777779</v>
          </cell>
          <cell r="AZ66">
            <v>519.27791616909951</v>
          </cell>
          <cell r="BA66">
            <v>519.29691035096744</v>
          </cell>
        </row>
        <row r="67">
          <cell r="A67" t="str">
            <v>BG17/08</v>
          </cell>
          <cell r="B67" t="str">
            <v>EXT</v>
          </cell>
          <cell r="C67" t="str">
            <v xml:space="preserve">    Bono Global XVII (7,00%-15,50%)</v>
          </cell>
          <cell r="AO67">
            <v>0</v>
          </cell>
          <cell r="AP67">
            <v>7647.4184611999999</v>
          </cell>
          <cell r="AQ67">
            <v>6680.8133846206856</v>
          </cell>
          <cell r="AR67">
            <v>7243.6781852522654</v>
          </cell>
          <cell r="AS67">
            <v>1172.5450273946599</v>
          </cell>
          <cell r="AT67">
            <v>2019.2042235898789</v>
          </cell>
          <cell r="AU67">
            <v>2099.1362470080649</v>
          </cell>
          <cell r="AV67">
            <v>2037.7487927836873</v>
          </cell>
          <cell r="AW67">
            <v>2068.5729890579919</v>
          </cell>
          <cell r="AX67">
            <v>2066.3129039557462</v>
          </cell>
          <cell r="AY67">
            <v>2062.9780562011119</v>
          </cell>
          <cell r="AZ67">
            <v>3846.3164293946602</v>
          </cell>
          <cell r="BA67">
            <v>3714.6984283946604</v>
          </cell>
        </row>
        <row r="68">
          <cell r="A68" t="str">
            <v>BG18/18</v>
          </cell>
          <cell r="B68" t="str">
            <v>EXT</v>
          </cell>
          <cell r="C68" t="str">
            <v xml:space="preserve">    Bono Global XVIII (12,25%)</v>
          </cell>
          <cell r="AO68">
            <v>0</v>
          </cell>
          <cell r="AP68">
            <v>4684.2172410000012</v>
          </cell>
          <cell r="AQ68">
            <v>5138.2527868895922</v>
          </cell>
          <cell r="AR68">
            <v>5370.8324931020925</v>
          </cell>
          <cell r="AS68">
            <v>644.90322421250005</v>
          </cell>
          <cell r="AT68">
            <v>791.50067514285718</v>
          </cell>
          <cell r="AU68">
            <v>764.89873824648066</v>
          </cell>
          <cell r="AV68">
            <v>710.94767220640415</v>
          </cell>
          <cell r="AW68">
            <v>1066.1689789116008</v>
          </cell>
          <cell r="AX68">
            <v>1053.3479464599488</v>
          </cell>
          <cell r="AY68">
            <v>1097.4013103795166</v>
          </cell>
          <cell r="AZ68">
            <v>44.053363919567801</v>
          </cell>
          <cell r="BA68">
            <v>6220.7742627272946</v>
          </cell>
        </row>
        <row r="69">
          <cell r="A69" t="str">
            <v>BG19/31</v>
          </cell>
          <cell r="B69" t="str">
            <v>EXT</v>
          </cell>
          <cell r="C69" t="str">
            <v xml:space="preserve">    Bono Global XIX (12,00%)</v>
          </cell>
          <cell r="AO69">
            <v>0</v>
          </cell>
          <cell r="AP69">
            <v>7995.9336920000005</v>
          </cell>
          <cell r="AQ69">
            <v>8092.2450578909047</v>
          </cell>
          <cell r="AR69">
            <v>8182.9730578909048</v>
          </cell>
          <cell r="AS69">
            <v>129.713506</v>
          </cell>
          <cell r="AT69">
            <v>207.67585918604652</v>
          </cell>
          <cell r="AU69">
            <v>227.28486640944882</v>
          </cell>
          <cell r="AV69">
            <v>195.67212435294121</v>
          </cell>
          <cell r="AW69">
            <v>370.51306360956517</v>
          </cell>
          <cell r="AX69">
            <v>381.54060121655709</v>
          </cell>
          <cell r="AY69">
            <v>403.09212754212365</v>
          </cell>
          <cell r="AZ69">
            <v>9509.8053792644005</v>
          </cell>
          <cell r="BA69">
            <v>10082.63392838839</v>
          </cell>
        </row>
        <row r="70">
          <cell r="C70" t="str">
            <v>Bono Cupón Cero</v>
          </cell>
          <cell r="X70">
            <v>0</v>
          </cell>
          <cell r="Y70">
            <v>0</v>
          </cell>
          <cell r="Z70">
            <v>0</v>
          </cell>
          <cell r="AA70">
            <v>0</v>
          </cell>
          <cell r="AB70">
            <v>0</v>
          </cell>
          <cell r="AC70">
            <v>0</v>
          </cell>
          <cell r="AD70">
            <v>0</v>
          </cell>
          <cell r="AE70">
            <v>0</v>
          </cell>
          <cell r="AF70">
            <v>0</v>
          </cell>
          <cell r="AG70">
            <v>0</v>
          </cell>
          <cell r="AH70">
            <v>0</v>
          </cell>
          <cell r="AI70">
            <v>0</v>
          </cell>
          <cell r="AJ70">
            <v>21.045714432284541</v>
          </cell>
          <cell r="AK70">
            <v>21.711327852257181</v>
          </cell>
          <cell r="AL70">
            <v>47.179261984268123</v>
          </cell>
          <cell r="AM70">
            <v>52.442685096280826</v>
          </cell>
          <cell r="AN70">
            <v>46.485069083197736</v>
          </cell>
          <cell r="AO70">
            <v>33.300479528364619</v>
          </cell>
          <cell r="AP70">
            <v>35.499717163216367</v>
          </cell>
          <cell r="AQ70">
            <v>75.924261354310616</v>
          </cell>
          <cell r="AR70">
            <v>80.820760150075728</v>
          </cell>
          <cell r="AS70">
            <v>85.70733150775385</v>
          </cell>
          <cell r="AT70">
            <v>134.49996411573119</v>
          </cell>
          <cell r="AU70">
            <v>149.6658288094323</v>
          </cell>
          <cell r="AV70">
            <v>148.74895506396197</v>
          </cell>
          <cell r="AW70">
            <v>151.5391445086168</v>
          </cell>
          <cell r="AX70">
            <v>149.31624152238317</v>
          </cell>
          <cell r="AY70">
            <v>146.43743578622286</v>
          </cell>
          <cell r="AZ70">
            <v>108.87008466127233</v>
          </cell>
          <cell r="BA70">
            <v>32.081810535933229</v>
          </cell>
        </row>
        <row r="71">
          <cell r="A71" t="str">
            <v>ZCBMA00</v>
          </cell>
          <cell r="B71" t="str">
            <v>EXT</v>
          </cell>
          <cell r="C71" t="str">
            <v xml:space="preserve">    Serie A - Venc. 15/10/2000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3.9319999999999999</v>
          </cell>
          <cell r="AM71">
            <v>3.9904000000000002</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row>
        <row r="72">
          <cell r="A72" t="str">
            <v>ZCBMB01</v>
          </cell>
          <cell r="B72" t="str">
            <v>EXT</v>
          </cell>
          <cell r="C72" t="str">
            <v xml:space="preserve">    Serie B - Venc. 15/04/2001</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1.8784000000000001</v>
          </cell>
          <cell r="AM72">
            <v>1.9172</v>
          </cell>
          <cell r="AN72">
            <v>1.9558</v>
          </cell>
          <cell r="AO72">
            <v>1.9936</v>
          </cell>
          <cell r="AP72">
            <v>0</v>
          </cell>
          <cell r="AQ72">
            <v>0</v>
          </cell>
          <cell r="AR72">
            <v>0</v>
          </cell>
          <cell r="AS72">
            <v>0</v>
          </cell>
          <cell r="AT72">
            <v>0</v>
          </cell>
          <cell r="AU72">
            <v>0</v>
          </cell>
          <cell r="AV72">
            <v>0</v>
          </cell>
          <cell r="AW72">
            <v>0</v>
          </cell>
          <cell r="AX72">
            <v>0</v>
          </cell>
          <cell r="AY72">
            <v>0</v>
          </cell>
          <cell r="AZ72">
            <v>0</v>
          </cell>
          <cell r="BA72">
            <v>0</v>
          </cell>
        </row>
        <row r="73">
          <cell r="A73" t="str">
            <v>ZCBMC01</v>
          </cell>
          <cell r="B73" t="str">
            <v>EXT</v>
          </cell>
          <cell r="C73" t="str">
            <v xml:space="preserve">    Serie C - Venc. 15/10/2001</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6.8813355000000005</v>
          </cell>
          <cell r="AM73">
            <v>7.0420617999999999</v>
          </cell>
          <cell r="AN73">
            <v>3.4633969499999999</v>
          </cell>
          <cell r="AO73">
            <v>3.5390160000000002</v>
          </cell>
          <cell r="AP73">
            <v>0</v>
          </cell>
          <cell r="AQ73">
            <v>0</v>
          </cell>
          <cell r="AR73">
            <v>0</v>
          </cell>
          <cell r="AS73">
            <v>0</v>
          </cell>
          <cell r="AT73">
            <v>0</v>
          </cell>
          <cell r="AU73">
            <v>0</v>
          </cell>
          <cell r="AV73">
            <v>0</v>
          </cell>
          <cell r="AW73">
            <v>0</v>
          </cell>
          <cell r="AX73">
            <v>0</v>
          </cell>
          <cell r="AY73">
            <v>0</v>
          </cell>
          <cell r="AZ73">
            <v>0</v>
          </cell>
          <cell r="BA73">
            <v>0</v>
          </cell>
        </row>
        <row r="74">
          <cell r="A74" t="str">
            <v>ZCBMD02</v>
          </cell>
          <cell r="B74" t="str">
            <v>EXT</v>
          </cell>
          <cell r="C74" t="str">
            <v xml:space="preserve">    Serie D - Venc. 15/10/2002</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1.6165799999999999</v>
          </cell>
          <cell r="AM74">
            <v>4.9761600000000001</v>
          </cell>
          <cell r="AN74">
            <v>5.1025799999999997</v>
          </cell>
          <cell r="AO74">
            <v>1.742</v>
          </cell>
          <cell r="AP74">
            <v>3.5675599999999998</v>
          </cell>
          <cell r="AQ74">
            <v>24.286049605035988</v>
          </cell>
          <cell r="AR74">
            <v>24.89634769984</v>
          </cell>
          <cell r="AS74">
            <v>8.405142298837573</v>
          </cell>
          <cell r="AT74">
            <v>8.5905313783044672</v>
          </cell>
          <cell r="AU74">
            <v>18.096295631599084</v>
          </cell>
          <cell r="AV74">
            <v>18.034346372707521</v>
          </cell>
          <cell r="AW74">
            <v>0</v>
          </cell>
          <cell r="AX74">
            <v>0</v>
          </cell>
          <cell r="AY74">
            <v>0</v>
          </cell>
          <cell r="AZ74">
            <v>0</v>
          </cell>
          <cell r="BA74">
            <v>0</v>
          </cell>
        </row>
        <row r="75">
          <cell r="A75" t="str">
            <v>ZCBME03</v>
          </cell>
          <cell r="B75" t="str">
            <v>EXT</v>
          </cell>
          <cell r="C75" t="str">
            <v xml:space="preserve">    Serie E - Venc. 15/10/2003</v>
          </cell>
          <cell r="X75">
            <v>0</v>
          </cell>
          <cell r="Y75">
            <v>0</v>
          </cell>
          <cell r="Z75">
            <v>0</v>
          </cell>
          <cell r="AA75">
            <v>0</v>
          </cell>
          <cell r="AB75">
            <v>0</v>
          </cell>
          <cell r="AC75">
            <v>0</v>
          </cell>
          <cell r="AD75">
            <v>0</v>
          </cell>
          <cell r="AE75">
            <v>0</v>
          </cell>
          <cell r="AF75">
            <v>0</v>
          </cell>
          <cell r="AG75">
            <v>0</v>
          </cell>
          <cell r="AH75">
            <v>0</v>
          </cell>
          <cell r="AI75">
            <v>0</v>
          </cell>
          <cell r="AJ75">
            <v>15.00171443228454</v>
          </cell>
          <cell r="AK75">
            <v>15.461527852257181</v>
          </cell>
          <cell r="AL75">
            <v>26.415446484268124</v>
          </cell>
          <cell r="AM75">
            <v>27.187010389876882</v>
          </cell>
          <cell r="AN75">
            <v>27.958527795485637</v>
          </cell>
          <cell r="AO75">
            <v>25.318369855677155</v>
          </cell>
          <cell r="AP75">
            <v>31.204093107387138</v>
          </cell>
          <cell r="AQ75">
            <v>49.361676862137244</v>
          </cell>
          <cell r="AR75">
            <v>53.39673805023574</v>
          </cell>
          <cell r="AS75">
            <v>64.802260966989621</v>
          </cell>
          <cell r="AT75">
            <v>110.44500756556027</v>
          </cell>
          <cell r="AU75">
            <v>112.96195092036197</v>
          </cell>
          <cell r="AV75">
            <v>101.96812027114083</v>
          </cell>
          <cell r="AW75">
            <v>112.10100027464307</v>
          </cell>
          <cell r="AX75">
            <v>109.98956774446464</v>
          </cell>
          <cell r="AY75">
            <v>104.03939302430713</v>
          </cell>
          <cell r="AZ75">
            <v>77.80511184355278</v>
          </cell>
          <cell r="BA75">
            <v>0</v>
          </cell>
        </row>
        <row r="76">
          <cell r="A76" t="str">
            <v>ZCBMF04</v>
          </cell>
          <cell r="B76" t="str">
            <v>EXT</v>
          </cell>
          <cell r="C76" t="str">
            <v xml:space="preserve">    Serie F - Venc. 15/10/2004</v>
          </cell>
          <cell r="X76">
            <v>0</v>
          </cell>
          <cell r="Y76">
            <v>0</v>
          </cell>
          <cell r="Z76">
            <v>0</v>
          </cell>
          <cell r="AA76">
            <v>0</v>
          </cell>
          <cell r="AB76">
            <v>0</v>
          </cell>
          <cell r="AC76">
            <v>0</v>
          </cell>
          <cell r="AD76">
            <v>0</v>
          </cell>
          <cell r="AE76">
            <v>0</v>
          </cell>
          <cell r="AF76">
            <v>0</v>
          </cell>
          <cell r="AG76">
            <v>0</v>
          </cell>
          <cell r="AH76">
            <v>0</v>
          </cell>
          <cell r="AI76">
            <v>0</v>
          </cell>
          <cell r="AJ76">
            <v>6.0440000000000005</v>
          </cell>
          <cell r="AK76">
            <v>6.2497999999999996</v>
          </cell>
          <cell r="AL76">
            <v>6.4554999999999998</v>
          </cell>
          <cell r="AM76">
            <v>7.329852906403941</v>
          </cell>
          <cell r="AN76">
            <v>8.0047643377120963</v>
          </cell>
          <cell r="AO76">
            <v>0.70749367268746577</v>
          </cell>
          <cell r="AP76">
            <v>0.72806405582922828</v>
          </cell>
          <cell r="AQ76">
            <v>2.2765348871373838</v>
          </cell>
          <cell r="AR76">
            <v>2.5276744</v>
          </cell>
          <cell r="AS76">
            <v>12.499928241926655</v>
          </cell>
          <cell r="AT76">
            <v>15.464425171866448</v>
          </cell>
          <cell r="AU76">
            <v>18.607582257471265</v>
          </cell>
          <cell r="AV76">
            <v>28.746488420113629</v>
          </cell>
          <cell r="AW76">
            <v>39.438144233973723</v>
          </cell>
          <cell r="AX76">
            <v>39.326673777918515</v>
          </cell>
          <cell r="AY76">
            <v>42.398042761915718</v>
          </cell>
          <cell r="AZ76">
            <v>31.064972817719543</v>
          </cell>
          <cell r="BA76">
            <v>32.081810535933229</v>
          </cell>
        </row>
        <row r="77">
          <cell r="C77" t="str">
            <v>Euronotas (Total)</v>
          </cell>
          <cell r="X77">
            <v>4.1210000000000004</v>
          </cell>
          <cell r="Y77">
            <v>69.682855606608669</v>
          </cell>
          <cell r="Z77">
            <v>108.75678039291829</v>
          </cell>
          <cell r="AA77">
            <v>123.17746038954279</v>
          </cell>
          <cell r="AB77">
            <v>197.91639027434925</v>
          </cell>
          <cell r="AC77">
            <v>232.29404404282005</v>
          </cell>
          <cell r="AD77">
            <v>300.49332056256463</v>
          </cell>
          <cell r="AE77">
            <v>372.6435921019937</v>
          </cell>
          <cell r="AF77">
            <v>469.38444039410263</v>
          </cell>
          <cell r="AG77">
            <v>598.2585373707185</v>
          </cell>
          <cell r="AH77">
            <v>739.12162154521957</v>
          </cell>
          <cell r="AI77">
            <v>936.18821718385107</v>
          </cell>
          <cell r="AJ77">
            <v>1347.0969331386066</v>
          </cell>
          <cell r="AK77">
            <v>1410.8659701285778</v>
          </cell>
          <cell r="AL77">
            <v>1557.7606308137883</v>
          </cell>
          <cell r="AM77">
            <v>1910.9222266282363</v>
          </cell>
          <cell r="AN77">
            <v>1879.8654044642685</v>
          </cell>
          <cell r="AO77">
            <v>1744.8975595811858</v>
          </cell>
          <cell r="AP77">
            <v>927.93446724883995</v>
          </cell>
          <cell r="AQ77">
            <v>930.89065734544795</v>
          </cell>
          <cell r="AR77">
            <v>919.53276260860594</v>
          </cell>
          <cell r="AS77">
            <v>677.48800268088348</v>
          </cell>
          <cell r="AT77">
            <v>618.28211052957306</v>
          </cell>
          <cell r="AU77">
            <v>713.23403677705278</v>
          </cell>
          <cell r="AV77">
            <v>741.27397567652622</v>
          </cell>
          <cell r="AW77">
            <v>689.54900819899183</v>
          </cell>
          <cell r="AX77">
            <v>649.50221820691695</v>
          </cell>
          <cell r="AY77">
            <v>614.16564632311872</v>
          </cell>
          <cell r="AZ77">
            <v>671.88231640691879</v>
          </cell>
          <cell r="BA77">
            <v>614.31025188843921</v>
          </cell>
        </row>
        <row r="78">
          <cell r="C78" t="str">
            <v>Euronotas en Dólares</v>
          </cell>
          <cell r="X78">
            <v>0</v>
          </cell>
          <cell r="Y78">
            <v>0</v>
          </cell>
          <cell r="Z78">
            <v>0</v>
          </cell>
          <cell r="AA78">
            <v>0</v>
          </cell>
          <cell r="AB78">
            <v>0</v>
          </cell>
          <cell r="AC78">
            <v>0</v>
          </cell>
          <cell r="AD78">
            <v>34.19746</v>
          </cell>
          <cell r="AE78">
            <v>54.46546</v>
          </cell>
          <cell r="AF78">
            <v>106.46700000000001</v>
          </cell>
          <cell r="AG78">
            <v>129.59700000000001</v>
          </cell>
          <cell r="AH78">
            <v>181.05367999999999</v>
          </cell>
          <cell r="AI78">
            <v>278.51</v>
          </cell>
          <cell r="AJ78">
            <v>355.38244378475241</v>
          </cell>
          <cell r="AK78">
            <v>380.62747517453369</v>
          </cell>
          <cell r="AL78">
            <v>447.89375114227948</v>
          </cell>
          <cell r="AM78">
            <v>731.73055204614877</v>
          </cell>
          <cell r="AN78">
            <v>591.3911194514194</v>
          </cell>
          <cell r="AO78">
            <v>547.84746308747424</v>
          </cell>
          <cell r="AP78">
            <v>154.221</v>
          </cell>
          <cell r="AQ78">
            <v>161.26799975732081</v>
          </cell>
          <cell r="AR78">
            <v>161.26799975732081</v>
          </cell>
          <cell r="AS78">
            <v>16.024000000000001</v>
          </cell>
          <cell r="AT78">
            <v>36.700000000000003</v>
          </cell>
          <cell r="AU78">
            <v>19.119439256672891</v>
          </cell>
          <cell r="AV78">
            <v>27.4492287104623</v>
          </cell>
          <cell r="AW78">
            <v>14.427901492522174</v>
          </cell>
          <cell r="AX78">
            <v>6.5120000000000005</v>
          </cell>
          <cell r="AY78">
            <v>4.9960000000000004</v>
          </cell>
          <cell r="AZ78">
            <v>73.621999000000002</v>
          </cell>
          <cell r="BA78">
            <v>73.621999000000002</v>
          </cell>
        </row>
        <row r="79">
          <cell r="C79" t="str">
            <v>Euronotas en Pesos</v>
          </cell>
          <cell r="X79">
            <v>0</v>
          </cell>
          <cell r="Y79">
            <v>65.482855606608666</v>
          </cell>
          <cell r="Z79">
            <v>106.00111536828774</v>
          </cell>
          <cell r="AA79">
            <v>120.17092444183037</v>
          </cell>
          <cell r="AB79">
            <v>194.98157751429378</v>
          </cell>
          <cell r="AC79">
            <v>229.39779438500454</v>
          </cell>
          <cell r="AD79">
            <v>242.44177188435168</v>
          </cell>
          <cell r="AE79">
            <v>292.5733962753248</v>
          </cell>
          <cell r="AF79">
            <v>320.36640580922335</v>
          </cell>
          <cell r="AG79">
            <v>357.79658798283253</v>
          </cell>
          <cell r="AH79">
            <v>454.9352833891262</v>
          </cell>
          <cell r="AI79">
            <v>443.05878048780482</v>
          </cell>
          <cell r="AJ79">
            <v>500.64066078836885</v>
          </cell>
          <cell r="AK79">
            <v>470.9413851708706</v>
          </cell>
          <cell r="AL79">
            <v>568.01000417588091</v>
          </cell>
          <cell r="AM79">
            <v>652.24074940138337</v>
          </cell>
          <cell r="AN79">
            <v>716.12141400831365</v>
          </cell>
          <cell r="AO79">
            <v>536.76355113239572</v>
          </cell>
          <cell r="AP79">
            <v>114.78300400000001</v>
          </cell>
          <cell r="AQ79">
            <v>116.50119042592036</v>
          </cell>
          <cell r="AR79">
            <v>105.14329568907826</v>
          </cell>
          <cell r="AS79">
            <v>37.748426263157896</v>
          </cell>
          <cell r="AT79">
            <v>11.43176043557169</v>
          </cell>
          <cell r="AU79">
            <v>8.5914605203798953</v>
          </cell>
          <cell r="AV79">
            <v>4.5495911999999965</v>
          </cell>
          <cell r="AW79">
            <v>5.8109411764705881</v>
          </cell>
          <cell r="AX79">
            <v>5.0232388888888897</v>
          </cell>
          <cell r="AY79">
            <v>4.8936388888888889</v>
          </cell>
          <cell r="AZ79">
            <v>5.5222979827248224</v>
          </cell>
          <cell r="BA79">
            <v>5.5260452022891418</v>
          </cell>
        </row>
        <row r="80">
          <cell r="C80" t="str">
            <v>Euronotas en Yenes</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row>
        <row r="81">
          <cell r="C81" t="str">
            <v>Euronotas en Monedas del Area Euro</v>
          </cell>
          <cell r="X81">
            <v>4.1210000000000004</v>
          </cell>
          <cell r="Y81">
            <v>4.2</v>
          </cell>
          <cell r="Z81">
            <v>2.7556650246305421</v>
          </cell>
          <cell r="AA81">
            <v>3.0065359477124183</v>
          </cell>
          <cell r="AB81">
            <v>2.9348127600554785</v>
          </cell>
          <cell r="AC81">
            <v>2.8962496578154946</v>
          </cell>
          <cell r="AD81">
            <v>23.854088678212953</v>
          </cell>
          <cell r="AE81">
            <v>25.604735826668886</v>
          </cell>
          <cell r="AF81">
            <v>42.551034584879275</v>
          </cell>
          <cell r="AG81">
            <v>110.86494938788606</v>
          </cell>
          <cell r="AH81">
            <v>103.1326581560933</v>
          </cell>
          <cell r="AI81">
            <v>214.61943669604611</v>
          </cell>
          <cell r="AJ81">
            <v>491.07382856548514</v>
          </cell>
          <cell r="AK81">
            <v>559.29710978317348</v>
          </cell>
          <cell r="AL81">
            <v>541.85687549562783</v>
          </cell>
          <cell r="AM81">
            <v>526.9509251807043</v>
          </cell>
          <cell r="AN81">
            <v>572.35287100453513</v>
          </cell>
          <cell r="AO81">
            <v>660.28654536131626</v>
          </cell>
          <cell r="AP81">
            <v>658.93046324883994</v>
          </cell>
          <cell r="AQ81">
            <v>653.12146716220684</v>
          </cell>
          <cell r="AR81">
            <v>653.12146716220684</v>
          </cell>
          <cell r="AS81">
            <v>623.71557641772563</v>
          </cell>
          <cell r="AT81">
            <v>570.1503500940014</v>
          </cell>
          <cell r="AU81">
            <v>685.52313700000002</v>
          </cell>
          <cell r="AV81">
            <v>709.2751557660639</v>
          </cell>
          <cell r="AW81">
            <v>669.31016552999904</v>
          </cell>
          <cell r="AX81">
            <v>637.96697931802805</v>
          </cell>
          <cell r="AY81">
            <v>604.27600743422988</v>
          </cell>
          <cell r="AZ81">
            <v>592.73801942419402</v>
          </cell>
          <cell r="BA81">
            <v>535.16220768615005</v>
          </cell>
        </row>
        <row r="82">
          <cell r="C82" t="str">
            <v>Euronotas en Otras Monedas</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row>
        <row r="83">
          <cell r="A83" t="str">
            <v>EL/USD-01</v>
          </cell>
          <cell r="B83" t="str">
            <v>EXT</v>
          </cell>
          <cell r="C83" t="str">
            <v xml:space="preserve">    Euronota I (11%)</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row>
        <row r="84">
          <cell r="A84" t="str">
            <v>EL/USD-02</v>
          </cell>
          <cell r="B84" t="str">
            <v>EXT</v>
          </cell>
          <cell r="C84" t="str">
            <v xml:space="preserve">    Euronota II (9.5%)</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row>
        <row r="85">
          <cell r="A85" t="str">
            <v>EL/USD-03</v>
          </cell>
          <cell r="B85" t="str">
            <v>EXT</v>
          </cell>
          <cell r="C85" t="str">
            <v xml:space="preserve">    Euronota III (8,25%)</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row>
        <row r="86">
          <cell r="A86" t="str">
            <v>EL/USD-04</v>
          </cell>
          <cell r="B86" t="str">
            <v>EXT</v>
          </cell>
          <cell r="C86" t="str">
            <v xml:space="preserve">    Euronota IV (7.46%)</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row>
        <row r="87">
          <cell r="A87" t="str">
            <v>EL/USD-05</v>
          </cell>
          <cell r="B87" t="str">
            <v>EXT</v>
          </cell>
          <cell r="C87" t="str">
            <v xml:space="preserve">    Euronota V (8.09%)</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row>
        <row r="88">
          <cell r="A88" t="str">
            <v>EL/USD-06</v>
          </cell>
          <cell r="B88" t="str">
            <v>EXT</v>
          </cell>
          <cell r="C88" t="str">
            <v xml:space="preserve">    Euronota VI (6.875%)</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row>
        <row r="89">
          <cell r="A89" t="str">
            <v>EL/USD-07</v>
          </cell>
          <cell r="B89" t="str">
            <v>EXT</v>
          </cell>
          <cell r="C89" t="str">
            <v xml:space="preserve">    Euronota VII (8.25%)</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row>
        <row r="90">
          <cell r="A90" t="str">
            <v>EL/DEM-08</v>
          </cell>
          <cell r="B90" t="str">
            <v>EXT</v>
          </cell>
          <cell r="C90" t="str">
            <v xml:space="preserve">    Euronota VIII DM (8%)</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row>
        <row r="91">
          <cell r="A91" t="str">
            <v>EL/USD-09</v>
          </cell>
          <cell r="B91" t="str">
            <v>EXT</v>
          </cell>
          <cell r="C91" t="str">
            <v xml:space="preserve">    Euronota IX (LS+1%)</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row>
        <row r="92">
          <cell r="A92" t="str">
            <v>EL/JPY-10</v>
          </cell>
          <cell r="B92" t="str">
            <v>EXT</v>
          </cell>
          <cell r="C92" t="str">
            <v xml:space="preserve">    Euronota X  Y (LT+1.3%)</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row>
        <row r="93">
          <cell r="A93" t="str">
            <v>EL/DEM-11</v>
          </cell>
          <cell r="B93" t="str">
            <v>EXT</v>
          </cell>
          <cell r="C93" t="str">
            <v xml:space="preserve">    Euronota XI DM (8.00%)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row>
        <row r="94">
          <cell r="A94" t="str">
            <v>EL/JPY-12</v>
          </cell>
          <cell r="B94" t="str">
            <v>EXT</v>
          </cell>
          <cell r="C94" t="str">
            <v xml:space="preserve">    Euronota XII  Y (5%)</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row>
        <row r="95">
          <cell r="A95" t="str">
            <v>EL/NLG-13</v>
          </cell>
          <cell r="B95" t="str">
            <v>EXT</v>
          </cell>
          <cell r="C95" t="str">
            <v xml:space="preserve">    Euronota XIII FH1 (8%)</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row>
        <row r="96">
          <cell r="A96" t="str">
            <v>EL/USD-14</v>
          </cell>
          <cell r="B96" t="str">
            <v>EXT</v>
          </cell>
          <cell r="C96" t="str">
            <v xml:space="preserve">    Euronota XIV (Dragones LT+1.75)</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row>
        <row r="97">
          <cell r="A97" t="str">
            <v>EL/DEM-15</v>
          </cell>
          <cell r="B97" t="str">
            <v>EXT</v>
          </cell>
          <cell r="C97" t="str">
            <v xml:space="preserve">    Euronota XV DM (6.125%)</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row>
        <row r="98">
          <cell r="A98" t="str">
            <v>EL/ATS-16</v>
          </cell>
          <cell r="B98" t="str">
            <v>EXT</v>
          </cell>
          <cell r="C98" t="str">
            <v xml:space="preserve">    Euronota XVI ATS (8%)</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row>
        <row r="99">
          <cell r="A99" t="str">
            <v>EL/JPY-17</v>
          </cell>
          <cell r="B99" t="str">
            <v>EXT</v>
          </cell>
          <cell r="C99" t="str">
            <v xml:space="preserve">    Euronota XVII Y (LT+1.875%)</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row>
        <row r="100">
          <cell r="A100" t="str">
            <v>EL/CAD-18</v>
          </cell>
          <cell r="B100" t="str">
            <v>EXT</v>
          </cell>
          <cell r="C100" t="str">
            <v xml:space="preserve">    Euronota XVIII CAN (Swap L+2.1%)</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row>
        <row r="101">
          <cell r="A101" t="str">
            <v>EL/ITL-19</v>
          </cell>
          <cell r="B101" t="str">
            <v>EXT</v>
          </cell>
          <cell r="C101" t="str">
            <v xml:space="preserve">    Euronota XIX LIT (13.45%)</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row>
        <row r="102">
          <cell r="A102" t="str">
            <v>EL/JPY-20</v>
          </cell>
          <cell r="B102" t="str">
            <v>EXT</v>
          </cell>
          <cell r="C102" t="str">
            <v xml:space="preserve">    Euronota XX Y (LT+1.9%)</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row>
        <row r="103">
          <cell r="A103" t="str">
            <v>EL/JPY-21</v>
          </cell>
          <cell r="B103" t="str">
            <v>EXT</v>
          </cell>
          <cell r="C103" t="str">
            <v xml:space="preserve">    Euronota XXI Y (LS+1.65%)</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row>
        <row r="104">
          <cell r="A104" t="str">
            <v>EL/ESP-22</v>
          </cell>
          <cell r="B104" t="str">
            <v>EXT</v>
          </cell>
          <cell r="C104" t="str">
            <v xml:space="preserve">    Euronota XXII Ptas (Swap LS+1.84%)</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row>
        <row r="105">
          <cell r="A105" t="str">
            <v>EL/USD-23</v>
          </cell>
          <cell r="B105" t="str">
            <v>EXT</v>
          </cell>
          <cell r="C105" t="str">
            <v xml:space="preserve">    Euronota XXIII (LS+2%)</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row>
        <row r="106">
          <cell r="A106" t="str">
            <v>EL/LIB-24</v>
          </cell>
          <cell r="B106" t="str">
            <v>EXT</v>
          </cell>
          <cell r="C106" t="str">
            <v xml:space="preserve">    Euronota XXIV LIB (LS+1.75%)</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row>
        <row r="107">
          <cell r="A107" t="str">
            <v>EL/JPY-25</v>
          </cell>
          <cell r="B107" t="str">
            <v>EXT</v>
          </cell>
          <cell r="C107" t="str">
            <v xml:space="preserve">    Euronota XXV Y (7.10%)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row>
        <row r="108">
          <cell r="A108" t="str">
            <v>EL/JPY-26</v>
          </cell>
          <cell r="B108" t="str">
            <v>EXT</v>
          </cell>
          <cell r="C108" t="str">
            <v xml:space="preserve">    Euronota XXVI Y (6%)</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row>
        <row r="109">
          <cell r="A109" t="str">
            <v>EL/FRF-27</v>
          </cell>
          <cell r="B109" t="str">
            <v>EXT</v>
          </cell>
          <cell r="C109" t="str">
            <v xml:space="preserve">    Euronota XXVII FFr (9,875%)</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row>
        <row r="110">
          <cell r="A110" t="str">
            <v>EL/DEM-28</v>
          </cell>
          <cell r="B110" t="str">
            <v>EXT</v>
          </cell>
          <cell r="C110" t="str">
            <v xml:space="preserve">    Euronota XXVIII DM (9.25% anual)</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row>
        <row r="111">
          <cell r="A111" t="str">
            <v>EL/JPY-29</v>
          </cell>
          <cell r="B111" t="str">
            <v>EXT</v>
          </cell>
          <cell r="C111" t="str">
            <v xml:space="preserve">    Euronota XXIX Yenes (5.5%) Swap Dls.</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row>
        <row r="112">
          <cell r="A112" t="str">
            <v>EL/FRS-30</v>
          </cell>
          <cell r="B112" t="str">
            <v>EXT</v>
          </cell>
          <cell r="C112" t="str">
            <v xml:space="preserve">    Euronota XXX Chf (7.125%)</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row>
        <row r="113">
          <cell r="A113" t="str">
            <v>EL/DEM-31</v>
          </cell>
          <cell r="B113" t="str">
            <v>EXT</v>
          </cell>
          <cell r="C113" t="str">
            <v xml:space="preserve">    Euronota XXXI DM (10.5%)</v>
          </cell>
          <cell r="X113">
            <v>0</v>
          </cell>
          <cell r="Y113">
            <v>0</v>
          </cell>
          <cell r="Z113">
            <v>0</v>
          </cell>
          <cell r="AA113">
            <v>0</v>
          </cell>
          <cell r="AB113">
            <v>0</v>
          </cell>
          <cell r="AC113">
            <v>0</v>
          </cell>
          <cell r="AD113">
            <v>0</v>
          </cell>
          <cell r="AE113">
            <v>0</v>
          </cell>
          <cell r="AF113">
            <v>0</v>
          </cell>
          <cell r="AG113">
            <v>0</v>
          </cell>
          <cell r="AH113">
            <v>0</v>
          </cell>
          <cell r="AI113">
            <v>0</v>
          </cell>
          <cell r="AJ113">
            <v>1.4259999999999999</v>
          </cell>
          <cell r="AK113">
            <v>1.4239999999999999</v>
          </cell>
          <cell r="AL113">
            <v>1.4119999999999999</v>
          </cell>
          <cell r="AM113">
            <v>1.4350000000000001</v>
          </cell>
          <cell r="AN113">
            <v>1.4430000000000001</v>
          </cell>
          <cell r="AO113">
            <v>1.349</v>
          </cell>
          <cell r="AP113">
            <v>0</v>
          </cell>
          <cell r="AQ113">
            <v>0</v>
          </cell>
          <cell r="AR113">
            <v>0</v>
          </cell>
          <cell r="AS113">
            <v>0</v>
          </cell>
          <cell r="AT113">
            <v>0</v>
          </cell>
          <cell r="AU113">
            <v>0</v>
          </cell>
          <cell r="AV113">
            <v>0</v>
          </cell>
          <cell r="AW113">
            <v>0</v>
          </cell>
          <cell r="AX113">
            <v>0</v>
          </cell>
          <cell r="AY113">
            <v>0</v>
          </cell>
          <cell r="AZ113">
            <v>1.349</v>
          </cell>
          <cell r="BA113">
            <v>0</v>
          </cell>
        </row>
        <row r="114">
          <cell r="A114" t="str">
            <v>EL/JPY-32</v>
          </cell>
          <cell r="B114" t="str">
            <v>EXT</v>
          </cell>
          <cell r="C114" t="str">
            <v xml:space="preserve">    Euronota XXXII Y (5%)</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row>
        <row r="115">
          <cell r="A115" t="str">
            <v>EL/ATS-33</v>
          </cell>
          <cell r="B115" t="str">
            <v>EXT</v>
          </cell>
          <cell r="C115" t="str">
            <v xml:space="preserve">    Euronota XXXIII ATS (8.5%)</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row>
        <row r="116">
          <cell r="A116" t="str">
            <v>EL/JPY-34</v>
          </cell>
          <cell r="B116" t="str">
            <v>EXT</v>
          </cell>
          <cell r="C116" t="str">
            <v xml:space="preserve">    Euronota XXXIV Y (3.5%)</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row>
        <row r="117">
          <cell r="A117" t="str">
            <v>EL/USD-35</v>
          </cell>
          <cell r="B117" t="str">
            <v>EXT</v>
          </cell>
          <cell r="C117" t="str">
            <v xml:space="preserve">    Euronota XXXV (9.17%)</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row>
        <row r="118">
          <cell r="A118" t="str">
            <v>EL/JPY-36</v>
          </cell>
          <cell r="B118" t="str">
            <v>EXT</v>
          </cell>
          <cell r="C118" t="str">
            <v xml:space="preserve">    Euronota XXXVI Yenes (3.25%)</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row>
        <row r="119">
          <cell r="A119" t="str">
            <v>EL/DEM-37</v>
          </cell>
          <cell r="B119" t="str">
            <v>EXT</v>
          </cell>
          <cell r="C119" t="str">
            <v xml:space="preserve">    Euronota XXXVII DM (10.25%)</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row>
        <row r="120">
          <cell r="A120" t="str">
            <v>EL/ITL-38</v>
          </cell>
          <cell r="B120" t="str">
            <v>EXT</v>
          </cell>
          <cell r="C120" t="str">
            <v xml:space="preserve">    Euronota XXXVIII LIT (13.25%)</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row>
        <row r="121">
          <cell r="A121" t="str">
            <v>EL/JPY-39</v>
          </cell>
          <cell r="B121" t="str">
            <v>EXT</v>
          </cell>
          <cell r="C121" t="str">
            <v xml:space="preserve">    Euronota XXXIL Y (7.4%)</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row>
        <row r="122">
          <cell r="A122" t="str">
            <v>EL/DEM-40</v>
          </cell>
          <cell r="B122" t="str">
            <v>EXT</v>
          </cell>
          <cell r="C122" t="str">
            <v xml:space="preserve">    Euronota XL DM (11.25%)</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row>
        <row r="123">
          <cell r="A123" t="str">
            <v>EL/ATS-41</v>
          </cell>
          <cell r="B123" t="str">
            <v>EXT</v>
          </cell>
          <cell r="C123" t="str">
            <v xml:space="preserve">    Euronota XLI ATS (9%)</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row>
        <row r="124">
          <cell r="A124" t="str">
            <v>EL/JPY-42</v>
          </cell>
          <cell r="B124" t="str">
            <v>EXT</v>
          </cell>
          <cell r="C124" t="str">
            <v xml:space="preserve">    Euronota XLII Y (7.4%)</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row>
        <row r="125">
          <cell r="A125" t="str">
            <v>EL/JPY-43</v>
          </cell>
          <cell r="B125" t="str">
            <v>EXT</v>
          </cell>
          <cell r="C125" t="str">
            <v xml:space="preserve">    Euronota XLIII Y (5.5%)</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row>
        <row r="126">
          <cell r="A126" t="str">
            <v>EL/DEM-44</v>
          </cell>
          <cell r="B126" t="str">
            <v>EXT</v>
          </cell>
          <cell r="C126" t="str">
            <v xml:space="preserve">    Euronota XLIV DM (11.75%)</v>
          </cell>
          <cell r="X126">
            <v>4.1210000000000004</v>
          </cell>
          <cell r="Y126">
            <v>4.2</v>
          </cell>
          <cell r="Z126">
            <v>2.7556650246305421</v>
          </cell>
          <cell r="AA126">
            <v>3.0065359477124183</v>
          </cell>
          <cell r="AB126">
            <v>2.9348127600554785</v>
          </cell>
          <cell r="AC126">
            <v>2.8962496578154946</v>
          </cell>
          <cell r="AD126">
            <v>2.90979097909791</v>
          </cell>
          <cell r="AE126">
            <v>3.2144376253266085</v>
          </cell>
          <cell r="AF126">
            <v>3.1469363474122543</v>
          </cell>
          <cell r="AG126">
            <v>2.9192649412284086</v>
          </cell>
          <cell r="AH126">
            <v>2.8217848189043582</v>
          </cell>
          <cell r="AI126">
            <v>2.887403831781381</v>
          </cell>
          <cell r="AJ126">
            <v>2.6923876674506597</v>
          </cell>
          <cell r="AK126">
            <v>2.5838116655789034</v>
          </cell>
          <cell r="AL126">
            <v>2.6303913800952574</v>
          </cell>
          <cell r="AM126">
            <v>2.3839525930167755</v>
          </cell>
          <cell r="AN126">
            <v>2.5351472264971906</v>
          </cell>
          <cell r="AO126">
            <v>2.442371926178323</v>
          </cell>
          <cell r="AP126">
            <v>2.29956488324</v>
          </cell>
          <cell r="AQ126">
            <v>2.4800422235392854</v>
          </cell>
          <cell r="AR126">
            <v>2.4800422235392854</v>
          </cell>
          <cell r="AS126">
            <v>2.3727818862638177</v>
          </cell>
          <cell r="AT126">
            <v>2.3727818862638177</v>
          </cell>
          <cell r="AU126">
            <v>10.470497</v>
          </cell>
          <cell r="AV126">
            <v>10.502570444570001</v>
          </cell>
          <cell r="AW126">
            <v>9.9345563401400003</v>
          </cell>
          <cell r="AX126">
            <v>9.50207929888</v>
          </cell>
          <cell r="AY126">
            <v>8.9899354342300004</v>
          </cell>
          <cell r="AZ126">
            <v>8.9315908789744736</v>
          </cell>
          <cell r="BA126">
            <v>8.2201676861500008</v>
          </cell>
        </row>
        <row r="127">
          <cell r="A127" t="str">
            <v>EL/DEM-45</v>
          </cell>
          <cell r="B127" t="str">
            <v>EXT</v>
          </cell>
          <cell r="C127" t="str">
            <v xml:space="preserve">    Euronota XLV DM (7%)</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row>
        <row r="128">
          <cell r="A128" t="str">
            <v>EL/JPY-46</v>
          </cell>
          <cell r="B128" t="str">
            <v>EXT</v>
          </cell>
          <cell r="C128" t="str">
            <v xml:space="preserve">    Euronota XLVI Y (7.4%)</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row>
        <row r="129">
          <cell r="A129" t="str">
            <v>EL/ITL-47</v>
          </cell>
          <cell r="B129" t="str">
            <v>EXT</v>
          </cell>
          <cell r="C129" t="str">
            <v xml:space="preserve">    Euronota XLVII LIT (11%)</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row>
        <row r="130">
          <cell r="A130" t="str">
            <v>EL/NLG-48</v>
          </cell>
          <cell r="B130" t="str">
            <v>EXT</v>
          </cell>
          <cell r="C130" t="str">
            <v xml:space="preserve">    Euronota XLVIII FH (7.625%)</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row>
        <row r="131">
          <cell r="A131" t="str">
            <v>EL/LIB-49</v>
          </cell>
          <cell r="B131" t="str">
            <v>EXT</v>
          </cell>
          <cell r="C131" t="str">
            <v xml:space="preserve">    Euronota XLIX LIB (11.5%)</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row>
        <row r="132">
          <cell r="A132" t="str">
            <v>EL/USD-50</v>
          </cell>
          <cell r="B132" t="str">
            <v>EXT</v>
          </cell>
          <cell r="C132" t="str">
            <v xml:space="preserve">    Euronota L (Libor + 270 p.b.)</v>
          </cell>
          <cell r="X132">
            <v>0</v>
          </cell>
          <cell r="Y132">
            <v>0</v>
          </cell>
          <cell r="Z132">
            <v>0</v>
          </cell>
          <cell r="AA132">
            <v>0</v>
          </cell>
          <cell r="AB132">
            <v>0</v>
          </cell>
          <cell r="AC132">
            <v>0</v>
          </cell>
          <cell r="AD132">
            <v>4.9474600000000004</v>
          </cell>
          <cell r="AE132">
            <v>4.9474600000000004</v>
          </cell>
          <cell r="AF132">
            <v>4.5999999999999996</v>
          </cell>
          <cell r="AG132">
            <v>4.5999999999999996</v>
          </cell>
          <cell r="AH132">
            <v>4.5999999999999996</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row>
        <row r="133">
          <cell r="A133" t="str">
            <v>EL/DEM-51</v>
          </cell>
          <cell r="B133" t="str">
            <v>EXT</v>
          </cell>
          <cell r="C133" t="str">
            <v xml:space="preserve">    Euronota LI DM (9%)</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row>
        <row r="134">
          <cell r="A134" t="str">
            <v>EL/DEM-52</v>
          </cell>
          <cell r="B134" t="str">
            <v>EXT</v>
          </cell>
          <cell r="C134" t="str">
            <v xml:space="preserve">    Euronota LII DM (12%)</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row>
        <row r="135">
          <cell r="A135" t="str">
            <v>EL/ITL-53</v>
          </cell>
          <cell r="B135" t="str">
            <v>EXT</v>
          </cell>
          <cell r="C135" t="str">
            <v xml:space="preserve">    Euronota LIII LIT (11%)</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2.964</v>
          </cell>
          <cell r="AP135">
            <v>0</v>
          </cell>
          <cell r="AQ135">
            <v>0</v>
          </cell>
          <cell r="AR135">
            <v>0</v>
          </cell>
          <cell r="AS135">
            <v>0</v>
          </cell>
          <cell r="AT135">
            <v>0</v>
          </cell>
          <cell r="AU135">
            <v>0</v>
          </cell>
          <cell r="AV135">
            <v>0</v>
          </cell>
          <cell r="AW135">
            <v>0</v>
          </cell>
          <cell r="AX135">
            <v>0</v>
          </cell>
          <cell r="AY135">
            <v>0</v>
          </cell>
          <cell r="AZ135">
            <v>2.964</v>
          </cell>
          <cell r="BA135">
            <v>0</v>
          </cell>
        </row>
        <row r="136">
          <cell r="A136" t="str">
            <v>EL/JPY-54</v>
          </cell>
          <cell r="B136" t="str">
            <v>EXT</v>
          </cell>
          <cell r="C136" t="str">
            <v xml:space="preserve">    Euronota LIV Y (6%)</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row>
        <row r="137">
          <cell r="A137" t="str">
            <v>EL/DEM-55</v>
          </cell>
          <cell r="B137" t="str">
            <v>EXT</v>
          </cell>
          <cell r="C137" t="str">
            <v xml:space="preserve">    Euronota LV DM (11.75%)</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24.223337246539835</v>
          </cell>
          <cell r="AP137">
            <v>0</v>
          </cell>
          <cell r="AQ137">
            <v>0</v>
          </cell>
          <cell r="AR137">
            <v>0</v>
          </cell>
          <cell r="AS137">
            <v>0</v>
          </cell>
          <cell r="AT137">
            <v>0</v>
          </cell>
          <cell r="AU137">
            <v>0</v>
          </cell>
          <cell r="AV137">
            <v>0</v>
          </cell>
          <cell r="AW137">
            <v>0</v>
          </cell>
          <cell r="AX137">
            <v>0</v>
          </cell>
          <cell r="AY137">
            <v>0</v>
          </cell>
          <cell r="AZ137">
            <v>0</v>
          </cell>
          <cell r="BA137">
            <v>0</v>
          </cell>
        </row>
        <row r="138">
          <cell r="A138" t="str">
            <v>EL/FRS-56</v>
          </cell>
          <cell r="B138" t="str">
            <v>EXT</v>
          </cell>
          <cell r="C138" t="str">
            <v xml:space="preserve">    Euronota LVI Chf (7%)</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row>
        <row r="139">
          <cell r="A139" t="str">
            <v>EL/ARP-57</v>
          </cell>
          <cell r="B139" t="str">
            <v>EXT</v>
          </cell>
          <cell r="C139" t="str">
            <v xml:space="preserve">    Euronota LVII $ (8.75%)</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row>
        <row r="140">
          <cell r="A140" t="str">
            <v>EL/JPY-58</v>
          </cell>
          <cell r="B140" t="str">
            <v>EXT</v>
          </cell>
          <cell r="C140" t="str">
            <v xml:space="preserve">    Euronota LVIII Y (5%) Samurai</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row>
        <row r="141">
          <cell r="A141" t="str">
            <v>EL/DEM-59</v>
          </cell>
          <cell r="B141" t="str">
            <v>EXT</v>
          </cell>
          <cell r="C141" t="str">
            <v xml:space="preserve">    Euronota LIX DM (8.5%)</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row>
        <row r="142">
          <cell r="A142" t="str">
            <v>EL/ITL-60</v>
          </cell>
          <cell r="B142" t="str">
            <v>EXT</v>
          </cell>
          <cell r="C142" t="str">
            <v xml:space="preserve">    Euronota LX LIT (10%)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row>
        <row r="143">
          <cell r="A143" t="str">
            <v>EL/ARP-61</v>
          </cell>
          <cell r="B143" t="str">
            <v>EXT</v>
          </cell>
          <cell r="C143" t="str">
            <v xml:space="preserve">    Euronota LXI $ (11.75%)-2007</v>
          </cell>
          <cell r="X143">
            <v>0</v>
          </cell>
          <cell r="Y143">
            <v>65.482855606608666</v>
          </cell>
          <cell r="Z143">
            <v>106.00111536828774</v>
          </cell>
          <cell r="AA143">
            <v>118.17092444183037</v>
          </cell>
          <cell r="AB143">
            <v>186.77157751429377</v>
          </cell>
          <cell r="AC143">
            <v>198.2229121128052</v>
          </cell>
          <cell r="AD143">
            <v>206.92681369127968</v>
          </cell>
          <cell r="AE143">
            <v>251.84354535102764</v>
          </cell>
          <cell r="AF143">
            <v>272.69358344393254</v>
          </cell>
          <cell r="AG143">
            <v>277.53158798283255</v>
          </cell>
          <cell r="AH143">
            <v>371.06528338912619</v>
          </cell>
          <cell r="AI143">
            <v>298.91878048780484</v>
          </cell>
          <cell r="AJ143">
            <v>260.24873049346269</v>
          </cell>
          <cell r="AK143">
            <v>273.1969777086573</v>
          </cell>
          <cell r="AL143">
            <v>345.83672170078023</v>
          </cell>
          <cell r="AM143">
            <v>398.63659755030619</v>
          </cell>
          <cell r="AN143">
            <v>411.4337910664317</v>
          </cell>
          <cell r="AO143">
            <v>358.5964468503937</v>
          </cell>
          <cell r="AP143">
            <v>63.41</v>
          </cell>
          <cell r="AQ143">
            <v>66.56</v>
          </cell>
          <cell r="AR143">
            <v>60.56</v>
          </cell>
          <cell r="AS143">
            <v>11.41</v>
          </cell>
          <cell r="AT143">
            <v>4.0103448275862075</v>
          </cell>
          <cell r="AU143">
            <v>1.7534326315789472</v>
          </cell>
          <cell r="AV143">
            <v>4.5495911999999965</v>
          </cell>
          <cell r="AW143">
            <v>5.8109411764705881</v>
          </cell>
          <cell r="AX143">
            <v>5.0232388888888897</v>
          </cell>
          <cell r="AY143">
            <v>4.8936388888888889</v>
          </cell>
          <cell r="AZ143">
            <v>5.5222979827248224</v>
          </cell>
          <cell r="BA143">
            <v>5.5260452022891418</v>
          </cell>
        </row>
        <row r="144">
          <cell r="A144" t="str">
            <v>EL/DEM-62</v>
          </cell>
          <cell r="B144" t="str">
            <v>EXT</v>
          </cell>
          <cell r="C144" t="str">
            <v xml:space="preserve">    Euronota LXII DM (7,07%)</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1.96</v>
          </cell>
          <cell r="AO144">
            <v>1.9590000000000001</v>
          </cell>
          <cell r="AP144">
            <v>2</v>
          </cell>
          <cell r="AQ144">
            <v>2</v>
          </cell>
          <cell r="AR144">
            <v>2</v>
          </cell>
          <cell r="AS144">
            <v>2</v>
          </cell>
          <cell r="AT144">
            <v>2</v>
          </cell>
          <cell r="AU144">
            <v>2</v>
          </cell>
          <cell r="AV144">
            <v>2</v>
          </cell>
          <cell r="AW144">
            <v>2</v>
          </cell>
          <cell r="AX144">
            <v>2</v>
          </cell>
          <cell r="AY144">
            <v>2</v>
          </cell>
          <cell r="AZ144">
            <v>2</v>
          </cell>
          <cell r="BA144">
            <v>2</v>
          </cell>
        </row>
        <row r="145">
          <cell r="A145" t="str">
            <v>EL/ATS-63</v>
          </cell>
          <cell r="B145" t="str">
            <v>EXT</v>
          </cell>
          <cell r="C145" t="str">
            <v xml:space="preserve">    Euronota LXIII ATS (7%)</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row>
        <row r="146">
          <cell r="A146" t="str">
            <v>EL/ESP-64</v>
          </cell>
          <cell r="B146" t="str">
            <v>EXT</v>
          </cell>
          <cell r="C146" t="str">
            <v xml:space="preserve">    Euronota LXIV Matador Ptas (7,5%)</v>
          </cell>
          <cell r="X146">
            <v>0</v>
          </cell>
          <cell r="Y146">
            <v>0</v>
          </cell>
          <cell r="Z146">
            <v>0</v>
          </cell>
          <cell r="AA146">
            <v>0</v>
          </cell>
          <cell r="AB146">
            <v>0</v>
          </cell>
          <cell r="AC146">
            <v>0</v>
          </cell>
          <cell r="AD146">
            <v>0</v>
          </cell>
          <cell r="AE146">
            <v>0</v>
          </cell>
          <cell r="AF146">
            <v>0</v>
          </cell>
          <cell r="AG146">
            <v>0</v>
          </cell>
          <cell r="AH146">
            <v>0</v>
          </cell>
          <cell r="AI146">
            <v>0</v>
          </cell>
          <cell r="AJ146">
            <v>39.384999999999998</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row>
        <row r="147">
          <cell r="A147" t="str">
            <v>EL/JPY-65</v>
          </cell>
          <cell r="B147" t="str">
            <v>EXT</v>
          </cell>
          <cell r="C147" t="str">
            <v xml:space="preserve">    Euronota LXV Y (4,4%)</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row>
        <row r="148">
          <cell r="A148" t="str">
            <v>EL/ITL-66</v>
          </cell>
          <cell r="B148" t="str">
            <v>EXT</v>
          </cell>
          <cell r="C148" t="str">
            <v xml:space="preserve">    Euronota LXVI LIT (8,52%)</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row>
        <row r="149">
          <cell r="A149" t="str">
            <v>EL/LIB-67</v>
          </cell>
          <cell r="B149" t="str">
            <v>EXT</v>
          </cell>
          <cell r="C149" t="str">
            <v xml:space="preserve">    Euronota LXVII LIB (10%)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row>
        <row r="150">
          <cell r="A150" t="str">
            <v>EL/ARP-68</v>
          </cell>
          <cell r="B150" t="str">
            <v>EXT</v>
          </cell>
          <cell r="C150" t="str">
            <v xml:space="preserve">    Euronota LXVIII $ (8,75%)-2002</v>
          </cell>
          <cell r="X150">
            <v>0</v>
          </cell>
          <cell r="Y150">
            <v>0</v>
          </cell>
          <cell r="Z150">
            <v>0</v>
          </cell>
          <cell r="AA150">
            <v>2</v>
          </cell>
          <cell r="AB150">
            <v>8.2100000000000009</v>
          </cell>
          <cell r="AC150">
            <v>31.174882272199344</v>
          </cell>
          <cell r="AD150">
            <v>35.51495819307199</v>
          </cell>
          <cell r="AE150">
            <v>40.729850924297168</v>
          </cell>
          <cell r="AF150">
            <v>47.67282236529082</v>
          </cell>
          <cell r="AG150">
            <v>80.265000000000001</v>
          </cell>
          <cell r="AH150">
            <v>83.87</v>
          </cell>
          <cell r="AI150">
            <v>144.14000000000001</v>
          </cell>
          <cell r="AJ150">
            <v>240.39193029490616</v>
          </cell>
          <cell r="AK150">
            <v>197.7444074622133</v>
          </cell>
          <cell r="AL150">
            <v>222.17328247510068</v>
          </cell>
          <cell r="AM150">
            <v>253.60415185107715</v>
          </cell>
          <cell r="AN150">
            <v>304.68762294188201</v>
          </cell>
          <cell r="AO150">
            <v>178.16710428200201</v>
          </cell>
          <cell r="AP150">
            <v>51.373004000000002</v>
          </cell>
          <cell r="AQ150">
            <v>49.941190425920354</v>
          </cell>
          <cell r="AR150">
            <v>44.583295689078255</v>
          </cell>
          <cell r="AS150">
            <v>26.338426263157892</v>
          </cell>
          <cell r="AT150">
            <v>7.4214156079854812</v>
          </cell>
          <cell r="AU150">
            <v>6.8380278888009478</v>
          </cell>
          <cell r="AV150">
            <v>0</v>
          </cell>
          <cell r="AW150">
            <v>0</v>
          </cell>
          <cell r="AX150">
            <v>0</v>
          </cell>
          <cell r="AY150">
            <v>0</v>
          </cell>
          <cell r="AZ150">
            <v>0</v>
          </cell>
          <cell r="BA150">
            <v>0</v>
          </cell>
        </row>
        <row r="151">
          <cell r="A151" t="str">
            <v>EL/ITL-69</v>
          </cell>
          <cell r="B151" t="str">
            <v>EXT</v>
          </cell>
          <cell r="C151" t="str">
            <v xml:space="preserve">    Euronota LXIX LIT Swap Can. 8,34%</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row>
        <row r="152">
          <cell r="A152" t="str">
            <v>EL/ITL-70</v>
          </cell>
          <cell r="B152" t="str">
            <v>EXT</v>
          </cell>
          <cell r="C152" t="str">
            <v xml:space="preserve">    Euronota LXX LIT (9,25%)</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row>
        <row r="153">
          <cell r="A153" t="str">
            <v>EL/ITL-71</v>
          </cell>
          <cell r="B153" t="str">
            <v>EXT</v>
          </cell>
          <cell r="C153" t="str">
            <v xml:space="preserve">    Euronota LXXI LIT (9% y 7%)</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row>
        <row r="154">
          <cell r="A154" t="str">
            <v>EL/DEM-72</v>
          </cell>
          <cell r="B154" t="str">
            <v>EXT</v>
          </cell>
          <cell r="C154" t="str">
            <v xml:space="preserve">    Euronota LXXII DM (8%)</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row>
        <row r="155">
          <cell r="A155" t="str">
            <v>EL/ITL-73</v>
          </cell>
          <cell r="B155" t="str">
            <v>EXT</v>
          </cell>
          <cell r="C155" t="str">
            <v xml:space="preserve">    Euronota LXXIII LIT (8%)</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row>
        <row r="156">
          <cell r="A156" t="str">
            <v>EL/USD-74</v>
          </cell>
          <cell r="B156" t="str">
            <v>EXT</v>
          </cell>
          <cell r="C156" t="str">
            <v xml:space="preserve">    Euronota LXXIV (Spread ajustable)</v>
          </cell>
          <cell r="X156">
            <v>0</v>
          </cell>
          <cell r="Y156">
            <v>0</v>
          </cell>
          <cell r="Z156">
            <v>0</v>
          </cell>
          <cell r="AA156">
            <v>0</v>
          </cell>
          <cell r="AB156">
            <v>0</v>
          </cell>
          <cell r="AC156">
            <v>0</v>
          </cell>
          <cell r="AD156">
            <v>0</v>
          </cell>
          <cell r="AE156">
            <v>0</v>
          </cell>
          <cell r="AF156">
            <v>22.286999999999999</v>
          </cell>
          <cell r="AG156">
            <v>13.907</v>
          </cell>
          <cell r="AH156">
            <v>5.5269999999999992</v>
          </cell>
          <cell r="AI156">
            <v>25.374000000000002</v>
          </cell>
          <cell r="AJ156">
            <v>63.880189802828127</v>
          </cell>
          <cell r="AK156">
            <v>46.256804863464218</v>
          </cell>
          <cell r="AL156">
            <v>68.89201834862385</v>
          </cell>
          <cell r="AM156">
            <v>79.412392244593576</v>
          </cell>
          <cell r="AN156">
            <v>97.950552567237168</v>
          </cell>
          <cell r="AO156">
            <v>29.780186920931904</v>
          </cell>
          <cell r="AP156">
            <v>19.338000000000001</v>
          </cell>
          <cell r="AQ156">
            <v>13.211999757320822</v>
          </cell>
          <cell r="AR156">
            <v>13.211999757320822</v>
          </cell>
          <cell r="AS156">
            <v>4.2640000000000002</v>
          </cell>
          <cell r="AT156">
            <v>1.7</v>
          </cell>
          <cell r="AU156">
            <v>15.119439256672891</v>
          </cell>
          <cell r="AV156">
            <v>22.3792287104623</v>
          </cell>
          <cell r="AW156">
            <v>14.370901492522174</v>
          </cell>
          <cell r="AX156">
            <v>4.9400000000000004</v>
          </cell>
          <cell r="AY156">
            <v>4.9390000000000001</v>
          </cell>
          <cell r="AZ156">
            <v>0</v>
          </cell>
          <cell r="BA156">
            <v>0</v>
          </cell>
        </row>
        <row r="157">
          <cell r="A157" t="str">
            <v>EL/EUR-75</v>
          </cell>
          <cell r="B157" t="str">
            <v>EXT</v>
          </cell>
          <cell r="C157" t="str">
            <v xml:space="preserve">    Euronota LXXV Euro (8,75%)</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row>
        <row r="158">
          <cell r="A158" t="str">
            <v>EL/DEM-76</v>
          </cell>
          <cell r="B158" t="str">
            <v>EXT</v>
          </cell>
          <cell r="C158" t="str">
            <v xml:space="preserve">    Euronota LXXVI DM (11% y 8%)</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1.8159999999999998</v>
          </cell>
          <cell r="AO158">
            <v>1.8160000000000001</v>
          </cell>
          <cell r="AP158">
            <v>0</v>
          </cell>
          <cell r="AQ158">
            <v>0</v>
          </cell>
          <cell r="AR158">
            <v>0</v>
          </cell>
          <cell r="AS158">
            <v>0</v>
          </cell>
          <cell r="AT158">
            <v>0</v>
          </cell>
          <cell r="AU158">
            <v>0</v>
          </cell>
          <cell r="AV158">
            <v>0</v>
          </cell>
          <cell r="AW158">
            <v>0</v>
          </cell>
          <cell r="AX158">
            <v>0</v>
          </cell>
          <cell r="AY158">
            <v>0</v>
          </cell>
          <cell r="AZ158">
            <v>0</v>
          </cell>
          <cell r="BA158">
            <v>0</v>
          </cell>
        </row>
        <row r="159">
          <cell r="A159" t="str">
            <v>EL/ITL-77</v>
          </cell>
          <cell r="B159" t="str">
            <v>EXT</v>
          </cell>
          <cell r="C159" t="str">
            <v xml:space="preserve">    Euronota LXXVII LIT (10,375% y 8%)</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row>
        <row r="160">
          <cell r="A160" t="str">
            <v>EL/FRF-78</v>
          </cell>
          <cell r="B160" t="str">
            <v>EXT</v>
          </cell>
          <cell r="C160" t="str">
            <v xml:space="preserve">    Euronota LXXVIII FFR (11% y 8%)</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row>
        <row r="161">
          <cell r="A161" t="str">
            <v>EL/NLG-78</v>
          </cell>
          <cell r="B161" t="str">
            <v>EXT</v>
          </cell>
          <cell r="C161" t="str">
            <v xml:space="preserve">    Euronota LXXVIII DGU (11% y 8%)</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row>
        <row r="162">
          <cell r="A162" t="str">
            <v>EL/USD-79</v>
          </cell>
          <cell r="B162" t="str">
            <v>EXT</v>
          </cell>
          <cell r="C162" t="str">
            <v xml:space="preserve">    Euronota LXXIX Dls. (Glob IV-25bp)</v>
          </cell>
          <cell r="X162">
            <v>0</v>
          </cell>
          <cell r="Y162">
            <v>0</v>
          </cell>
          <cell r="Z162">
            <v>0</v>
          </cell>
          <cell r="AA162">
            <v>0</v>
          </cell>
          <cell r="AB162">
            <v>0</v>
          </cell>
          <cell r="AC162">
            <v>0</v>
          </cell>
          <cell r="AD162">
            <v>29.25</v>
          </cell>
          <cell r="AE162">
            <v>49.518000000000001</v>
          </cell>
          <cell r="AF162">
            <v>79.580000000000013</v>
          </cell>
          <cell r="AG162">
            <v>111.09</v>
          </cell>
          <cell r="AH162">
            <v>138.08699999999999</v>
          </cell>
          <cell r="AI162">
            <v>221.14699999999999</v>
          </cell>
          <cell r="AJ162">
            <v>245.58077911012938</v>
          </cell>
          <cell r="AK162">
            <v>292.14734453365048</v>
          </cell>
          <cell r="AL162">
            <v>336.66792256591236</v>
          </cell>
          <cell r="AM162">
            <v>610.46323505572445</v>
          </cell>
          <cell r="AN162">
            <v>451.17243034453242</v>
          </cell>
          <cell r="AO162">
            <v>485.90618932443704</v>
          </cell>
          <cell r="AP162">
            <v>129.88300000000001</v>
          </cell>
          <cell r="AQ162">
            <v>143.05599999999998</v>
          </cell>
          <cell r="AR162">
            <v>143.05599999999998</v>
          </cell>
          <cell r="AS162">
            <v>11.76</v>
          </cell>
          <cell r="AT162">
            <v>32.5</v>
          </cell>
          <cell r="AU162">
            <v>4</v>
          </cell>
          <cell r="AV162">
            <v>5.07</v>
          </cell>
          <cell r="AW162">
            <v>5.7000000000000002E-2</v>
          </cell>
          <cell r="AX162">
            <v>1.5719999999999998</v>
          </cell>
          <cell r="AY162">
            <v>5.7000000000000002E-2</v>
          </cell>
          <cell r="AZ162">
            <v>73.621999000000002</v>
          </cell>
          <cell r="BA162">
            <v>73.621999000000002</v>
          </cell>
        </row>
        <row r="163">
          <cell r="A163" t="str">
            <v>EL/EUR-80</v>
          </cell>
          <cell r="B163" t="str">
            <v>EXT</v>
          </cell>
          <cell r="C163" t="str">
            <v xml:space="preserve">    Euronota LXXX Euro (8,125%)</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row>
        <row r="164">
          <cell r="A164" t="str">
            <v>EL/EUR-81</v>
          </cell>
          <cell r="B164" t="str">
            <v>EXT</v>
          </cell>
          <cell r="C164" t="str">
            <v xml:space="preserve">    Euronota LXXXI Euro (6 cup. Fijos)</v>
          </cell>
          <cell r="X164">
            <v>0</v>
          </cell>
          <cell r="Y164">
            <v>0</v>
          </cell>
          <cell r="Z164">
            <v>0</v>
          </cell>
          <cell r="AA164">
            <v>0</v>
          </cell>
          <cell r="AB164">
            <v>0</v>
          </cell>
          <cell r="AC164">
            <v>0</v>
          </cell>
          <cell r="AD164">
            <v>20.944297699115044</v>
          </cell>
          <cell r="AE164">
            <v>22.390298201342279</v>
          </cell>
          <cell r="AF164">
            <v>39.404098237467018</v>
          </cell>
          <cell r="AG164">
            <v>78.963913529402859</v>
          </cell>
          <cell r="AH164">
            <v>68.433446252994955</v>
          </cell>
          <cell r="AI164">
            <v>166.81077098649587</v>
          </cell>
          <cell r="AJ164">
            <v>404.81404717040562</v>
          </cell>
          <cell r="AK164">
            <v>470.01333684210931</v>
          </cell>
          <cell r="AL164">
            <v>470.86468399999995</v>
          </cell>
          <cell r="AM164">
            <v>460.62845399999998</v>
          </cell>
          <cell r="AN164">
            <v>499.87146300000001</v>
          </cell>
          <cell r="AO164">
            <v>533.66422808822665</v>
          </cell>
          <cell r="AP164">
            <v>583.33072199999992</v>
          </cell>
          <cell r="AQ164">
            <v>570.16233933008596</v>
          </cell>
          <cell r="AR164">
            <v>570.16233933008596</v>
          </cell>
          <cell r="AS164">
            <v>548.13162207211167</v>
          </cell>
          <cell r="AT164">
            <v>516.50144749539436</v>
          </cell>
          <cell r="AU164">
            <v>610.37983146245062</v>
          </cell>
          <cell r="AV164">
            <v>630.84805562269719</v>
          </cell>
          <cell r="AW164">
            <v>595.53524400000003</v>
          </cell>
          <cell r="AX164">
            <v>569.61004799999989</v>
          </cell>
          <cell r="AY164">
            <v>539.99617799999999</v>
          </cell>
          <cell r="AZ164">
            <v>522.16243099999997</v>
          </cell>
          <cell r="BA164">
            <v>478.89281999999997</v>
          </cell>
        </row>
        <row r="165">
          <cell r="A165" t="str">
            <v>EL/DEM-82</v>
          </cell>
          <cell r="B165" t="str">
            <v>EXT</v>
          </cell>
          <cell r="C165" t="str">
            <v xml:space="preserve">    Euronota LXXXII DM (8%)</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row>
        <row r="166">
          <cell r="A166" t="str">
            <v>EL/ITL-83</v>
          </cell>
          <cell r="B166" t="str">
            <v>EXT</v>
          </cell>
          <cell r="C166" t="str">
            <v xml:space="preserve">    Euronota LXXXIII LIT (LT + 250)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row>
        <row r="167">
          <cell r="A167" t="str">
            <v>EL/DEM-84</v>
          </cell>
          <cell r="B167" t="str">
            <v>EXT</v>
          </cell>
          <cell r="C167" t="str">
            <v xml:space="preserve">    Euronota LXXXIV DM (7,875%)</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row>
        <row r="168">
          <cell r="A168" t="str">
            <v>EL/EUR-85</v>
          </cell>
          <cell r="B168" t="str">
            <v>EXT</v>
          </cell>
          <cell r="C168" t="str">
            <v xml:space="preserve">    Euronota LXXXV Euro (8,5%)</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11.941153993121896</v>
          </cell>
          <cell r="AL168">
            <v>10.4588</v>
          </cell>
          <cell r="AM168">
            <v>9.6953999999999994</v>
          </cell>
          <cell r="AN168">
            <v>10.3103</v>
          </cell>
          <cell r="AO168">
            <v>11.525844494666668</v>
          </cell>
          <cell r="AP168">
            <v>11.0526</v>
          </cell>
          <cell r="AQ168">
            <v>11.920044040510763</v>
          </cell>
          <cell r="AR168">
            <v>11.920044040510763</v>
          </cell>
          <cell r="AS168">
            <v>10.527239231511537</v>
          </cell>
          <cell r="AT168">
            <v>10.527239231511537</v>
          </cell>
          <cell r="AU168">
            <v>12.144</v>
          </cell>
          <cell r="AV168">
            <v>12.181199999999999</v>
          </cell>
          <cell r="AW168">
            <v>11.522400000000001</v>
          </cell>
          <cell r="AX168">
            <v>11.020799999999999</v>
          </cell>
          <cell r="AY168">
            <v>10.4268</v>
          </cell>
          <cell r="AZ168">
            <v>10.2972</v>
          </cell>
          <cell r="BA168">
            <v>9.5339999999999989</v>
          </cell>
        </row>
        <row r="169">
          <cell r="A169" t="str">
            <v>EL/DEM-86</v>
          </cell>
          <cell r="B169" t="str">
            <v>EXT</v>
          </cell>
          <cell r="C169" t="str">
            <v xml:space="preserve">    Euronota LXXXVI DM (14% y 9%)</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row>
        <row r="170">
          <cell r="A170" t="str">
            <v>EL/EUR-87</v>
          </cell>
          <cell r="B170" t="str">
            <v>EXT</v>
          </cell>
          <cell r="C170" t="str">
            <v xml:space="preserve">    Euronota LXXXVII Euro (8%)</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row>
        <row r="171">
          <cell r="A171" t="str">
            <v>EL/EUR-88</v>
          </cell>
          <cell r="B171" t="str">
            <v>EXT</v>
          </cell>
          <cell r="C171" t="str">
            <v xml:space="preserve">    Euronota LXXXVIII Euro (15% y 8%)</v>
          </cell>
          <cell r="X171">
            <v>0</v>
          </cell>
          <cell r="Y171">
            <v>0</v>
          </cell>
          <cell r="Z171">
            <v>0</v>
          </cell>
          <cell r="AA171">
            <v>0</v>
          </cell>
          <cell r="AB171">
            <v>0</v>
          </cell>
          <cell r="AC171">
            <v>0</v>
          </cell>
          <cell r="AD171">
            <v>0</v>
          </cell>
          <cell r="AE171">
            <v>0</v>
          </cell>
          <cell r="AF171">
            <v>0</v>
          </cell>
          <cell r="AG171">
            <v>20.388213936601034</v>
          </cell>
          <cell r="AH171">
            <v>19.602577873254564</v>
          </cell>
          <cell r="AI171">
            <v>21.062183079797173</v>
          </cell>
          <cell r="AJ171">
            <v>19.820779168592153</v>
          </cell>
          <cell r="AK171">
            <v>18.847917462743602</v>
          </cell>
          <cell r="AL171">
            <v>14.005284</v>
          </cell>
          <cell r="AM171">
            <v>12.983022</v>
          </cell>
          <cell r="AN171">
            <v>10.844062393117365</v>
          </cell>
          <cell r="AO171">
            <v>10.291294463471838</v>
          </cell>
          <cell r="AP171">
            <v>9.1226459999999996</v>
          </cell>
          <cell r="AQ171">
            <v>9.8386209657446528</v>
          </cell>
          <cell r="AR171">
            <v>9.8386209657446528</v>
          </cell>
          <cell r="AS171">
            <v>9.4131064128432325</v>
          </cell>
          <cell r="AT171">
            <v>9.4131064128432325</v>
          </cell>
          <cell r="AU171">
            <v>10.85876</v>
          </cell>
          <cell r="AV171">
            <v>10.892023</v>
          </cell>
          <cell r="AW171">
            <v>10.302946</v>
          </cell>
          <cell r="AX171">
            <v>9.854432000000001</v>
          </cell>
          <cell r="AY171">
            <v>9.3232970000000002</v>
          </cell>
          <cell r="AZ171">
            <v>9.2074130000000007</v>
          </cell>
          <cell r="BA171">
            <v>8.5249850000000009</v>
          </cell>
        </row>
        <row r="172">
          <cell r="A172" t="str">
            <v>EL/USD-89</v>
          </cell>
          <cell r="B172" t="str">
            <v>EXT</v>
          </cell>
          <cell r="C172" t="str">
            <v xml:space="preserve">    Euronota LXXXIX (8,875%)</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row>
        <row r="173">
          <cell r="A173" t="str">
            <v>EL/EUR-90</v>
          </cell>
          <cell r="B173" t="str">
            <v>EXT</v>
          </cell>
          <cell r="C173" t="str">
            <v xml:space="preserve">    Euronota XC Euro (9,5%)</v>
          </cell>
          <cell r="X173">
            <v>0</v>
          </cell>
          <cell r="Y173">
            <v>0</v>
          </cell>
          <cell r="Z173">
            <v>0</v>
          </cell>
          <cell r="AA173">
            <v>0</v>
          </cell>
          <cell r="AB173">
            <v>0</v>
          </cell>
          <cell r="AC173">
            <v>0</v>
          </cell>
          <cell r="AD173">
            <v>0</v>
          </cell>
          <cell r="AE173">
            <v>0</v>
          </cell>
          <cell r="AF173">
            <v>0</v>
          </cell>
          <cell r="AG173">
            <v>8.5935569806537551</v>
          </cell>
          <cell r="AH173">
            <v>10.777286623151275</v>
          </cell>
          <cell r="AI173">
            <v>22.311173807312521</v>
          </cell>
          <cell r="AJ173">
            <v>10.447850983311566</v>
          </cell>
          <cell r="AK173">
            <v>10.508209947267863</v>
          </cell>
          <cell r="AL173">
            <v>10.458799999999998</v>
          </cell>
          <cell r="AM173">
            <v>9.6953999999999994</v>
          </cell>
          <cell r="AN173">
            <v>10.3103</v>
          </cell>
          <cell r="AO173">
            <v>37.680529434933334</v>
          </cell>
          <cell r="AP173">
            <v>23.082929999999998</v>
          </cell>
          <cell r="AQ173">
            <v>28.103212596030197</v>
          </cell>
          <cell r="AR173">
            <v>28.103212596030197</v>
          </cell>
          <cell r="AS173">
            <v>28.114510044740772</v>
          </cell>
          <cell r="AT173">
            <v>7.0181594876743576</v>
          </cell>
          <cell r="AU173">
            <v>14.173075098814232</v>
          </cell>
          <cell r="AV173">
            <v>13.046423091321049</v>
          </cell>
          <cell r="AW173">
            <v>12.482600000000001</v>
          </cell>
          <cell r="AX173">
            <v>11.9392</v>
          </cell>
          <cell r="AY173">
            <v>11.543199999999999</v>
          </cell>
          <cell r="AZ173">
            <v>8.5809999999999995</v>
          </cell>
          <cell r="BA173">
            <v>7.9450000000000003</v>
          </cell>
        </row>
        <row r="174">
          <cell r="A174" t="str">
            <v>EL/USD-91</v>
          </cell>
          <cell r="B174" t="str">
            <v>EXT</v>
          </cell>
          <cell r="C174" t="str">
            <v xml:space="preserve">    Euronota XCI (Libor + 575 p.b.)</v>
          </cell>
          <cell r="X174">
            <v>0</v>
          </cell>
          <cell r="Y174">
            <v>0</v>
          </cell>
          <cell r="Z174">
            <v>0</v>
          </cell>
          <cell r="AA174">
            <v>0</v>
          </cell>
          <cell r="AB174">
            <v>0</v>
          </cell>
          <cell r="AC174">
            <v>0</v>
          </cell>
          <cell r="AD174">
            <v>0</v>
          </cell>
          <cell r="AE174">
            <v>0</v>
          </cell>
          <cell r="AF174">
            <v>0</v>
          </cell>
          <cell r="AG174">
            <v>0</v>
          </cell>
          <cell r="AH174">
            <v>32.839680000000001</v>
          </cell>
          <cell r="AI174">
            <v>31.989000000000001</v>
          </cell>
          <cell r="AJ174">
            <v>45.921474871794871</v>
          </cell>
          <cell r="AK174">
            <v>42.223325777419028</v>
          </cell>
          <cell r="AL174">
            <v>42.333810227743271</v>
          </cell>
          <cell r="AM174">
            <v>41.854924745830822</v>
          </cell>
          <cell r="AN174">
            <v>42.268136539649845</v>
          </cell>
          <cell r="AO174">
            <v>32.161086842105263</v>
          </cell>
          <cell r="AP174">
            <v>5</v>
          </cell>
          <cell r="AQ174">
            <v>5</v>
          </cell>
          <cell r="AR174">
            <v>5</v>
          </cell>
          <cell r="AS174">
            <v>0</v>
          </cell>
          <cell r="AT174">
            <v>2.5</v>
          </cell>
          <cell r="AU174">
            <v>0</v>
          </cell>
          <cell r="AV174">
            <v>0</v>
          </cell>
          <cell r="AW174">
            <v>0</v>
          </cell>
          <cell r="AX174">
            <v>0</v>
          </cell>
          <cell r="AY174">
            <v>0</v>
          </cell>
          <cell r="AZ174">
            <v>0</v>
          </cell>
          <cell r="BA174">
            <v>0</v>
          </cell>
        </row>
        <row r="175">
          <cell r="A175" t="str">
            <v>EL/EUR-92</v>
          </cell>
          <cell r="B175" t="str">
            <v>EXT</v>
          </cell>
          <cell r="C175" t="str">
            <v xml:space="preserve">    Euronota XCII Euro (15% y 8%)</v>
          </cell>
          <cell r="X175">
            <v>0</v>
          </cell>
          <cell r="Y175">
            <v>0</v>
          </cell>
          <cell r="Z175">
            <v>0</v>
          </cell>
          <cell r="AA175">
            <v>0</v>
          </cell>
          <cell r="AB175">
            <v>0</v>
          </cell>
          <cell r="AC175">
            <v>0</v>
          </cell>
          <cell r="AD175">
            <v>0</v>
          </cell>
          <cell r="AE175">
            <v>0</v>
          </cell>
          <cell r="AF175">
            <v>0</v>
          </cell>
          <cell r="AG175">
            <v>0</v>
          </cell>
          <cell r="AH175">
            <v>1.4975625877881515</v>
          </cell>
          <cell r="AI175">
            <v>1.5479049906591942</v>
          </cell>
          <cell r="AJ175">
            <v>1.4767635757252215</v>
          </cell>
          <cell r="AK175">
            <v>1.4042796632021399</v>
          </cell>
          <cell r="AL175">
            <v>1.3976759999999999</v>
          </cell>
          <cell r="AM175">
            <v>1.295658</v>
          </cell>
          <cell r="AN175">
            <v>1.377831</v>
          </cell>
          <cell r="AO175">
            <v>1.3033069628666667</v>
          </cell>
          <cell r="AP175">
            <v>1.3858259999999998</v>
          </cell>
          <cell r="AQ175">
            <v>1.4945853737492774</v>
          </cell>
          <cell r="AR175">
            <v>1.4945853737492774</v>
          </cell>
          <cell r="AS175">
            <v>1.4299372632801775</v>
          </cell>
          <cell r="AT175">
            <v>1.2720414071409774</v>
          </cell>
          <cell r="AU175">
            <v>1.4674</v>
          </cell>
          <cell r="AV175">
            <v>2.2155577717574908</v>
          </cell>
          <cell r="AW175">
            <v>2.0579132835913261</v>
          </cell>
          <cell r="AX175">
            <v>1.33168</v>
          </cell>
          <cell r="AY175">
            <v>1.2599050000000001</v>
          </cell>
          <cell r="AZ175">
            <v>1.2442449999999998</v>
          </cell>
          <cell r="BA175">
            <v>1.1520249999999999</v>
          </cell>
        </row>
        <row r="176">
          <cell r="A176" t="str">
            <v>EL/EUR-93</v>
          </cell>
          <cell r="B176" t="str">
            <v>EXT</v>
          </cell>
          <cell r="C176" t="str">
            <v xml:space="preserve">    Euronota XCIII Euro (9%)</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2.8090000000000002</v>
          </cell>
          <cell r="AP176">
            <v>0</v>
          </cell>
          <cell r="AQ176">
            <v>0</v>
          </cell>
          <cell r="AR176">
            <v>0</v>
          </cell>
          <cell r="AS176">
            <v>0</v>
          </cell>
          <cell r="AT176">
            <v>0</v>
          </cell>
          <cell r="AU176">
            <v>0</v>
          </cell>
          <cell r="AV176">
            <v>0</v>
          </cell>
          <cell r="AW176">
            <v>0</v>
          </cell>
          <cell r="AX176">
            <v>0</v>
          </cell>
          <cell r="AY176">
            <v>0</v>
          </cell>
          <cell r="AZ176">
            <v>2.8090000000000002</v>
          </cell>
          <cell r="BA176">
            <v>0</v>
          </cell>
        </row>
        <row r="177">
          <cell r="A177" t="str">
            <v>EL/EUR-94</v>
          </cell>
          <cell r="B177" t="str">
            <v>EXT</v>
          </cell>
          <cell r="C177" t="str">
            <v xml:space="preserve">    Euronota XCIV Euro (10,5% y 7%)</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row>
        <row r="178">
          <cell r="A178" t="str">
            <v>EL/EUR-95</v>
          </cell>
          <cell r="B178" t="str">
            <v>EXT</v>
          </cell>
          <cell r="C178" t="str">
            <v xml:space="preserve">    Euronota XCV Euro ( 9%)</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row>
        <row r="179">
          <cell r="A179" t="str">
            <v>EL/EUR-96</v>
          </cell>
          <cell r="B179" t="str">
            <v>EXT</v>
          </cell>
          <cell r="C179" t="str">
            <v xml:space="preserve">    Euronota XCVI Euro ( 7,125%)</v>
          </cell>
          <cell r="X179">
            <v>0</v>
          </cell>
          <cell r="Y179">
            <v>0</v>
          </cell>
          <cell r="Z179">
            <v>0</v>
          </cell>
          <cell r="AA179">
            <v>0</v>
          </cell>
          <cell r="AB179">
            <v>0</v>
          </cell>
          <cell r="AC179">
            <v>0</v>
          </cell>
          <cell r="AD179">
            <v>0</v>
          </cell>
          <cell r="AE179">
            <v>0</v>
          </cell>
          <cell r="AF179">
            <v>0</v>
          </cell>
          <cell r="AG179">
            <v>0</v>
          </cell>
          <cell r="AH179">
            <v>0</v>
          </cell>
          <cell r="AI179">
            <v>0</v>
          </cell>
          <cell r="AJ179">
            <v>10.039</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row>
        <row r="180">
          <cell r="A180" t="str">
            <v>EL/EUR-97</v>
          </cell>
          <cell r="B180" t="str">
            <v>EXT</v>
          </cell>
          <cell r="C180" t="str">
            <v xml:space="preserve">    Euronota XCVII Euro (8,5%)</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row>
        <row r="181">
          <cell r="A181" t="str">
            <v>EL/EUR-98</v>
          </cell>
          <cell r="B181" t="str">
            <v>EXT</v>
          </cell>
          <cell r="C181" t="str">
            <v xml:space="preserve">    Euronota XCVIII  Euro (Euribor+400)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row>
        <row r="182">
          <cell r="A182" t="str">
            <v>EL/JPY-99</v>
          </cell>
          <cell r="B182" t="str">
            <v>EXT</v>
          </cell>
          <cell r="C182" t="str">
            <v xml:space="preserve">    Euronota XCIX  Y (3,5%)</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row>
        <row r="183">
          <cell r="A183" t="str">
            <v>EL/EUR-100</v>
          </cell>
          <cell r="B183" t="str">
            <v>EXT</v>
          </cell>
          <cell r="C183" t="str">
            <v xml:space="preserve">    Euronota C Euro (8,5%)</v>
          </cell>
          <cell r="X183">
            <v>0</v>
          </cell>
          <cell r="Y183">
            <v>0</v>
          </cell>
          <cell r="Z183">
            <v>0</v>
          </cell>
          <cell r="AA183">
            <v>0</v>
          </cell>
          <cell r="AB183">
            <v>0</v>
          </cell>
          <cell r="AC183">
            <v>0</v>
          </cell>
          <cell r="AD183">
            <v>0</v>
          </cell>
          <cell r="AE183">
            <v>0</v>
          </cell>
          <cell r="AF183">
            <v>0</v>
          </cell>
          <cell r="AG183">
            <v>0</v>
          </cell>
          <cell r="AH183">
            <v>0</v>
          </cell>
          <cell r="AI183">
            <v>0</v>
          </cell>
          <cell r="AJ183">
            <v>0.97199999999999998</v>
          </cell>
          <cell r="AK183">
            <v>0.76900000000000002</v>
          </cell>
          <cell r="AL183">
            <v>4.6559999999999997</v>
          </cell>
          <cell r="AM183">
            <v>4.1310000000000002</v>
          </cell>
          <cell r="AN183">
            <v>0.215</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row>
        <row r="184">
          <cell r="A184" t="str">
            <v>EL/EUR-101</v>
          </cell>
          <cell r="B184" t="str">
            <v>EXT</v>
          </cell>
          <cell r="C184" t="str">
            <v xml:space="preserve">    Euronota CI Euro (7,3% cupon diferido)</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row>
        <row r="185">
          <cell r="A185" t="str">
            <v>EL/EUR-102</v>
          </cell>
          <cell r="B185" t="str">
            <v>EXT</v>
          </cell>
          <cell r="C185" t="str">
            <v xml:space="preserve">    Euronota CII Euro (9,25%)</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0.36899999999999999</v>
          </cell>
          <cell r="AL185">
            <v>0.35599999999999998</v>
          </cell>
          <cell r="AM185">
            <v>0.36900000000000005</v>
          </cell>
          <cell r="AN185">
            <v>0.35599999999999998</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row>
        <row r="186">
          <cell r="A186" t="str">
            <v>EL/EUR-103</v>
          </cell>
          <cell r="B186" t="str">
            <v>EXT</v>
          </cell>
          <cell r="C186" t="str">
            <v xml:space="preserve">    Euronota CIII Euro (9,75%)</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row>
        <row r="187">
          <cell r="A187" t="str">
            <v>EL/EUR-104</v>
          </cell>
          <cell r="B187" t="str">
            <v>EXT</v>
          </cell>
          <cell r="C187" t="str">
            <v xml:space="preserve">    Euronota CIV Euro (10%)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row>
        <row r="188">
          <cell r="A188" t="str">
            <v>EL/JPY-105</v>
          </cell>
          <cell r="B188" t="str">
            <v>EXT</v>
          </cell>
          <cell r="C188" t="str">
            <v xml:space="preserve">    Euronota CV Y (5,4%)</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row>
        <row r="189">
          <cell r="A189" t="str">
            <v>EL/EUR-106</v>
          </cell>
          <cell r="B189" t="str">
            <v>EXT</v>
          </cell>
          <cell r="C189" t="str">
            <v xml:space="preserve">    Euronota CVI Euro (L3+510)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row>
        <row r="190">
          <cell r="A190" t="str">
            <v>EL/EUR-107</v>
          </cell>
          <cell r="B190" t="str">
            <v>EXT</v>
          </cell>
          <cell r="C190" t="str">
            <v xml:space="preserve">    Euronota CVII Euro (10%)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16.385000000000002</v>
          </cell>
          <cell r="AL190">
            <v>0.39900000000000002</v>
          </cell>
          <cell r="AM190">
            <v>0.42899999999999999</v>
          </cell>
          <cell r="AN190">
            <v>0.81599999999999995</v>
          </cell>
          <cell r="AO190">
            <v>0.83799999999999997</v>
          </cell>
          <cell r="AP190">
            <v>2.2299283656000002</v>
          </cell>
          <cell r="AQ190">
            <v>0.77936499999999997</v>
          </cell>
          <cell r="AR190">
            <v>0.77936499999999997</v>
          </cell>
          <cell r="AS190">
            <v>0.74567944556540078</v>
          </cell>
          <cell r="AT190">
            <v>0</v>
          </cell>
          <cell r="AU190">
            <v>0</v>
          </cell>
          <cell r="AV190">
            <v>3.4952109083219853</v>
          </cell>
          <cell r="AW190">
            <v>3.1210499062676051</v>
          </cell>
          <cell r="AX190">
            <v>0.86918801914820942</v>
          </cell>
          <cell r="AY190">
            <v>0</v>
          </cell>
          <cell r="AZ190">
            <v>0.83799999999999997</v>
          </cell>
          <cell r="BA190">
            <v>0</v>
          </cell>
        </row>
        <row r="191">
          <cell r="A191" t="str">
            <v>EL/EUR-108</v>
          </cell>
          <cell r="B191" t="str">
            <v>EXT</v>
          </cell>
          <cell r="C191" t="str">
            <v xml:space="preserve">    Euronota CVIII Euro (10,25%)</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25.051400209149882</v>
          </cell>
          <cell r="AL191">
            <v>25.218240115532563</v>
          </cell>
          <cell r="AM191">
            <v>23.393826587687528</v>
          </cell>
          <cell r="AN191">
            <v>26.673583384920637</v>
          </cell>
          <cell r="AO191">
            <v>23.80329077995291</v>
          </cell>
          <cell r="AP191">
            <v>20.957429999999999</v>
          </cell>
          <cell r="AQ191">
            <v>22.602197656755706</v>
          </cell>
          <cell r="AR191">
            <v>22.602197656755706</v>
          </cell>
          <cell r="AS191">
            <v>20.471883498552504</v>
          </cell>
          <cell r="AT191">
            <v>20.536757610316695</v>
          </cell>
          <cell r="AU191">
            <v>23.442613438735179</v>
          </cell>
          <cell r="AV191">
            <v>23.505356927396313</v>
          </cell>
          <cell r="AW191">
            <v>21.79654</v>
          </cell>
          <cell r="AX191">
            <v>21.30688</v>
          </cell>
          <cell r="AY191">
            <v>20.23273</v>
          </cell>
          <cell r="AZ191">
            <v>21.856441545219578</v>
          </cell>
          <cell r="BA191">
            <v>18.432399999999998</v>
          </cell>
        </row>
        <row r="192">
          <cell r="A192" t="str">
            <v>EL/EUR-109</v>
          </cell>
          <cell r="B192" t="str">
            <v>EXT</v>
          </cell>
          <cell r="C192" t="str">
            <v xml:space="preserve">    Euronota CIX Euro (8,125%)</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row>
        <row r="193">
          <cell r="A193" t="str">
            <v>EL/EUR-110</v>
          </cell>
          <cell r="B193" t="str">
            <v>EXT</v>
          </cell>
          <cell r="C193" t="str">
            <v xml:space="preserve">    Euronota CX Euro (9%)</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cell r="BA193">
            <v>0</v>
          </cell>
        </row>
        <row r="194">
          <cell r="A194" t="str">
            <v>EL/JPY-111</v>
          </cell>
          <cell r="B194" t="str">
            <v>EXT</v>
          </cell>
          <cell r="C194" t="str">
            <v xml:space="preserve">    Euronota CXI Y (5,125%)</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cell r="BA194">
            <v>0</v>
          </cell>
        </row>
        <row r="195">
          <cell r="A195" t="str">
            <v>EL/EUR-112</v>
          </cell>
          <cell r="B195" t="str">
            <v>EXT</v>
          </cell>
          <cell r="C195" t="str">
            <v xml:space="preserve">    Euronota CXII Euro (9%)</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row>
        <row r="196">
          <cell r="A196" t="str">
            <v>EL/EUR-113</v>
          </cell>
          <cell r="B196" t="str">
            <v>EXT</v>
          </cell>
          <cell r="C196" t="str">
            <v xml:space="preserve">    Euronota CXIII Euro (9,25%)</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row>
        <row r="197">
          <cell r="A197" t="str">
            <v>EL/EUR-114</v>
          </cell>
          <cell r="B197" t="str">
            <v>EXT</v>
          </cell>
          <cell r="C197" t="str">
            <v xml:space="preserve">    Euronota CXIV Euro (10%)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0.51121199999999989</v>
          </cell>
          <cell r="AN197">
            <v>3.8241840000000002</v>
          </cell>
          <cell r="AO197">
            <v>3.61734196448</v>
          </cell>
          <cell r="AP197">
            <v>3.4688159999999999</v>
          </cell>
          <cell r="AQ197">
            <v>3.7410599757910705</v>
          </cell>
          <cell r="AR197">
            <v>3.7410599757910705</v>
          </cell>
          <cell r="AS197">
            <v>0.50881656285639087</v>
          </cell>
          <cell r="AT197">
            <v>0.50881656285639087</v>
          </cell>
          <cell r="AU197">
            <v>0.58695999999999993</v>
          </cell>
          <cell r="AV197">
            <v>0.58875799999999989</v>
          </cell>
          <cell r="AW197">
            <v>0.55691599999999997</v>
          </cell>
          <cell r="AX197">
            <v>0.53267199999999992</v>
          </cell>
          <cell r="AY197">
            <v>0.50396200000000002</v>
          </cell>
          <cell r="AZ197">
            <v>0.49769799999999997</v>
          </cell>
          <cell r="BA197">
            <v>0.46080999999999994</v>
          </cell>
        </row>
        <row r="198">
          <cell r="A198" t="str">
            <v>EL/JPY-115</v>
          </cell>
          <cell r="B198" t="str">
            <v>EXT</v>
          </cell>
          <cell r="C198" t="str">
            <v xml:space="preserve">    Euronota CXV Y (4,85%) Samurai</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row>
        <row r="199">
          <cell r="A199" t="str">
            <v>EL/EUR-116</v>
          </cell>
          <cell r="B199" t="str">
            <v>EXT</v>
          </cell>
          <cell r="C199" t="str">
            <v xml:space="preserve">    Euronota CXVI Euro (10%)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row>
        <row r="200">
          <cell r="C200" t="str">
            <v>Bono Argentino</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row>
        <row r="201">
          <cell r="A201" t="str">
            <v>BOARDOM</v>
          </cell>
          <cell r="B201" t="str">
            <v>DOM</v>
          </cell>
          <cell r="C201" t="str">
            <v xml:space="preserve">    Tramo Domestico</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row>
        <row r="202">
          <cell r="A202" t="str">
            <v>BOARINT</v>
          </cell>
          <cell r="B202" t="str">
            <v>EXT</v>
          </cell>
          <cell r="C202" t="str">
            <v xml:space="preserve">    Tramo Internacional</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row>
        <row r="203">
          <cell r="A203" t="str">
            <v>LETR</v>
          </cell>
          <cell r="B203" t="str">
            <v>DOM</v>
          </cell>
          <cell r="C203" t="str">
            <v>Letras</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row>
        <row r="204">
          <cell r="A204" t="str">
            <v>LE$</v>
          </cell>
          <cell r="B204" t="str">
            <v>DOM</v>
          </cell>
          <cell r="C204" t="str">
            <v>Letes $</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cell r="BA204">
            <v>0</v>
          </cell>
        </row>
        <row r="205">
          <cell r="A205" t="str">
            <v>LEU$</v>
          </cell>
          <cell r="B205" t="str">
            <v>DOM</v>
          </cell>
          <cell r="C205" t="str">
            <v>Letes u$s</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0</v>
          </cell>
        </row>
        <row r="206">
          <cell r="C206" t="str">
            <v>Bontes</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row>
        <row r="207">
          <cell r="A207" t="str">
            <v>BT98</v>
          </cell>
          <cell r="B207" t="str">
            <v>DOM</v>
          </cell>
          <cell r="C207" t="str">
            <v xml:space="preserve">     Venc. dic/98</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row>
        <row r="208">
          <cell r="A208" t="str">
            <v>BT01</v>
          </cell>
          <cell r="B208" t="str">
            <v>DOM</v>
          </cell>
          <cell r="C208" t="str">
            <v xml:space="preserve">     Venc. May./2001</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cell r="BA208">
            <v>0</v>
          </cell>
        </row>
        <row r="209">
          <cell r="A209" t="str">
            <v>BT02</v>
          </cell>
          <cell r="B209" t="str">
            <v>DOM</v>
          </cell>
          <cell r="C209" t="str">
            <v xml:space="preserve">     Venc. May/2002 </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row>
        <row r="210">
          <cell r="A210" t="str">
            <v>BT03</v>
          </cell>
          <cell r="B210" t="str">
            <v>DOM</v>
          </cell>
          <cell r="C210" t="str">
            <v xml:space="preserve">     Venc. May./2003</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cell r="BA210">
            <v>0</v>
          </cell>
        </row>
        <row r="211">
          <cell r="A211" t="str">
            <v>BT03Flot</v>
          </cell>
          <cell r="B211" t="str">
            <v>DOM</v>
          </cell>
          <cell r="C211" t="str">
            <v xml:space="preserve">     Venc. Jul./2003</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cell r="BA211">
            <v>0</v>
          </cell>
        </row>
        <row r="212">
          <cell r="A212" t="str">
            <v>BT04</v>
          </cell>
          <cell r="B212" t="str">
            <v>DOM</v>
          </cell>
          <cell r="C212" t="str">
            <v xml:space="preserve">     Venc. May./2004</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row>
        <row r="213">
          <cell r="A213" t="str">
            <v>BT05</v>
          </cell>
          <cell r="B213" t="str">
            <v>DOM</v>
          </cell>
          <cell r="C213" t="str">
            <v xml:space="preserve">     Venc. May./2005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row>
        <row r="214">
          <cell r="A214" t="str">
            <v>BT06</v>
          </cell>
          <cell r="B214" t="str">
            <v>DOM</v>
          </cell>
          <cell r="C214" t="str">
            <v xml:space="preserve">     Venc. May./2006</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row>
        <row r="215">
          <cell r="A215" t="str">
            <v>BT27</v>
          </cell>
          <cell r="B215" t="str">
            <v>DOM</v>
          </cell>
          <cell r="C215" t="str">
            <v xml:space="preserve">     Venc. Jul./2027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cell r="BA215">
            <v>0</v>
          </cell>
        </row>
        <row r="216">
          <cell r="A216" t="str">
            <v>BTVA$</v>
          </cell>
          <cell r="B216" t="str">
            <v>DOM</v>
          </cell>
          <cell r="C216" t="str">
            <v>Bono Creadores de Mercado $</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cell r="BA216">
            <v>0</v>
          </cell>
        </row>
        <row r="217">
          <cell r="A217" t="str">
            <v>BTVAU$</v>
          </cell>
          <cell r="B217" t="str">
            <v>DOM</v>
          </cell>
          <cell r="C217" t="str">
            <v>Bono Creadores de Mercado u$s</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0</v>
          </cell>
        </row>
        <row r="218">
          <cell r="A218" t="str">
            <v>BT2006</v>
          </cell>
          <cell r="B218" t="str">
            <v>DOM</v>
          </cell>
          <cell r="C218" t="str">
            <v>Bono 2006</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cell r="BA218">
            <v>0</v>
          </cell>
        </row>
        <row r="219">
          <cell r="A219" t="str">
            <v>BPAGARE</v>
          </cell>
          <cell r="B219" t="str">
            <v>DOM</v>
          </cell>
          <cell r="C219" t="str">
            <v>Bono Pagaré</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row>
        <row r="220">
          <cell r="C220" t="str">
            <v>Otros</v>
          </cell>
          <cell r="X220">
            <v>2</v>
          </cell>
          <cell r="Y220">
            <v>2.016</v>
          </cell>
          <cell r="Z220">
            <v>1.6867346938775512</v>
          </cell>
          <cell r="AA220">
            <v>1.731958762886598</v>
          </cell>
          <cell r="AB220">
            <v>2.2105263157894739</v>
          </cell>
          <cell r="AC220">
            <v>1.4168421052631581</v>
          </cell>
          <cell r="AD220">
            <v>1.0442105263157895</v>
          </cell>
          <cell r="AE220">
            <v>1.0621052631578947</v>
          </cell>
          <cell r="AF220">
            <v>0.73684210526315785</v>
          </cell>
          <cell r="AG220">
            <v>0.77777777777777768</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row>
        <row r="221">
          <cell r="A221" t="str">
            <v>NMB</v>
          </cell>
          <cell r="B221" t="str">
            <v>EXT</v>
          </cell>
          <cell r="C221" t="str">
            <v xml:space="preserve">   BONOS DINERO NUEVO </v>
          </cell>
          <cell r="X221">
            <v>2</v>
          </cell>
          <cell r="Y221">
            <v>2.016</v>
          </cell>
          <cell r="Z221">
            <v>1.6867346938775512</v>
          </cell>
          <cell r="AA221">
            <v>1.731958762886598</v>
          </cell>
          <cell r="AB221">
            <v>2.2105263157894739</v>
          </cell>
          <cell r="AC221">
            <v>1.4168421052631581</v>
          </cell>
          <cell r="AD221">
            <v>1.0442105263157895</v>
          </cell>
          <cell r="AE221">
            <v>1.0621052631578947</v>
          </cell>
          <cell r="AF221">
            <v>0.73684210526315785</v>
          </cell>
          <cell r="AG221">
            <v>0.77777777777777768</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cell r="BA221">
            <v>0</v>
          </cell>
        </row>
        <row r="222">
          <cell r="A222" t="str">
            <v>API</v>
          </cell>
          <cell r="B222" t="str">
            <v>EXT</v>
          </cell>
          <cell r="C222" t="str">
            <v xml:space="preserve">   A.P.I.</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cell r="BA222">
            <v>0</v>
          </cell>
        </row>
        <row r="223">
          <cell r="A223" t="str">
            <v>FERRO</v>
          </cell>
          <cell r="B223" t="str">
            <v>DOM</v>
          </cell>
          <cell r="C223" t="str">
            <v xml:space="preserve">   Ferrobonos</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cell r="BA223">
            <v>0</v>
          </cell>
        </row>
        <row r="224">
          <cell r="AZ224">
            <v>15451.014050969412</v>
          </cell>
          <cell r="BA224">
            <v>15451.014050969412</v>
          </cell>
        </row>
        <row r="225">
          <cell r="C225" t="str">
            <v>Préstamos Garantizados</v>
          </cell>
          <cell r="AS225">
            <v>21707.204961887135</v>
          </cell>
          <cell r="AT225">
            <v>11250.096999506586</v>
          </cell>
          <cell r="AU225">
            <v>10213.152791019265</v>
          </cell>
          <cell r="AV225">
            <v>11317.320366909486</v>
          </cell>
          <cell r="AW225">
            <v>12487.729603587304</v>
          </cell>
          <cell r="AX225">
            <v>15175.454841586747</v>
          </cell>
          <cell r="AY225">
            <v>15685.302505822779</v>
          </cell>
          <cell r="AZ225">
            <v>15044.58821646314</v>
          </cell>
          <cell r="BA225">
            <v>4560.2814794137985</v>
          </cell>
        </row>
        <row r="226">
          <cell r="AS226">
            <v>-187.54597746329819</v>
          </cell>
          <cell r="AT226">
            <v>-94.894384334825645</v>
          </cell>
          <cell r="AU226">
            <v>-88.949783505306641</v>
          </cell>
          <cell r="AV226">
            <v>-100.2447462603759</v>
          </cell>
          <cell r="AW226">
            <v>-114.5505848521334</v>
          </cell>
        </row>
        <row r="227">
          <cell r="A227" t="str">
            <v>P FRB</v>
          </cell>
          <cell r="AS227">
            <v>329.20610116704125</v>
          </cell>
          <cell r="AT227">
            <v>167.61693614154368</v>
          </cell>
          <cell r="AU227">
            <v>146.31424122948951</v>
          </cell>
          <cell r="AV227">
            <v>162.74714724287531</v>
          </cell>
          <cell r="AW227">
            <v>183.909766597269</v>
          </cell>
          <cell r="AX227">
            <v>222.80663380199948</v>
          </cell>
          <cell r="AY227">
            <v>229.53428588586166</v>
          </cell>
          <cell r="AZ227">
            <v>221.56523205362629</v>
          </cell>
          <cell r="BA227">
            <v>217.30347783405014</v>
          </cell>
        </row>
        <row r="228">
          <cell r="A228" t="str">
            <v>P BG01/03</v>
          </cell>
          <cell r="AS228">
            <v>7.111667342231546</v>
          </cell>
          <cell r="AT228">
            <v>3.5959927449161362</v>
          </cell>
          <cell r="AU228">
            <v>3.0886832178746375</v>
          </cell>
          <cell r="AV228">
            <v>3.4352847531553028</v>
          </cell>
          <cell r="AW228">
            <v>4.4275971712157336</v>
          </cell>
          <cell r="AX228">
            <v>5.2914488409750042</v>
          </cell>
          <cell r="AY228">
            <v>5.4886880805318468</v>
          </cell>
          <cell r="AZ228">
            <v>5.3341462654814817</v>
          </cell>
          <cell r="BA228">
            <v>0</v>
          </cell>
        </row>
        <row r="229">
          <cell r="A229" t="str">
            <v>P BG04/06</v>
          </cell>
          <cell r="AS229">
            <v>20.545870512453458</v>
          </cell>
          <cell r="AT229">
            <v>10.410019773067914</v>
          </cell>
          <cell r="AU229">
            <v>9.0758645474284343</v>
          </cell>
          <cell r="AV229">
            <v>10.095586413842504</v>
          </cell>
          <cell r="AW229">
            <v>11.079115957934045</v>
          </cell>
          <cell r="AX229">
            <v>13.599839890692227</v>
          </cell>
          <cell r="AY229">
            <v>14.124778162731596</v>
          </cell>
          <cell r="AZ229">
            <v>13.347561380707788</v>
          </cell>
          <cell r="BA229">
            <v>5.8189855956630092</v>
          </cell>
        </row>
        <row r="230">
          <cell r="A230" t="str">
            <v>P BG05/17</v>
          </cell>
          <cell r="AS230">
            <v>241.62352287975813</v>
          </cell>
          <cell r="AT230">
            <v>121.31776814556481</v>
          </cell>
          <cell r="AU230">
            <v>104.01187031076563</v>
          </cell>
          <cell r="AV230">
            <v>115.69815958582588</v>
          </cell>
          <cell r="AW230">
            <v>130.65737450592195</v>
          </cell>
          <cell r="AX230">
            <v>155.05136497572457</v>
          </cell>
          <cell r="AY230">
            <v>160.1951182507654</v>
          </cell>
          <cell r="AZ230">
            <v>157.40942983912217</v>
          </cell>
          <cell r="BA230">
            <v>23.523893553746205</v>
          </cell>
        </row>
        <row r="231">
          <cell r="A231" t="str">
            <v>P BG06/27</v>
          </cell>
          <cell r="AS231">
            <v>290.97647207696474</v>
          </cell>
          <cell r="AT231">
            <v>147.23317321732685</v>
          </cell>
          <cell r="AU231">
            <v>127.75207761858694</v>
          </cell>
          <cell r="AV231">
            <v>142.10570600811729</v>
          </cell>
          <cell r="AW231">
            <v>160.3757141677273</v>
          </cell>
          <cell r="AX231">
            <v>192.07704599667431</v>
          </cell>
          <cell r="AY231">
            <v>198.86711999090414</v>
          </cell>
          <cell r="AZ231">
            <v>193.2125899716421</v>
          </cell>
          <cell r="BA231">
            <v>55.566331324940577</v>
          </cell>
        </row>
        <row r="232">
          <cell r="A232" t="str">
            <v>P BG07/05</v>
          </cell>
          <cell r="AS232">
            <v>43.219757571332792</v>
          </cell>
          <cell r="AT232">
            <v>21.901485426261296</v>
          </cell>
          <cell r="AU232">
            <v>19.425412164451867</v>
          </cell>
          <cell r="AV232">
            <v>21.588731620988931</v>
          </cell>
          <cell r="AW232">
            <v>24.365511641333239</v>
          </cell>
          <cell r="AX232">
            <v>29.575480328449061</v>
          </cell>
          <cell r="AY232">
            <v>30.406633721655325</v>
          </cell>
          <cell r="AZ232">
            <v>29.354342299499706</v>
          </cell>
          <cell r="BA232">
            <v>22.548597260219644</v>
          </cell>
        </row>
        <row r="233">
          <cell r="A233" t="str">
            <v>P BG08/19</v>
          </cell>
          <cell r="AS233">
            <v>67.298413827669236</v>
          </cell>
          <cell r="AT233">
            <v>34.098831985679595</v>
          </cell>
          <cell r="AU233">
            <v>30.612352953672392</v>
          </cell>
          <cell r="AV233">
            <v>33.9137143433964</v>
          </cell>
          <cell r="AW233">
            <v>38.341821386890068</v>
          </cell>
          <cell r="AX233">
            <v>46.00204809450517</v>
          </cell>
          <cell r="AY233">
            <v>47.642163286772416</v>
          </cell>
          <cell r="AZ233">
            <v>46.192296962390579</v>
          </cell>
          <cell r="BA233">
            <v>17.9853243414255</v>
          </cell>
        </row>
        <row r="234">
          <cell r="A234" t="str">
            <v>P BG09/09</v>
          </cell>
          <cell r="AS234">
            <v>115.281403558761</v>
          </cell>
          <cell r="AT234">
            <v>58.170117907495744</v>
          </cell>
          <cell r="AU234">
            <v>49.83541658148043</v>
          </cell>
          <cell r="AV234">
            <v>55.432332399840448</v>
          </cell>
          <cell r="AW234">
            <v>62.614454501330762</v>
          </cell>
          <cell r="AX234">
            <v>74.93022782579024</v>
          </cell>
          <cell r="AY234">
            <v>77.683148399041812</v>
          </cell>
          <cell r="AZ234">
            <v>75.434743886541298</v>
          </cell>
          <cell r="BA234">
            <v>70.996084974333428</v>
          </cell>
        </row>
        <row r="235">
          <cell r="A235" t="str">
            <v>P BG10/20</v>
          </cell>
          <cell r="AS235">
            <v>26.131844331412534</v>
          </cell>
          <cell r="AT235">
            <v>13.249678615533968</v>
          </cell>
          <cell r="AU235">
            <v>11.769283224746649</v>
          </cell>
          <cell r="AV235">
            <v>10.941625068168603</v>
          </cell>
          <cell r="AW235">
            <v>12.644063535955224</v>
          </cell>
          <cell r="AX235">
            <v>15.548980437875842</v>
          </cell>
          <cell r="AY235">
            <v>16.201128168688047</v>
          </cell>
          <cell r="AZ235">
            <v>15.232931471113698</v>
          </cell>
          <cell r="BA235">
            <v>11.125084926296827</v>
          </cell>
        </row>
        <row r="236">
          <cell r="A236" t="str">
            <v>P BG11/10</v>
          </cell>
          <cell r="AS236">
            <v>65.730490185337658</v>
          </cell>
          <cell r="AT236">
            <v>33.23500653564659</v>
          </cell>
          <cell r="AU236">
            <v>29.057164767329585</v>
          </cell>
          <cell r="AV236">
            <v>22.120892456289859</v>
          </cell>
          <cell r="AW236">
            <v>26.324040100889157</v>
          </cell>
          <cell r="AX236">
            <v>33.597530865888643</v>
          </cell>
          <cell r="AY236">
            <v>35.258604555328944</v>
          </cell>
          <cell r="AZ236">
            <v>31.713878830125601</v>
          </cell>
          <cell r="BA236">
            <v>26.855021179741591</v>
          </cell>
        </row>
        <row r="237">
          <cell r="A237" t="str">
            <v>P BG12/15</v>
          </cell>
          <cell r="AS237">
            <v>209.59132422257417</v>
          </cell>
          <cell r="AT237">
            <v>105.85925799324761</v>
          </cell>
          <cell r="AU237">
            <v>93.665022554183722</v>
          </cell>
          <cell r="AV237">
            <v>96.054788209515237</v>
          </cell>
          <cell r="AW237">
            <v>109.60352655633439</v>
          </cell>
          <cell r="AX237">
            <v>132.88431968851035</v>
          </cell>
          <cell r="AY237">
            <v>137.97964946635335</v>
          </cell>
          <cell r="AZ237">
            <v>132.04481330525832</v>
          </cell>
          <cell r="BA237">
            <v>62.246508487016953</v>
          </cell>
        </row>
        <row r="238">
          <cell r="A238" t="str">
            <v>P BG13/30</v>
          </cell>
          <cell r="AS238">
            <v>115.58493708340228</v>
          </cell>
          <cell r="AT238">
            <v>58.658368405925515</v>
          </cell>
          <cell r="AU238">
            <v>51.89858667448064</v>
          </cell>
          <cell r="AV238">
            <v>57.766570136711124</v>
          </cell>
          <cell r="AW238">
            <v>65.273752192791889</v>
          </cell>
          <cell r="AX238">
            <v>78.348747150271151</v>
          </cell>
          <cell r="AY238">
            <v>81.086463169017222</v>
          </cell>
          <cell r="AZ238">
            <v>78.638531923522081</v>
          </cell>
          <cell r="BA238">
            <v>53.239271660566523</v>
          </cell>
        </row>
        <row r="239">
          <cell r="A239" t="str">
            <v>P BG14/31</v>
          </cell>
          <cell r="AS239">
            <v>39.764026443918546</v>
          </cell>
          <cell r="AT239">
            <v>38.095269985591131</v>
          </cell>
          <cell r="AU239">
            <v>12.814905722203662</v>
          </cell>
          <cell r="AV239">
            <v>14.259628839073388</v>
          </cell>
          <cell r="AW239">
            <v>16.113317636082353</v>
          </cell>
          <cell r="AX239">
            <v>19.377563675436718</v>
          </cell>
          <cell r="AY239">
            <v>20.036211134991508</v>
          </cell>
          <cell r="AZ239">
            <v>19.412514230472581</v>
          </cell>
          <cell r="BA239">
            <v>10.136575681006942</v>
          </cell>
        </row>
        <row r="240">
          <cell r="A240" t="str">
            <v>P BG15/12</v>
          </cell>
          <cell r="AS240">
            <v>90.874797124574613</v>
          </cell>
          <cell r="AT240">
            <v>45.802418013572506</v>
          </cell>
          <cell r="AU240">
            <v>39.38668762458127</v>
          </cell>
          <cell r="AV240">
            <v>43.811992388278526</v>
          </cell>
          <cell r="AW240">
            <v>49.509315738420412</v>
          </cell>
          <cell r="AX240">
            <v>58.27887316280426</v>
          </cell>
          <cell r="AY240">
            <v>60.916565861392215</v>
          </cell>
          <cell r="AZ240">
            <v>59.646332184308612</v>
          </cell>
          <cell r="BA240">
            <v>50.062975533875296</v>
          </cell>
        </row>
        <row r="241">
          <cell r="A241" t="str">
            <v>P BG16/08$</v>
          </cell>
          <cell r="AS241">
            <v>326.51313522488311</v>
          </cell>
          <cell r="AT241">
            <v>118.72437748577791</v>
          </cell>
          <cell r="AU241">
            <v>122.29427734073118</v>
          </cell>
          <cell r="AV241">
            <v>136.14249271272843</v>
          </cell>
          <cell r="AW241">
            <v>153.83248060634455</v>
          </cell>
          <cell r="AX241">
            <v>186.18736822649007</v>
          </cell>
          <cell r="AY241">
            <v>191.88840749709419</v>
          </cell>
          <cell r="AZ241">
            <v>185.32963144675011</v>
          </cell>
          <cell r="BA241">
            <v>101.59398316822767</v>
          </cell>
        </row>
        <row r="242">
          <cell r="A242" t="str">
            <v>P BG17/08</v>
          </cell>
          <cell r="AS242">
            <v>5998.4033129094487</v>
          </cell>
          <cell r="AT242">
            <v>3190.8031311476325</v>
          </cell>
          <cell r="AU242">
            <v>2819.2875886282432</v>
          </cell>
          <cell r="AV242">
            <v>3134.6448172960377</v>
          </cell>
          <cell r="AW242">
            <v>3545.1305724671888</v>
          </cell>
          <cell r="AX242">
            <v>4270.8416276082908</v>
          </cell>
          <cell r="AY242">
            <v>4412.244809030336</v>
          </cell>
          <cell r="AZ242">
            <v>4270.994914963705</v>
          </cell>
          <cell r="BA242">
            <v>2916.3417184015489</v>
          </cell>
        </row>
        <row r="243">
          <cell r="A243" t="str">
            <v>P BG18/18</v>
          </cell>
          <cell r="AS243">
            <v>5024.9497444424724</v>
          </cell>
          <cell r="AT243">
            <v>2709.4509436019966</v>
          </cell>
          <cell r="AU243">
            <v>2478.0485861434208</v>
          </cell>
          <cell r="AV243">
            <v>2751.1123464190127</v>
          </cell>
          <cell r="AW243">
            <v>2912.7477273434756</v>
          </cell>
          <cell r="AX243">
            <v>3560.2248189393654</v>
          </cell>
          <cell r="AY243">
            <v>3678.6816984319235</v>
          </cell>
          <cell r="AZ243">
            <v>3509.1318860502174</v>
          </cell>
          <cell r="BA243">
            <v>618.09828150322323</v>
          </cell>
        </row>
        <row r="244">
          <cell r="A244" t="str">
            <v>P BG19/31</v>
          </cell>
          <cell r="AS244">
            <v>8455.0268997757848</v>
          </cell>
          <cell r="AT244">
            <v>4260.139614785161</v>
          </cell>
          <cell r="AU244">
            <v>3950.8586158806629</v>
          </cell>
          <cell r="AV244">
            <v>4384.381178507303</v>
          </cell>
          <cell r="AW244">
            <v>4845.4359756150952</v>
          </cell>
          <cell r="AX244">
            <v>5921.223438500906</v>
          </cell>
          <cell r="AY244">
            <v>6121.961915792599</v>
          </cell>
          <cell r="AZ244">
            <v>5837.5374304568877</v>
          </cell>
          <cell r="BA244">
            <v>203.63319561019807</v>
          </cell>
        </row>
        <row r="245">
          <cell r="A245" t="str">
            <v>P EL/ARP-61</v>
          </cell>
          <cell r="AS245">
            <v>65.389026747660012</v>
          </cell>
          <cell r="AT245">
            <v>23.605237787319947</v>
          </cell>
          <cell r="AU245">
            <v>22.452676326582356</v>
          </cell>
          <cell r="AV245">
            <v>21.894969013225978</v>
          </cell>
          <cell r="AW245">
            <v>24.831378303553528</v>
          </cell>
          <cell r="AX245">
            <v>30.193473857361155</v>
          </cell>
          <cell r="AY245">
            <v>31.143971156140829</v>
          </cell>
          <cell r="AZ245">
            <v>29.67863022632319</v>
          </cell>
          <cell r="BA245">
            <v>29.899487692044737</v>
          </cell>
        </row>
        <row r="246">
          <cell r="A246" t="str">
            <v>P EL/ARP-68</v>
          </cell>
          <cell r="AS246">
            <v>5.7475833314519482</v>
          </cell>
          <cell r="AT246">
            <v>1.9981261081989625</v>
          </cell>
          <cell r="AU246">
            <v>14.842198274363893</v>
          </cell>
          <cell r="AV246">
            <v>13.897820004128917</v>
          </cell>
          <cell r="AW246">
            <v>14.148384199058825</v>
          </cell>
          <cell r="AX246">
            <v>14.743555669510791</v>
          </cell>
          <cell r="AY246">
            <v>14.757835869844424</v>
          </cell>
          <cell r="AZ246">
            <v>13.991206034167334</v>
          </cell>
          <cell r="BA246">
            <v>14.095323450757318</v>
          </cell>
        </row>
        <row r="247">
          <cell r="A247" t="str">
            <v>P EL/USD-74</v>
          </cell>
          <cell r="AS247">
            <v>17.6863685</v>
          </cell>
          <cell r="AT247">
            <v>9.0549068596165423</v>
          </cell>
          <cell r="AU247">
            <v>8.1929111568700232</v>
          </cell>
          <cell r="AV247">
            <v>9.1134284929970093</v>
          </cell>
          <cell r="AW247">
            <v>10.298541201244706</v>
          </cell>
          <cell r="AX247">
            <v>12.221588699226244</v>
          </cell>
          <cell r="AY247">
            <v>12.722251200004234</v>
          </cell>
          <cell r="AZ247">
            <v>0</v>
          </cell>
          <cell r="BA247">
            <v>0</v>
          </cell>
        </row>
        <row r="248">
          <cell r="A248" t="str">
            <v>P EL/USD-79</v>
          </cell>
          <cell r="AS248">
            <v>145.241270128</v>
          </cell>
          <cell r="AT248">
            <v>74.359310854653202</v>
          </cell>
          <cell r="AU248">
            <v>66.099689127921664</v>
          </cell>
          <cell r="AV248">
            <v>73.526342315029012</v>
          </cell>
          <cell r="AW248">
            <v>83.08772772376453</v>
          </cell>
          <cell r="AX248">
            <v>98.89463251320042</v>
          </cell>
          <cell r="AY248">
            <v>102.79218243686547</v>
          </cell>
          <cell r="AZ248">
            <v>45.293679604002605</v>
          </cell>
          <cell r="BA248">
            <v>45.630738532068335</v>
          </cell>
        </row>
        <row r="249">
          <cell r="A249" t="str">
            <v>P EL/USD-91</v>
          </cell>
          <cell r="AS249">
            <v>5.3069924999999998</v>
          </cell>
          <cell r="AT249">
            <v>2.717025984852885</v>
          </cell>
          <cell r="AU249">
            <v>2.3686789491942224</v>
          </cell>
          <cell r="AV249">
            <v>2.6348126829433047</v>
          </cell>
          <cell r="AW249">
            <v>2.9774444374808833</v>
          </cell>
          <cell r="AX249">
            <v>3.5542328367986054</v>
          </cell>
          <cell r="AY249">
            <v>3.6888762739344698</v>
          </cell>
          <cell r="AZ249">
            <v>3.5541698760124909</v>
          </cell>
          <cell r="BA249">
            <v>3.5806187028476244</v>
          </cell>
        </row>
        <row r="251">
          <cell r="A251" t="str">
            <v>TITULOS GOBIERNO PROVINCIAL Y PMOS GDOS</v>
          </cell>
        </row>
        <row r="252">
          <cell r="A252" t="str">
            <v>TITULOS GOB. PROVINCIAL EMITIDOS EN EL EXTERIOR</v>
          </cell>
        </row>
        <row r="253">
          <cell r="AK253">
            <v>515.38079685573848</v>
          </cell>
          <cell r="AL253">
            <v>561.02758677025759</v>
          </cell>
          <cell r="AM253">
            <v>802.51744070741472</v>
          </cell>
          <cell r="AN253">
            <v>825.51931213642445</v>
          </cell>
          <cell r="AO253">
            <v>792.37860580210599</v>
          </cell>
          <cell r="AP253">
            <v>800.11608370955105</v>
          </cell>
          <cell r="AQ253">
            <v>810.99464355436419</v>
          </cell>
          <cell r="AR253">
            <v>810.99464355436419</v>
          </cell>
          <cell r="AS253">
            <v>835.31673860220019</v>
          </cell>
          <cell r="AT253">
            <v>753.30384384981915</v>
          </cell>
          <cell r="AU253">
            <v>772.62869933388833</v>
          </cell>
          <cell r="AV253">
            <v>768.79646464817404</v>
          </cell>
          <cell r="AW253">
            <v>736.33662184935838</v>
          </cell>
          <cell r="AX253">
            <v>716.20810496364413</v>
          </cell>
          <cell r="AY253">
            <v>701.36865915194494</v>
          </cell>
          <cell r="AZ253">
            <v>542.03423586623069</v>
          </cell>
          <cell r="BA253">
            <v>528.73486344349578</v>
          </cell>
        </row>
        <row r="254">
          <cell r="A254" t="str">
            <v>GPTdF04-Albatros</v>
          </cell>
          <cell r="B254" t="str">
            <v>EXT</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9.0269999999999992</v>
          </cell>
          <cell r="AC254">
            <v>9.0269999999999992</v>
          </cell>
          <cell r="AD254">
            <v>12.614000000000001</v>
          </cell>
          <cell r="AE254">
            <v>14.414</v>
          </cell>
          <cell r="AF254">
            <v>14.966299999999999</v>
          </cell>
          <cell r="AG254">
            <v>14.687099999999999</v>
          </cell>
          <cell r="AH254">
            <v>13.871149999999998</v>
          </cell>
          <cell r="AI254">
            <v>13.055199999999999</v>
          </cell>
          <cell r="AJ254">
            <v>12.239249999999998</v>
          </cell>
          <cell r="AK254">
            <v>11.419099999999998</v>
          </cell>
          <cell r="AL254">
            <v>10.603449999999997</v>
          </cell>
          <cell r="AM254">
            <v>9.9564000000000004</v>
          </cell>
          <cell r="AN254">
            <v>9.1360500000000009</v>
          </cell>
          <cell r="AO254">
            <v>8.3179999999999996</v>
          </cell>
          <cell r="AP254">
            <v>7.4861999999999993</v>
          </cell>
          <cell r="AQ254">
            <v>6.6543999999999981</v>
          </cell>
          <cell r="AR254">
            <v>6.6543999999999981</v>
          </cell>
          <cell r="AS254">
            <v>5.8225999999999996</v>
          </cell>
          <cell r="AT254">
            <v>4.9907999999999983</v>
          </cell>
          <cell r="AU254">
            <v>4.1589999999999998</v>
          </cell>
          <cell r="AV254">
            <v>3.327199999999999</v>
          </cell>
          <cell r="AW254">
            <v>2.4953999999999983</v>
          </cell>
          <cell r="AX254">
            <v>1.6635999999999995</v>
          </cell>
          <cell r="AY254">
            <v>0.83179999999999887</v>
          </cell>
          <cell r="AZ254">
            <v>0.83179999999999887</v>
          </cell>
          <cell r="BA254">
            <v>0</v>
          </cell>
        </row>
        <row r="255">
          <cell r="A255" t="str">
            <v>GPM02</v>
          </cell>
          <cell r="B255" t="str">
            <v>EXT</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7.43</v>
          </cell>
          <cell r="AB255">
            <v>7.18</v>
          </cell>
          <cell r="AC255">
            <v>6.68</v>
          </cell>
          <cell r="AD255">
            <v>6.68</v>
          </cell>
          <cell r="AE255">
            <v>6.68</v>
          </cell>
          <cell r="AF255">
            <v>6.73</v>
          </cell>
          <cell r="AG255">
            <v>7.8049999999999997</v>
          </cell>
          <cell r="AH255">
            <v>7.8049999999999997</v>
          </cell>
          <cell r="AI255">
            <v>7.8049999999999997</v>
          </cell>
          <cell r="AJ255">
            <v>7.8049999999999997</v>
          </cell>
          <cell r="AK255">
            <v>9.2050000000000001</v>
          </cell>
          <cell r="AL255">
            <v>11.055</v>
          </cell>
          <cell r="AM255">
            <v>8.1199999999999992</v>
          </cell>
          <cell r="AN255">
            <v>8.1199999999999992</v>
          </cell>
          <cell r="AO255">
            <v>9.1199999999999992</v>
          </cell>
          <cell r="AP255">
            <v>9.1199999999999992</v>
          </cell>
          <cell r="AQ255">
            <v>9.1199999999999992</v>
          </cell>
          <cell r="AR255">
            <v>9.1199999999999992</v>
          </cell>
          <cell r="AS255">
            <v>9.6199999999999992</v>
          </cell>
          <cell r="AT255">
            <v>9.6199999999999992</v>
          </cell>
          <cell r="AU255">
            <v>9.6199999999999992</v>
          </cell>
          <cell r="AV255">
            <v>9.6199999999999992</v>
          </cell>
          <cell r="AW255">
            <v>9.6199999999999992</v>
          </cell>
          <cell r="AX255">
            <v>9.6199999999999992</v>
          </cell>
          <cell r="AY255">
            <v>9.5739999999999998</v>
          </cell>
          <cell r="AZ255">
            <v>9.5739999999999998</v>
          </cell>
          <cell r="BA255">
            <v>9.3740000000000006</v>
          </cell>
        </row>
        <row r="256">
          <cell r="A256" t="str">
            <v>BGBX1</v>
          </cell>
          <cell r="B256" t="str">
            <v>EXT</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25.315246465418419</v>
          </cell>
          <cell r="AL256">
            <v>21.393000000000001</v>
          </cell>
          <cell r="AM256">
            <v>19.831499999999998</v>
          </cell>
          <cell r="AN256">
            <v>21.08925</v>
          </cell>
          <cell r="AO256">
            <v>15.515559896666668</v>
          </cell>
          <cell r="AP256">
            <v>14.878499999999999</v>
          </cell>
          <cell r="AQ256">
            <v>16.046213131456796</v>
          </cell>
          <cell r="AR256">
            <v>16.046213131456796</v>
          </cell>
          <cell r="AS256">
            <v>15.48381436968155</v>
          </cell>
          <cell r="AT256">
            <v>15.48381436968155</v>
          </cell>
          <cell r="AU256">
            <v>17.861799999999999</v>
          </cell>
          <cell r="AV256">
            <v>17.916514999999997</v>
          </cell>
          <cell r="AW256">
            <v>16.94753</v>
          </cell>
          <cell r="AX256">
            <v>16.94753</v>
          </cell>
          <cell r="AY256">
            <v>15.336084999999999</v>
          </cell>
          <cell r="AZ256">
            <v>15.336084999999999</v>
          </cell>
          <cell r="BA256">
            <v>14.018157999999998</v>
          </cell>
        </row>
        <row r="257">
          <cell r="A257" t="str">
            <v>BAPF1</v>
          </cell>
          <cell r="B257" t="str">
            <v>EXT</v>
          </cell>
          <cell r="N257">
            <v>0</v>
          </cell>
          <cell r="O257">
            <v>0</v>
          </cell>
          <cell r="P257">
            <v>0</v>
          </cell>
          <cell r="Q257">
            <v>0</v>
          </cell>
          <cell r="R257">
            <v>0</v>
          </cell>
          <cell r="S257">
            <v>0</v>
          </cell>
          <cell r="T257">
            <v>0</v>
          </cell>
          <cell r="U257">
            <v>0</v>
          </cell>
          <cell r="V257">
            <v>0</v>
          </cell>
          <cell r="W257">
            <v>0</v>
          </cell>
          <cell r="X257">
            <v>0</v>
          </cell>
          <cell r="Y257">
            <v>0</v>
          </cell>
          <cell r="Z257">
            <v>34.89</v>
          </cell>
          <cell r="AA257">
            <v>35.43</v>
          </cell>
          <cell r="AB257">
            <v>30.44</v>
          </cell>
          <cell r="AC257">
            <v>28.29</v>
          </cell>
          <cell r="AD257">
            <v>28.29</v>
          </cell>
          <cell r="AE257">
            <v>28.29</v>
          </cell>
          <cell r="AF257">
            <v>30.29</v>
          </cell>
          <cell r="AG257">
            <v>32.01</v>
          </cell>
          <cell r="AH257">
            <v>33.46</v>
          </cell>
          <cell r="AI257">
            <v>37.46</v>
          </cell>
          <cell r="AJ257">
            <v>44.182000000000002</v>
          </cell>
          <cell r="AK257">
            <v>60.314999999999998</v>
          </cell>
          <cell r="AL257">
            <v>80.965000000000003</v>
          </cell>
          <cell r="AM257">
            <v>87.8</v>
          </cell>
          <cell r="AN257">
            <v>97.644999999999996</v>
          </cell>
          <cell r="AO257">
            <v>105.057</v>
          </cell>
          <cell r="AP257">
            <v>111.072</v>
          </cell>
          <cell r="AQ257">
            <v>116.82</v>
          </cell>
          <cell r="AR257">
            <v>116.82</v>
          </cell>
          <cell r="AS257">
            <v>118.898</v>
          </cell>
          <cell r="AT257">
            <v>118.898</v>
          </cell>
          <cell r="AU257">
            <v>118.898</v>
          </cell>
          <cell r="AV257">
            <v>118.898</v>
          </cell>
          <cell r="AW257">
            <v>118.898</v>
          </cell>
          <cell r="AX257">
            <v>118.898</v>
          </cell>
          <cell r="AY257">
            <v>117.398</v>
          </cell>
          <cell r="AZ257">
            <v>117.398</v>
          </cell>
          <cell r="BA257">
            <v>116.648</v>
          </cell>
        </row>
        <row r="258">
          <cell r="A258" t="str">
            <v>BAPF4</v>
          </cell>
          <cell r="B258" t="str">
            <v>EXT</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5</v>
          </cell>
          <cell r="AD258">
            <v>3</v>
          </cell>
          <cell r="AE258">
            <v>3</v>
          </cell>
          <cell r="AF258">
            <v>3</v>
          </cell>
          <cell r="AG258">
            <v>3</v>
          </cell>
          <cell r="AH258">
            <v>3</v>
          </cell>
          <cell r="AI258">
            <v>4</v>
          </cell>
          <cell r="AJ258">
            <v>4.6529999999999996</v>
          </cell>
          <cell r="AK258">
            <v>4.1529999999999996</v>
          </cell>
          <cell r="AL258">
            <v>3.653</v>
          </cell>
          <cell r="AM258">
            <v>3.653</v>
          </cell>
          <cell r="AN258">
            <v>3.653</v>
          </cell>
          <cell r="AO258">
            <v>0</v>
          </cell>
          <cell r="AP258">
            <v>0</v>
          </cell>
          <cell r="AQ258">
            <v>0</v>
          </cell>
          <cell r="AR258">
            <v>0</v>
          </cell>
          <cell r="AS258">
            <v>0</v>
          </cell>
          <cell r="AT258">
            <v>0</v>
          </cell>
          <cell r="AU258">
            <v>0</v>
          </cell>
          <cell r="AV258">
            <v>0</v>
          </cell>
          <cell r="AW258">
            <v>0</v>
          </cell>
          <cell r="AX258">
            <v>0</v>
          </cell>
          <cell r="AY258">
            <v>0</v>
          </cell>
          <cell r="AZ258">
            <v>0</v>
          </cell>
          <cell r="BA258">
            <v>0</v>
          </cell>
        </row>
        <row r="259">
          <cell r="A259" t="str">
            <v>BAPX5</v>
          </cell>
          <cell r="B259" t="str">
            <v>EXT</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17.218149</v>
          </cell>
          <cell r="AN259">
            <v>17.3728555</v>
          </cell>
          <cell r="AO259">
            <v>16.433194439126666</v>
          </cell>
          <cell r="AP259">
            <v>1.177527</v>
          </cell>
          <cell r="AQ259">
            <v>17.912158487029057</v>
          </cell>
          <cell r="AR259">
            <v>17.912158487029057</v>
          </cell>
          <cell r="AS259">
            <v>18.129660496534786</v>
          </cell>
          <cell r="AT259">
            <v>18.129660496534786</v>
          </cell>
          <cell r="AU259">
            <v>20.913992</v>
          </cell>
          <cell r="AV259">
            <v>20.978056599999999</v>
          </cell>
          <cell r="AW259">
            <v>0.12962700000000002</v>
          </cell>
          <cell r="AX259">
            <v>18.979654400000001</v>
          </cell>
          <cell r="AY259">
            <v>17.9566874</v>
          </cell>
          <cell r="AZ259">
            <v>17.9566874</v>
          </cell>
          <cell r="BA259">
            <v>16.419136999999996</v>
          </cell>
        </row>
        <row r="260">
          <cell r="A260" t="str">
            <v>BPB2D</v>
          </cell>
          <cell r="B260" t="str">
            <v>EXT</v>
          </cell>
          <cell r="N260">
            <v>0</v>
          </cell>
          <cell r="O260">
            <v>0</v>
          </cell>
          <cell r="P260">
            <v>0</v>
          </cell>
          <cell r="Q260">
            <v>0</v>
          </cell>
          <cell r="R260">
            <v>0</v>
          </cell>
          <cell r="S260">
            <v>0</v>
          </cell>
          <cell r="T260">
            <v>15</v>
          </cell>
          <cell r="U260">
            <v>15</v>
          </cell>
          <cell r="V260">
            <v>15</v>
          </cell>
          <cell r="W260">
            <v>15</v>
          </cell>
          <cell r="X260">
            <v>14.98</v>
          </cell>
          <cell r="Y260">
            <v>14.98</v>
          </cell>
          <cell r="Z260">
            <v>14.98</v>
          </cell>
          <cell r="AA260">
            <v>14.98</v>
          </cell>
          <cell r="AB260">
            <v>14.98</v>
          </cell>
          <cell r="AC260">
            <v>14.98</v>
          </cell>
          <cell r="AD260">
            <v>14.98</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row>
        <row r="261">
          <cell r="A261" t="str">
            <v>BPB3C</v>
          </cell>
          <cell r="B261" t="str">
            <v>EXT</v>
          </cell>
          <cell r="N261">
            <v>0</v>
          </cell>
          <cell r="O261">
            <v>0</v>
          </cell>
          <cell r="P261">
            <v>0</v>
          </cell>
          <cell r="Q261">
            <v>0</v>
          </cell>
          <cell r="R261">
            <v>0</v>
          </cell>
          <cell r="S261">
            <v>0</v>
          </cell>
          <cell r="T261">
            <v>5</v>
          </cell>
          <cell r="U261">
            <v>5</v>
          </cell>
          <cell r="V261">
            <v>5</v>
          </cell>
          <cell r="W261">
            <v>5</v>
          </cell>
          <cell r="X261">
            <v>8</v>
          </cell>
          <cell r="Y261">
            <v>8</v>
          </cell>
          <cell r="Z261">
            <v>8</v>
          </cell>
          <cell r="AA261">
            <v>3.25</v>
          </cell>
          <cell r="AB261">
            <v>2.0499999999999998</v>
          </cell>
          <cell r="AC261">
            <v>2.0499999999999998</v>
          </cell>
          <cell r="AD261">
            <v>2.0499999999999998</v>
          </cell>
          <cell r="AE261">
            <v>2.0499999999999998</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row>
        <row r="262">
          <cell r="A262" t="str">
            <v>BPBA1</v>
          </cell>
          <cell r="B262" t="str">
            <v>EXT</v>
          </cell>
          <cell r="N262">
            <v>0</v>
          </cell>
          <cell r="O262">
            <v>0</v>
          </cell>
          <cell r="P262">
            <v>0</v>
          </cell>
          <cell r="Q262">
            <v>0</v>
          </cell>
          <cell r="R262">
            <v>0</v>
          </cell>
          <cell r="S262">
            <v>0</v>
          </cell>
          <cell r="T262">
            <v>3.83</v>
          </cell>
          <cell r="U262">
            <v>3.83</v>
          </cell>
          <cell r="V262">
            <v>3.83</v>
          </cell>
          <cell r="W262">
            <v>3.83</v>
          </cell>
          <cell r="X262">
            <v>2.2200000000000002</v>
          </cell>
          <cell r="Y262">
            <v>2.2200000000000002</v>
          </cell>
          <cell r="Z262">
            <v>2.2200000000000002</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row>
        <row r="263">
          <cell r="A263" t="str">
            <v>GPBX7</v>
          </cell>
          <cell r="B263" t="str">
            <v>EXT</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172.35</v>
          </cell>
          <cell r="AL263">
            <v>209.35</v>
          </cell>
          <cell r="AM263">
            <v>204.58</v>
          </cell>
          <cell r="AN263">
            <v>216.41800000000001</v>
          </cell>
          <cell r="AO263">
            <v>222.08099999999999</v>
          </cell>
          <cell r="AP263">
            <v>226.46100000000001</v>
          </cell>
          <cell r="AQ263">
            <v>230.71100000000001</v>
          </cell>
          <cell r="AR263">
            <v>230.71100000000001</v>
          </cell>
          <cell r="AS263">
            <v>255.63704993000002</v>
          </cell>
          <cell r="AT263">
            <v>255.63704993000002</v>
          </cell>
          <cell r="AU263">
            <v>255.63704993000002</v>
          </cell>
          <cell r="AV263">
            <v>255.63704993000002</v>
          </cell>
          <cell r="AW263">
            <v>253.15874100000002</v>
          </cell>
          <cell r="AX263">
            <v>253.15874100000002</v>
          </cell>
          <cell r="AY263">
            <v>252.558741</v>
          </cell>
          <cell r="AZ263">
            <v>252.558741</v>
          </cell>
          <cell r="BA263">
            <v>252.558741</v>
          </cell>
        </row>
        <row r="264">
          <cell r="A264" t="str">
            <v>GPM07-Aconcagua</v>
          </cell>
          <cell r="B264" t="str">
            <v>EXT</v>
          </cell>
          <cell r="N264">
            <v>0</v>
          </cell>
          <cell r="O264">
            <v>0</v>
          </cell>
          <cell r="P264">
            <v>0</v>
          </cell>
          <cell r="Q264">
            <v>0</v>
          </cell>
          <cell r="R264">
            <v>0</v>
          </cell>
          <cell r="S264">
            <v>0</v>
          </cell>
          <cell r="T264">
            <v>0</v>
          </cell>
          <cell r="U264">
            <v>0</v>
          </cell>
          <cell r="V264">
            <v>0</v>
          </cell>
          <cell r="W264">
            <v>30.89</v>
          </cell>
          <cell r="X264">
            <v>32.909166666666671</v>
          </cell>
          <cell r="Y264">
            <v>31.606666666666662</v>
          </cell>
          <cell r="Z264">
            <v>30.17</v>
          </cell>
          <cell r="AA264">
            <v>15.033333333333333</v>
          </cell>
          <cell r="AB264">
            <v>14.281666666666668</v>
          </cell>
          <cell r="AC264">
            <v>13.53</v>
          </cell>
          <cell r="AD264">
            <v>13.130375000000001</v>
          </cell>
          <cell r="AE264">
            <v>13.691333333333334</v>
          </cell>
          <cell r="AF264">
            <v>13.535625</v>
          </cell>
          <cell r="AG264">
            <v>12.516583333333335</v>
          </cell>
          <cell r="AH264">
            <v>11.541291666666668</v>
          </cell>
          <cell r="AI264">
            <v>10.653499999999999</v>
          </cell>
          <cell r="AJ264">
            <v>9.7657083333333343</v>
          </cell>
          <cell r="AK264">
            <v>8.8779166666666676</v>
          </cell>
          <cell r="AL264">
            <v>7.990124999999999</v>
          </cell>
          <cell r="AM264">
            <v>7.1023333333333341</v>
          </cell>
          <cell r="AN264">
            <v>6.2145416666666682</v>
          </cell>
          <cell r="AO264">
            <v>5.3267499999999997</v>
          </cell>
          <cell r="AP264">
            <v>4.4389583333333338</v>
          </cell>
          <cell r="AQ264">
            <v>3.5511666666666679</v>
          </cell>
          <cell r="AR264">
            <v>3.5511666666666679</v>
          </cell>
          <cell r="AS264">
            <v>2.6633749999999998</v>
          </cell>
          <cell r="AT264">
            <v>1.775583333333334</v>
          </cell>
          <cell r="AU264">
            <v>0.8877916666666682</v>
          </cell>
          <cell r="AV264">
            <v>0</v>
          </cell>
          <cell r="AW264">
            <v>0</v>
          </cell>
          <cell r="AX264">
            <v>0</v>
          </cell>
          <cell r="AY264">
            <v>0</v>
          </cell>
          <cell r="AZ264">
            <v>0</v>
          </cell>
          <cell r="BA264">
            <v>0</v>
          </cell>
        </row>
        <row r="265">
          <cell r="A265" t="str">
            <v>MBB1</v>
          </cell>
          <cell r="B265" t="str">
            <v>EXT</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3.53</v>
          </cell>
          <cell r="AP265">
            <v>3.55</v>
          </cell>
          <cell r="AQ265">
            <v>3.55</v>
          </cell>
          <cell r="AR265">
            <v>3.55</v>
          </cell>
          <cell r="AS265">
            <v>3.53</v>
          </cell>
          <cell r="AT265">
            <v>3.53</v>
          </cell>
          <cell r="AU265">
            <v>3.53</v>
          </cell>
          <cell r="AV265">
            <v>3.53</v>
          </cell>
          <cell r="AW265">
            <v>3.53</v>
          </cell>
          <cell r="AX265">
            <v>0</v>
          </cell>
          <cell r="AY265">
            <v>0</v>
          </cell>
          <cell r="AZ265">
            <v>0</v>
          </cell>
          <cell r="BA265">
            <v>0</v>
          </cell>
        </row>
        <row r="266">
          <cell r="A266" t="str">
            <v>PBAS2</v>
          </cell>
          <cell r="B266" t="str">
            <v>EXT</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68.62</v>
          </cell>
          <cell r="AH266">
            <v>72.77</v>
          </cell>
          <cell r="AI266">
            <v>65.77</v>
          </cell>
          <cell r="AJ266">
            <v>65.77</v>
          </cell>
          <cell r="AK266">
            <v>61.33</v>
          </cell>
          <cell r="AL266">
            <v>61.07</v>
          </cell>
          <cell r="AM266">
            <v>52.31</v>
          </cell>
          <cell r="AN266">
            <v>60.927999999999997</v>
          </cell>
          <cell r="AO266">
            <v>53.527999999999999</v>
          </cell>
          <cell r="AP266">
            <v>50.552999999999997</v>
          </cell>
          <cell r="AQ266">
            <v>53.783000000000001</v>
          </cell>
          <cell r="AR266">
            <v>53.783000000000001</v>
          </cell>
          <cell r="AS266">
            <v>55.069682799999995</v>
          </cell>
          <cell r="AT266">
            <v>55.069682799999995</v>
          </cell>
          <cell r="AU266">
            <v>55.069682799999995</v>
          </cell>
          <cell r="AV266">
            <v>55.069682799999995</v>
          </cell>
          <cell r="AW266">
            <v>54.324744000000003</v>
          </cell>
          <cell r="AX266">
            <v>54.324744000000003</v>
          </cell>
          <cell r="AY266">
            <v>54.324744000000003</v>
          </cell>
          <cell r="AZ266">
            <v>54.324744000000003</v>
          </cell>
          <cell r="BA266">
            <v>41.258000000000003</v>
          </cell>
        </row>
        <row r="267">
          <cell r="A267" t="str">
            <v>PBAS3</v>
          </cell>
          <cell r="B267" t="str">
            <v>EXT</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20.616107174316941</v>
          </cell>
          <cell r="AK267">
            <v>20.217962295081968</v>
          </cell>
          <cell r="AL267">
            <v>12.709882913114754</v>
          </cell>
          <cell r="AM267">
            <v>0.49004793715846995</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row>
        <row r="268">
          <cell r="A268" t="str">
            <v>PBAS9</v>
          </cell>
          <cell r="B268" t="str">
            <v>EXT</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1.522486</v>
          </cell>
          <cell r="AM268">
            <v>23.544736608351648</v>
          </cell>
          <cell r="AN268">
            <v>22.734794902271066</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row>
        <row r="269">
          <cell r="A269" t="str">
            <v>PX13D</v>
          </cell>
          <cell r="B269" t="str">
            <v>EXT</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19.358000000000001</v>
          </cell>
          <cell r="AN269">
            <v>18.257999999999999</v>
          </cell>
          <cell r="AO269">
            <v>16.757999999999999</v>
          </cell>
          <cell r="AP269">
            <v>17.257999999999999</v>
          </cell>
          <cell r="AQ269">
            <v>17.018000000000001</v>
          </cell>
          <cell r="AR269">
            <v>17.018000000000001</v>
          </cell>
          <cell r="AS269">
            <v>17.866399999999999</v>
          </cell>
          <cell r="AT269">
            <v>17.866399999999999</v>
          </cell>
          <cell r="AU269">
            <v>17.866399999999999</v>
          </cell>
          <cell r="AV269">
            <v>17.866399999999999</v>
          </cell>
          <cell r="AW269">
            <v>17.609087000000002</v>
          </cell>
          <cell r="AX269">
            <v>17.609087000000002</v>
          </cell>
          <cell r="AY269">
            <v>17.609087000000002</v>
          </cell>
          <cell r="AZ269">
            <v>17.609087000000002</v>
          </cell>
          <cell r="BA269">
            <v>7.49</v>
          </cell>
        </row>
        <row r="270">
          <cell r="A270" t="str">
            <v>PX14D</v>
          </cell>
          <cell r="B270" t="str">
            <v>EXT</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133.46</v>
          </cell>
          <cell r="AN270">
            <v>133.26</v>
          </cell>
          <cell r="AO270">
            <v>122.16</v>
          </cell>
          <cell r="AP270">
            <v>128.97999999999999</v>
          </cell>
          <cell r="AQ270">
            <v>131.24600000000001</v>
          </cell>
          <cell r="AR270">
            <v>131.24600000000001</v>
          </cell>
          <cell r="AS270">
            <v>135.27529612000001</v>
          </cell>
          <cell r="AT270">
            <v>135.27529612000001</v>
          </cell>
          <cell r="AU270">
            <v>135.27529612000001</v>
          </cell>
          <cell r="AV270">
            <v>135.27529612000001</v>
          </cell>
          <cell r="AW270">
            <v>133.051783</v>
          </cell>
          <cell r="AX270">
            <v>132.85178300000001</v>
          </cell>
          <cell r="AY270">
            <v>132.25178299999999</v>
          </cell>
          <cell r="AZ270">
            <v>132.25178299999999</v>
          </cell>
          <cell r="BA270">
            <v>132.25178299999999</v>
          </cell>
        </row>
        <row r="271">
          <cell r="A271" t="str">
            <v>PX16P</v>
          </cell>
          <cell r="B271" t="str">
            <v>EXT</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74.537702400000001</v>
          </cell>
          <cell r="AN271">
            <v>77.702720223561641</v>
          </cell>
          <cell r="AO271">
            <v>80.647323050958903</v>
          </cell>
          <cell r="AP271">
            <v>85.31130024986301</v>
          </cell>
          <cell r="AQ271">
            <v>0</v>
          </cell>
          <cell r="AR271">
            <v>0</v>
          </cell>
          <cell r="AS271">
            <v>0</v>
          </cell>
          <cell r="AT271">
            <v>0</v>
          </cell>
          <cell r="AU271">
            <v>0</v>
          </cell>
          <cell r="AV271">
            <v>0</v>
          </cell>
          <cell r="AW271">
            <v>0</v>
          </cell>
          <cell r="AX271">
            <v>0</v>
          </cell>
          <cell r="AY271">
            <v>0</v>
          </cell>
          <cell r="AZ271">
            <v>0</v>
          </cell>
          <cell r="BA271">
            <v>0</v>
          </cell>
        </row>
        <row r="272">
          <cell r="A272" t="str">
            <v>PX21</v>
          </cell>
          <cell r="B272" t="str">
            <v>EXT</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4</v>
          </cell>
          <cell r="AP272">
            <v>18.21</v>
          </cell>
          <cell r="AQ272">
            <v>22.975000000000001</v>
          </cell>
          <cell r="AR272">
            <v>22.975000000000001</v>
          </cell>
          <cell r="AS272">
            <v>22.104406000000001</v>
          </cell>
          <cell r="AT272">
            <v>22.104406000000001</v>
          </cell>
          <cell r="AU272">
            <v>22.104406000000001</v>
          </cell>
          <cell r="AV272">
            <v>22.104406000000001</v>
          </cell>
          <cell r="AW272">
            <v>22.179812999999999</v>
          </cell>
          <cell r="AX272">
            <v>22.179812999999999</v>
          </cell>
          <cell r="AY272">
            <v>22.179812999999999</v>
          </cell>
          <cell r="AZ272">
            <v>22.179812999999999</v>
          </cell>
          <cell r="BA272">
            <v>1.99</v>
          </cell>
        </row>
        <row r="273">
          <cell r="A273" t="str">
            <v>PX22D</v>
          </cell>
          <cell r="B273" t="str">
            <v>EXT</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63.055</v>
          </cell>
          <cell r="AR273">
            <v>63.055</v>
          </cell>
          <cell r="AS273">
            <v>64.794162999999998</v>
          </cell>
          <cell r="AT273">
            <v>64.794162999999998</v>
          </cell>
          <cell r="AU273">
            <v>64.794162999999998</v>
          </cell>
          <cell r="AV273">
            <v>64.794162999999998</v>
          </cell>
          <cell r="AW273">
            <v>63.657798</v>
          </cell>
          <cell r="AX273">
            <v>63.657798</v>
          </cell>
          <cell r="AY273">
            <v>63.657798</v>
          </cell>
          <cell r="AZ273">
            <v>63.657798</v>
          </cell>
          <cell r="BA273">
            <v>41.2</v>
          </cell>
        </row>
        <row r="274">
          <cell r="A274" t="str">
            <v>TSEX5</v>
          </cell>
          <cell r="B274" t="str">
            <v>EXT</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72.94</v>
          </cell>
          <cell r="AI274">
            <v>73.48</v>
          </cell>
          <cell r="AJ274">
            <v>90.356999999999999</v>
          </cell>
          <cell r="AK274">
            <v>91.507000000000005</v>
          </cell>
          <cell r="AL274">
            <v>92.007000000000005</v>
          </cell>
          <cell r="AM274">
            <v>91.986999999999995</v>
          </cell>
          <cell r="AN274">
            <v>87.112278415353643</v>
          </cell>
          <cell r="AO274">
            <v>87.112278415353643</v>
          </cell>
          <cell r="AP274">
            <v>81.861419554925973</v>
          </cell>
          <cell r="AQ274">
            <v>81.861419554925973</v>
          </cell>
          <cell r="AR274">
            <v>81.861419554925973</v>
          </cell>
          <cell r="AS274">
            <v>76.110933743126651</v>
          </cell>
          <cell r="AT274">
            <v>76.110933743126651</v>
          </cell>
          <cell r="AU274">
            <v>70.00006971245962</v>
          </cell>
          <cell r="AV274">
            <v>70.00006971245962</v>
          </cell>
          <cell r="AW274">
            <v>63.404155849358403</v>
          </cell>
          <cell r="AX274">
            <v>63.404155849358403</v>
          </cell>
          <cell r="AY274">
            <v>56.284691323373536</v>
          </cell>
          <cell r="AZ274">
            <v>56.284691323373501</v>
          </cell>
          <cell r="BA274">
            <v>48.600119300638603</v>
          </cell>
        </row>
        <row r="275">
          <cell r="A275" t="str">
            <v>TTUX2</v>
          </cell>
          <cell r="B275" t="str">
            <v>EXT</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8.6850000000000005</v>
          </cell>
          <cell r="AB275">
            <v>6.6391071428571431</v>
          </cell>
          <cell r="AC275">
            <v>6.3932142857142855</v>
          </cell>
          <cell r="AD275">
            <v>8.9151785714285712</v>
          </cell>
          <cell r="AE275">
            <v>8.73</v>
          </cell>
          <cell r="AF275">
            <v>8.3662500000000009</v>
          </cell>
          <cell r="AG275">
            <v>14.40607142857143</v>
          </cell>
          <cell r="AH275">
            <v>44.295000000000002</v>
          </cell>
          <cell r="AI275">
            <v>46.982142857142861</v>
          </cell>
          <cell r="AJ275">
            <v>45.796785714285711</v>
          </cell>
          <cell r="AK275">
            <v>50.690571428571438</v>
          </cell>
          <cell r="AL275">
            <v>48.708642857142863</v>
          </cell>
          <cell r="AM275">
            <v>48.568571428571431</v>
          </cell>
          <cell r="AN275">
            <v>45.874821428571437</v>
          </cell>
          <cell r="AO275">
            <v>42.791499999999999</v>
          </cell>
          <cell r="AP275">
            <v>39.758178571428573</v>
          </cell>
          <cell r="AQ275">
            <v>36.691285714285719</v>
          </cell>
          <cell r="AR275">
            <v>36.691285714285719</v>
          </cell>
          <cell r="AS275">
            <v>34.311357142857148</v>
          </cell>
          <cell r="AT275">
            <v>31.192142857142862</v>
          </cell>
          <cell r="AU275">
            <v>28.072928571428577</v>
          </cell>
          <cell r="AV275">
            <v>24.953714285714291</v>
          </cell>
          <cell r="AW275">
            <v>21.834499999999998</v>
          </cell>
          <cell r="AX275">
            <v>18.715285714285713</v>
          </cell>
          <cell r="AY275">
            <v>15.596071428571431</v>
          </cell>
          <cell r="AZ275">
            <v>15.596071428571431</v>
          </cell>
          <cell r="BA275">
            <v>9.3556071428571492</v>
          </cell>
        </row>
        <row r="276">
          <cell r="C276" t="str">
            <v>Préstamos Garantizados</v>
          </cell>
          <cell r="AS276">
            <v>550.74699784999996</v>
          </cell>
          <cell r="AT276">
            <v>395.90618933232076</v>
          </cell>
          <cell r="AU276">
            <v>333.33205894662524</v>
          </cell>
          <cell r="AV276">
            <v>275.17344065035849</v>
          </cell>
          <cell r="AW276">
            <v>154.23622366882915</v>
          </cell>
          <cell r="AX276">
            <v>0</v>
          </cell>
          <cell r="AY276">
            <v>0</v>
          </cell>
          <cell r="AZ276">
            <v>0</v>
          </cell>
        </row>
        <row r="277">
          <cell r="AS277">
            <v>0</v>
          </cell>
          <cell r="AT277">
            <v>0</v>
          </cell>
          <cell r="AU277">
            <v>0</v>
          </cell>
          <cell r="AV277">
            <v>0</v>
          </cell>
          <cell r="AW277">
            <v>0</v>
          </cell>
          <cell r="AX277">
            <v>0</v>
          </cell>
        </row>
        <row r="278">
          <cell r="A278" t="str">
            <v>P GPBX7</v>
          </cell>
          <cell r="AS278">
            <v>255.63704993000002</v>
          </cell>
          <cell r="AT278">
            <v>165.28732145058959</v>
          </cell>
          <cell r="AU278">
            <v>117.68049774803922</v>
          </cell>
          <cell r="AV278">
            <v>93.501807382396791</v>
          </cell>
          <cell r="AW278">
            <v>31.396361566852942</v>
          </cell>
        </row>
        <row r="279">
          <cell r="A279" t="str">
            <v>P PBAS2</v>
          </cell>
          <cell r="AS279">
            <v>55.069682799999995</v>
          </cell>
          <cell r="AT279">
            <v>57.971801635927463</v>
          </cell>
          <cell r="AU279">
            <v>52.37041848716207</v>
          </cell>
          <cell r="AV279">
            <v>44.863194761722212</v>
          </cell>
          <cell r="AW279">
            <v>31.209589904798289</v>
          </cell>
        </row>
        <row r="280">
          <cell r="A280" t="str">
            <v>P PX21</v>
          </cell>
          <cell r="AS280">
            <v>22.104406000000001</v>
          </cell>
          <cell r="AT280">
            <v>61.843835385523157</v>
          </cell>
          <cell r="AU280">
            <v>63.427333978446093</v>
          </cell>
          <cell r="AV280">
            <v>57.470640237068295</v>
          </cell>
          <cell r="AW280">
            <v>61.981472685295557</v>
          </cell>
        </row>
        <row r="281">
          <cell r="A281" t="str">
            <v>P PX13D</v>
          </cell>
          <cell r="AS281">
            <v>17.866399999999999</v>
          </cell>
          <cell r="AT281">
            <v>9.4318161495854653</v>
          </cell>
          <cell r="AU281">
            <v>8.2246561894736825</v>
          </cell>
          <cell r="AV281">
            <v>6.5348144639999992</v>
          </cell>
          <cell r="AW281">
            <v>4.1824567532647059</v>
          </cell>
        </row>
        <row r="282">
          <cell r="A282" t="str">
            <v>P PX14D</v>
          </cell>
          <cell r="AS282">
            <v>135.27529612000001</v>
          </cell>
          <cell r="AT282">
            <v>68.480938478102672</v>
          </cell>
          <cell r="AU282">
            <v>61.801671139319993</v>
          </cell>
          <cell r="AV282">
            <v>49.1038707462912</v>
          </cell>
          <cell r="AW282">
            <v>16.184006426441176</v>
          </cell>
        </row>
        <row r="283">
          <cell r="A283" t="str">
            <v>P PX22D</v>
          </cell>
          <cell r="AS283">
            <v>64.794162999999998</v>
          </cell>
          <cell r="AT283">
            <v>32.890476232592405</v>
          </cell>
          <cell r="AU283">
            <v>29.827481404184208</v>
          </cell>
          <cell r="AV283">
            <v>23.699113058879998</v>
          </cell>
          <cell r="AW283">
            <v>9.282336332176472</v>
          </cell>
        </row>
        <row r="287">
          <cell r="A287" t="str">
            <v>Para agregar títulos inserte filas por encima de esta línea</v>
          </cell>
        </row>
      </sheetData>
      <sheetData sheetId="2" refreshError="1">
        <row r="4">
          <cell r="A4" t="str">
            <v>DNCI</v>
          </cell>
          <cell r="B4" t="str">
            <v>COD AFJP</v>
          </cell>
          <cell r="C4" t="str">
            <v>ESPECIE</v>
          </cell>
          <cell r="D4">
            <v>33603</v>
          </cell>
          <cell r="E4">
            <v>33694</v>
          </cell>
          <cell r="F4">
            <v>33785</v>
          </cell>
          <cell r="G4">
            <v>33877</v>
          </cell>
          <cell r="H4">
            <v>33969</v>
          </cell>
          <cell r="I4">
            <v>34059</v>
          </cell>
          <cell r="J4">
            <v>34150</v>
          </cell>
          <cell r="K4">
            <v>34242</v>
          </cell>
          <cell r="L4">
            <v>34334</v>
          </cell>
          <cell r="M4">
            <v>34424</v>
          </cell>
          <cell r="N4">
            <v>34515</v>
          </cell>
          <cell r="O4">
            <v>34607</v>
          </cell>
          <cell r="P4">
            <v>34699</v>
          </cell>
          <cell r="Q4">
            <v>34789</v>
          </cell>
          <cell r="R4">
            <v>34880</v>
          </cell>
          <cell r="S4">
            <v>34972</v>
          </cell>
          <cell r="T4">
            <v>35064</v>
          </cell>
          <cell r="U4">
            <v>35155</v>
          </cell>
          <cell r="V4">
            <v>35246</v>
          </cell>
          <cell r="W4">
            <v>35338</v>
          </cell>
          <cell r="X4">
            <v>35430</v>
          </cell>
          <cell r="Y4">
            <v>35520</v>
          </cell>
          <cell r="Z4">
            <v>35611</v>
          </cell>
          <cell r="AA4">
            <v>35703</v>
          </cell>
          <cell r="AB4">
            <v>35795</v>
          </cell>
          <cell r="AC4">
            <v>35885</v>
          </cell>
          <cell r="AD4">
            <v>35976</v>
          </cell>
          <cell r="AE4">
            <v>36068</v>
          </cell>
          <cell r="AF4">
            <v>36160</v>
          </cell>
          <cell r="AG4">
            <v>36250</v>
          </cell>
          <cell r="AH4">
            <v>36341</v>
          </cell>
          <cell r="AI4">
            <v>36433</v>
          </cell>
          <cell r="AJ4">
            <v>36525</v>
          </cell>
          <cell r="AK4">
            <v>36616</v>
          </cell>
          <cell r="AL4">
            <v>36707</v>
          </cell>
          <cell r="AM4">
            <v>36799</v>
          </cell>
          <cell r="AN4">
            <v>36891</v>
          </cell>
          <cell r="AO4">
            <v>36981</v>
          </cell>
          <cell r="AP4">
            <v>37072</v>
          </cell>
          <cell r="AQ4">
            <v>37164</v>
          </cell>
          <cell r="AR4">
            <v>37195</v>
          </cell>
          <cell r="AS4">
            <v>37256</v>
          </cell>
          <cell r="AT4">
            <v>37346</v>
          </cell>
          <cell r="AU4">
            <v>37437</v>
          </cell>
          <cell r="AV4">
            <v>37529</v>
          </cell>
          <cell r="AW4">
            <v>37621</v>
          </cell>
          <cell r="AX4">
            <v>37711</v>
          </cell>
          <cell r="AY4">
            <v>37802</v>
          </cell>
          <cell r="AZ4">
            <v>37894</v>
          </cell>
        </row>
        <row r="5">
          <cell r="A5" t="str">
            <v>x</v>
          </cell>
          <cell r="T5" t="str">
            <v/>
          </cell>
          <cell r="U5" t="str">
            <v/>
          </cell>
          <cell r="V5" t="str">
            <v/>
          </cell>
          <cell r="W5" t="str">
            <v/>
          </cell>
          <cell r="X5" t="str">
            <v/>
          </cell>
          <cell r="Y5" t="str">
            <v/>
          </cell>
          <cell r="Z5" t="str">
            <v/>
          </cell>
          <cell r="AA5" t="str">
            <v/>
          </cell>
          <cell r="AB5" t="str">
            <v/>
          </cell>
          <cell r="AC5" t="str">
            <v/>
          </cell>
          <cell r="AD5" t="str">
            <v/>
          </cell>
          <cell r="AE5" t="str">
            <v/>
          </cell>
          <cell r="AF5" t="str">
            <v/>
          </cell>
          <cell r="AG5" t="str">
            <v/>
          </cell>
          <cell r="AH5" t="str">
            <v/>
          </cell>
          <cell r="AI5" t="str">
            <v/>
          </cell>
          <cell r="AJ5" t="str">
            <v/>
          </cell>
          <cell r="AK5" t="str">
            <v/>
          </cell>
          <cell r="AL5" t="str">
            <v/>
          </cell>
          <cell r="AM5" t="str">
            <v/>
          </cell>
          <cell r="AN5" t="str">
            <v/>
          </cell>
          <cell r="AO5" t="str">
            <v/>
          </cell>
          <cell r="AP5" t="str">
            <v/>
          </cell>
          <cell r="AQ5" t="str">
            <v/>
          </cell>
          <cell r="AR5" t="str">
            <v>Octubre</v>
          </cell>
          <cell r="AS5" t="str">
            <v>ERROR</v>
          </cell>
          <cell r="AT5" t="str">
            <v>ERROR</v>
          </cell>
          <cell r="AU5" t="str">
            <v/>
          </cell>
          <cell r="AV5" t="e">
            <v>#REF!</v>
          </cell>
          <cell r="AW5" t="e">
            <v>#REF!</v>
          </cell>
          <cell r="AX5" t="e">
            <v>#REF!</v>
          </cell>
          <cell r="AY5" t="e">
            <v>#REF!</v>
          </cell>
        </row>
        <row r="6">
          <cell r="A6" t="str">
            <v>TENENCIAS TOTALES DE TITULOS</v>
          </cell>
          <cell r="T6">
            <v>354.79534886650475</v>
          </cell>
          <cell r="U6">
            <v>382.28185567993938</v>
          </cell>
          <cell r="V6">
            <v>517.7007900000001</v>
          </cell>
          <cell r="W6">
            <v>693.94187836391961</v>
          </cell>
          <cell r="X6">
            <v>1057.4590200196626</v>
          </cell>
          <cell r="Y6">
            <v>1473.8058766666666</v>
          </cell>
          <cell r="Z6">
            <v>1751.1004731374298</v>
          </cell>
          <cell r="AA6">
            <v>2184.756340761101</v>
          </cell>
          <cell r="AB6">
            <v>2199.8889166749595</v>
          </cell>
          <cell r="AC6">
            <v>2519.0156170946507</v>
          </cell>
          <cell r="AD6">
            <v>2671.8767493153669</v>
          </cell>
          <cell r="AE6">
            <v>3296.4705279542563</v>
          </cell>
          <cell r="AF6">
            <v>3304.5125899125924</v>
          </cell>
          <cell r="AG6">
            <v>3560.1896002497906</v>
          </cell>
          <cell r="AH6">
            <v>4683.8241935210162</v>
          </cell>
          <cell r="AI6">
            <v>5663.1041803531889</v>
          </cell>
          <cell r="AJ6">
            <v>6519.8228877397059</v>
          </cell>
          <cell r="AK6">
            <v>7919.6835402711658</v>
          </cell>
          <cell r="AL6">
            <v>8440.3261273907174</v>
          </cell>
          <cell r="AM6">
            <v>9692.2549325967138</v>
          </cell>
          <cell r="AN6">
            <v>10119.160234996121</v>
          </cell>
          <cell r="AO6">
            <v>11277.884792426014</v>
          </cell>
          <cell r="AP6">
            <v>14367.293983756008</v>
          </cell>
          <cell r="AQ6">
            <v>14809.388182920808</v>
          </cell>
          <cell r="AR6">
            <v>14845.253026716571</v>
          </cell>
          <cell r="AS6">
            <v>1458.3199043403288</v>
          </cell>
          <cell r="AT6">
            <v>1543.2338072597918</v>
          </cell>
          <cell r="AU6">
            <v>1874.0666726924205</v>
          </cell>
          <cell r="AV6">
            <v>1940.88994140561</v>
          </cell>
          <cell r="AW6">
            <v>2520.7334953450554</v>
          </cell>
          <cell r="AX6">
            <v>2482.3052402839644</v>
          </cell>
          <cell r="AY6">
            <v>2237.7510131509348</v>
          </cell>
          <cell r="AZ6">
            <v>2212.6346321324331</v>
          </cell>
        </row>
        <row r="7">
          <cell r="A7" t="str">
            <v>TENENCIAS TOTALES C/ PRESTAMOS GARANTIZADOS</v>
          </cell>
          <cell r="AR7">
            <v>14845.253026716571</v>
          </cell>
          <cell r="AS7">
            <v>16113.082312920329</v>
          </cell>
          <cell r="AT7">
            <v>16184.28211743979</v>
          </cell>
          <cell r="AU7">
            <v>22458.402612477053</v>
          </cell>
          <cell r="AV7">
            <v>22510.300488190245</v>
          </cell>
          <cell r="AW7">
            <v>22601.143461345055</v>
          </cell>
          <cell r="AX7">
            <v>22172.532390605003</v>
          </cell>
          <cell r="AY7">
            <v>2237.7510131509348</v>
          </cell>
          <cell r="AZ7">
            <v>2212.6346321324331</v>
          </cell>
        </row>
        <row r="8">
          <cell r="A8" t="str">
            <v>X</v>
          </cell>
        </row>
        <row r="9">
          <cell r="A9" t="str">
            <v>TITULOS  GOB NACIONAL</v>
          </cell>
          <cell r="T9">
            <v>330.96534886650477</v>
          </cell>
          <cell r="U9">
            <v>358.4518556799394</v>
          </cell>
          <cell r="V9">
            <v>493.87079000000006</v>
          </cell>
          <cell r="W9">
            <v>639.22187836391959</v>
          </cell>
          <cell r="X9">
            <v>999.34985335299586</v>
          </cell>
          <cell r="Y9">
            <v>1416.9992099999999</v>
          </cell>
          <cell r="Z9">
            <v>1660.8404731374299</v>
          </cell>
          <cell r="AA9">
            <v>2099.9480074277676</v>
          </cell>
          <cell r="AB9">
            <v>2115.2911428654356</v>
          </cell>
          <cell r="AC9">
            <v>2433.0654028089366</v>
          </cell>
          <cell r="AD9">
            <v>2582.2171957439382</v>
          </cell>
          <cell r="AE9">
            <v>3219.6151946209229</v>
          </cell>
          <cell r="AF9">
            <v>3227.6244149125923</v>
          </cell>
          <cell r="AG9">
            <v>3407.144845487886</v>
          </cell>
          <cell r="AH9">
            <v>4424.1417518543494</v>
          </cell>
          <cell r="AI9">
            <v>5403.8983374960462</v>
          </cell>
          <cell r="AJ9">
            <v>6218.6380365177702</v>
          </cell>
          <cell r="AK9">
            <v>7404.3027434154274</v>
          </cell>
          <cell r="AL9">
            <v>7879.2985406204598</v>
          </cell>
          <cell r="AM9">
            <v>8889.7374918892983</v>
          </cell>
          <cell r="AN9">
            <v>9293.6409228596967</v>
          </cell>
          <cell r="AO9">
            <v>10485.506186623908</v>
          </cell>
          <cell r="AP9">
            <v>13567.177900046458</v>
          </cell>
          <cell r="AQ9">
            <v>13998.393539366443</v>
          </cell>
          <cell r="AR9">
            <v>14034.258383162207</v>
          </cell>
          <cell r="AS9">
            <v>623.0031657381287</v>
          </cell>
          <cell r="AT9">
            <v>712.75587460997258</v>
          </cell>
          <cell r="AU9">
            <v>1049.3760928918655</v>
          </cell>
          <cell r="AV9">
            <v>1120.9193879574359</v>
          </cell>
          <cell r="AW9">
            <v>1739.8923164956973</v>
          </cell>
          <cell r="AX9">
            <v>1690.2950483203203</v>
          </cell>
          <cell r="AY9">
            <v>1462.1917119989898</v>
          </cell>
          <cell r="AZ9">
            <v>1437.0753309804884</v>
          </cell>
        </row>
        <row r="10">
          <cell r="A10" t="str">
            <v>PRESTAMOS GOB NACIONAL</v>
          </cell>
          <cell r="AP10">
            <v>0</v>
          </cell>
          <cell r="AQ10">
            <v>0</v>
          </cell>
          <cell r="AR10">
            <v>0</v>
          </cell>
          <cell r="AS10">
            <v>14104.013347730001</v>
          </cell>
          <cell r="AT10">
            <v>7101.5743214979784</v>
          </cell>
          <cell r="AU10">
            <v>6586.8028872322902</v>
          </cell>
          <cell r="AV10">
            <v>7321.4058389471984</v>
          </cell>
          <cell r="AW10">
            <v>7923.3652746004209</v>
          </cell>
          <cell r="AX10">
            <v>9559.6167795341553</v>
          </cell>
          <cell r="AY10">
            <v>9875.312839558308</v>
          </cell>
          <cell r="AZ10">
            <v>9514.6968356090256</v>
          </cell>
        </row>
        <row r="11">
          <cell r="A11" t="str">
            <v>x</v>
          </cell>
        </row>
        <row r="12">
          <cell r="A12" t="str">
            <v>BRADY</v>
          </cell>
          <cell r="C12" t="str">
            <v>BONOS BRADY</v>
          </cell>
          <cell r="T12">
            <v>330.15670514438875</v>
          </cell>
          <cell r="U12">
            <v>357.64388522203689</v>
          </cell>
          <cell r="V12">
            <v>493.07279000000005</v>
          </cell>
          <cell r="W12">
            <v>638.92387836391958</v>
          </cell>
          <cell r="X12">
            <v>999.26485335299583</v>
          </cell>
          <cell r="Y12">
            <v>1198.3092099999999</v>
          </cell>
          <cell r="Z12">
            <v>1390.4063568787517</v>
          </cell>
          <cell r="AA12">
            <v>1380.4772426980326</v>
          </cell>
          <cell r="AB12">
            <v>1370.5880317219205</v>
          </cell>
          <cell r="AC12">
            <v>1373.4812565502966</v>
          </cell>
          <cell r="AD12">
            <v>497.93036126121336</v>
          </cell>
          <cell r="AE12">
            <v>738.52281787808442</v>
          </cell>
          <cell r="AF12">
            <v>632.23814754728505</v>
          </cell>
          <cell r="AG12">
            <v>543.27830999999992</v>
          </cell>
          <cell r="AH12">
            <v>796.22800999999993</v>
          </cell>
          <cell r="AI12">
            <v>1015.5295199999999</v>
          </cell>
          <cell r="AJ12">
            <v>722.27112000000011</v>
          </cell>
          <cell r="AK12">
            <v>564.45119999999997</v>
          </cell>
          <cell r="AL12">
            <v>174.4648</v>
          </cell>
          <cell r="AM12">
            <v>42.37032</v>
          </cell>
          <cell r="AN12">
            <v>14.653519999999999</v>
          </cell>
          <cell r="AO12">
            <v>73.637440000000012</v>
          </cell>
          <cell r="AP12">
            <v>4.8000000000000001E-2</v>
          </cell>
          <cell r="AQ12">
            <v>3.5200000000000005</v>
          </cell>
          <cell r="AR12">
            <v>12.097999999999999</v>
          </cell>
          <cell r="AS12">
            <v>2.8980000000000001</v>
          </cell>
          <cell r="AT12">
            <v>48.718000000000004</v>
          </cell>
          <cell r="AU12">
            <v>242.70160000000001</v>
          </cell>
          <cell r="AV12">
            <v>266.28800000000001</v>
          </cell>
          <cell r="AW12">
            <v>384.21999999999997</v>
          </cell>
          <cell r="AX12">
            <v>361.29871094920981</v>
          </cell>
          <cell r="AY12">
            <v>237.47739999999999</v>
          </cell>
          <cell r="AZ12">
            <v>236.35579999999999</v>
          </cell>
          <cell r="BA12">
            <v>152.93085460479998</v>
          </cell>
        </row>
        <row r="13">
          <cell r="A13" t="str">
            <v>PAR</v>
          </cell>
          <cell r="B13" t="str">
            <v>PARD</v>
          </cell>
          <cell r="T13">
            <v>128.50966307990828</v>
          </cell>
          <cell r="U13">
            <v>95.213060063421011</v>
          </cell>
          <cell r="V13">
            <v>148.07499999999999</v>
          </cell>
          <cell r="W13">
            <v>195.88933566703136</v>
          </cell>
          <cell r="X13">
            <v>497.09178926298233</v>
          </cell>
          <cell r="Y13">
            <v>667.03899999999999</v>
          </cell>
          <cell r="Z13">
            <v>796.99661918211291</v>
          </cell>
          <cell r="AA13">
            <v>883.13972211837051</v>
          </cell>
          <cell r="AB13">
            <v>931.56396194027434</v>
          </cell>
          <cell r="AC13">
            <v>988.37437311425458</v>
          </cell>
          <cell r="AD13">
            <v>168.77099999999999</v>
          </cell>
          <cell r="AE13">
            <v>148.06</v>
          </cell>
          <cell r="AF13">
            <v>60.941000000000003</v>
          </cell>
          <cell r="AG13">
            <v>53.46</v>
          </cell>
          <cell r="AH13">
            <v>30.73</v>
          </cell>
          <cell r="AI13">
            <v>37.58</v>
          </cell>
          <cell r="AJ13">
            <v>24.884</v>
          </cell>
          <cell r="AK13">
            <v>105.864</v>
          </cell>
          <cell r="AL13">
            <v>0.5</v>
          </cell>
          <cell r="AM13">
            <v>0</v>
          </cell>
          <cell r="AN13">
            <v>0</v>
          </cell>
          <cell r="AO13">
            <v>0</v>
          </cell>
          <cell r="AP13">
            <v>0</v>
          </cell>
          <cell r="AQ13">
            <v>0</v>
          </cell>
          <cell r="AR13">
            <v>2.85</v>
          </cell>
          <cell r="AS13">
            <v>2.85</v>
          </cell>
          <cell r="AT13">
            <v>48.67</v>
          </cell>
          <cell r="AU13">
            <v>223.02500000000001</v>
          </cell>
          <cell r="AV13">
            <v>243.249</v>
          </cell>
          <cell r="AW13">
            <v>360.75599999999997</v>
          </cell>
          <cell r="AX13">
            <v>339.93700000000001</v>
          </cell>
          <cell r="AY13">
            <v>216.82900000000001</v>
          </cell>
          <cell r="AZ13">
            <v>216.21899999999999</v>
          </cell>
        </row>
        <row r="14">
          <cell r="A14" t="str">
            <v>DISD</v>
          </cell>
          <cell r="B14" t="str">
            <v>DISD</v>
          </cell>
          <cell r="T14">
            <v>18.925000000000001</v>
          </cell>
          <cell r="U14">
            <v>42.62</v>
          </cell>
          <cell r="V14">
            <v>43.72</v>
          </cell>
          <cell r="W14">
            <v>23.82</v>
          </cell>
          <cell r="X14">
            <v>72.916940060456611</v>
          </cell>
          <cell r="Y14">
            <v>146.381</v>
          </cell>
          <cell r="Z14">
            <v>187.53400357619876</v>
          </cell>
          <cell r="AA14">
            <v>124.88790279815484</v>
          </cell>
          <cell r="AB14">
            <v>110.3319764452888</v>
          </cell>
          <cell r="AC14">
            <v>159.27263808007513</v>
          </cell>
          <cell r="AD14">
            <v>72.152000000000001</v>
          </cell>
          <cell r="AE14">
            <v>108.26533028268436</v>
          </cell>
          <cell r="AF14">
            <v>128.72356267473694</v>
          </cell>
          <cell r="AG14">
            <v>56.747999999999998</v>
          </cell>
          <cell r="AH14">
            <v>83.847999999999999</v>
          </cell>
          <cell r="AI14">
            <v>113.17</v>
          </cell>
          <cell r="AJ14">
            <v>167.87</v>
          </cell>
          <cell r="AK14">
            <v>207.92</v>
          </cell>
          <cell r="AL14">
            <v>4.548</v>
          </cell>
          <cell r="AM14">
            <v>4.8000000000000001E-2</v>
          </cell>
          <cell r="AN14">
            <v>5.048</v>
          </cell>
          <cell r="AO14">
            <v>3.048</v>
          </cell>
          <cell r="AP14">
            <v>4.8000000000000001E-2</v>
          </cell>
          <cell r="AQ14">
            <v>4.8000000000000001E-2</v>
          </cell>
          <cell r="AR14">
            <v>4.8000000000000001E-2</v>
          </cell>
          <cell r="AS14">
            <v>4.8000000000000001E-2</v>
          </cell>
          <cell r="AT14">
            <v>4.8000000000000001E-2</v>
          </cell>
          <cell r="AU14">
            <v>19.631</v>
          </cell>
          <cell r="AV14">
            <v>21.081</v>
          </cell>
          <cell r="AW14">
            <v>21.506</v>
          </cell>
          <cell r="AX14">
            <v>20.082000000000001</v>
          </cell>
          <cell r="AY14">
            <v>19.082000000000001</v>
          </cell>
          <cell r="AZ14">
            <v>19.082000000000001</v>
          </cell>
        </row>
        <row r="15">
          <cell r="A15" t="str">
            <v>FRB</v>
          </cell>
          <cell r="B15" t="str">
            <v>FRB</v>
          </cell>
          <cell r="T15">
            <v>182.72204206448043</v>
          </cell>
          <cell r="U15">
            <v>219.81082515861587</v>
          </cell>
          <cell r="V15">
            <v>301.27779000000004</v>
          </cell>
          <cell r="W15">
            <v>419.21454269688826</v>
          </cell>
          <cell r="X15">
            <v>429.25612402955687</v>
          </cell>
          <cell r="Y15">
            <v>384.88920999999999</v>
          </cell>
          <cell r="Z15">
            <v>405.87573412043997</v>
          </cell>
          <cell r="AA15">
            <v>372.44961778150707</v>
          </cell>
          <cell r="AB15">
            <v>328.69209333635746</v>
          </cell>
          <cell r="AC15">
            <v>225.83424535596697</v>
          </cell>
          <cell r="AD15">
            <v>257.00736126121336</v>
          </cell>
          <cell r="AE15">
            <v>482.1974875954001</v>
          </cell>
          <cell r="AF15">
            <v>442.57358487254811</v>
          </cell>
          <cell r="AG15">
            <v>433.07030999999995</v>
          </cell>
          <cell r="AH15">
            <v>681.65000999999995</v>
          </cell>
          <cell r="AI15">
            <v>864.77951999999993</v>
          </cell>
          <cell r="AJ15">
            <v>529.51712000000009</v>
          </cell>
          <cell r="AK15">
            <v>250.66720000000001</v>
          </cell>
          <cell r="AL15">
            <v>169.41679999999999</v>
          </cell>
          <cell r="AM15">
            <v>42.322319999999998</v>
          </cell>
          <cell r="AN15">
            <v>9.6055199999999985</v>
          </cell>
          <cell r="AO15">
            <v>70.58944000000001</v>
          </cell>
          <cell r="AP15">
            <v>0</v>
          </cell>
          <cell r="AQ15">
            <v>3.4720000000000004</v>
          </cell>
          <cell r="AR15">
            <v>9.1999999999999993</v>
          </cell>
          <cell r="AS15">
            <v>0</v>
          </cell>
          <cell r="AT15">
            <v>0</v>
          </cell>
          <cell r="AU15">
            <v>4.5600000000000002E-2</v>
          </cell>
          <cell r="AV15">
            <v>1.958</v>
          </cell>
          <cell r="AW15">
            <v>1.958</v>
          </cell>
          <cell r="AX15">
            <v>1.2797109492097749</v>
          </cell>
          <cell r="AY15">
            <v>1.5663999999999996</v>
          </cell>
          <cell r="AZ15">
            <v>1.0548</v>
          </cell>
        </row>
        <row r="16">
          <cell r="A16" t="str">
            <v>GLOB</v>
          </cell>
          <cell r="C16" t="str">
            <v>BONOS GLOBALES</v>
          </cell>
          <cell r="T16">
            <v>0.80864372211599744</v>
          </cell>
          <cell r="U16">
            <v>0.8079704579025111</v>
          </cell>
          <cell r="V16">
            <v>0.79800000000000004</v>
          </cell>
          <cell r="W16">
            <v>0.29799999999999999</v>
          </cell>
          <cell r="X16">
            <v>8.5000000000000006E-2</v>
          </cell>
          <cell r="Y16">
            <v>179.72</v>
          </cell>
          <cell r="Z16">
            <v>208.26358751834712</v>
          </cell>
          <cell r="AA16">
            <v>612.49773483033687</v>
          </cell>
          <cell r="AB16">
            <v>636.17290140133173</v>
          </cell>
          <cell r="AC16">
            <v>921.03153296029427</v>
          </cell>
          <cell r="AD16">
            <v>1913.7653707374664</v>
          </cell>
          <cell r="AE16">
            <v>2256.1748370946848</v>
          </cell>
          <cell r="AF16">
            <v>2307.9608951002092</v>
          </cell>
          <cell r="AG16">
            <v>2481.1490000000003</v>
          </cell>
          <cell r="AH16">
            <v>3242.7939999999999</v>
          </cell>
          <cell r="AI16">
            <v>3773.1330000000003</v>
          </cell>
          <cell r="AJ16">
            <v>4542.7359999999999</v>
          </cell>
          <cell r="AK16">
            <v>5809.3829999999998</v>
          </cell>
          <cell r="AL16">
            <v>6537.5359999999991</v>
          </cell>
          <cell r="AM16">
            <v>7617.7380000000003</v>
          </cell>
          <cell r="AN16">
            <v>7967.3470000000016</v>
          </cell>
          <cell r="AO16">
            <v>9183.4459999999999</v>
          </cell>
          <cell r="AP16">
            <v>12870.513588</v>
          </cell>
          <cell r="AQ16">
            <v>13237.504687000001</v>
          </cell>
          <cell r="AR16">
            <v>13259.895032</v>
          </cell>
          <cell r="AS16">
            <v>0</v>
          </cell>
          <cell r="AT16">
            <v>40.799558999999995</v>
          </cell>
          <cell r="AU16">
            <v>73.711241399999992</v>
          </cell>
          <cell r="AV16">
            <v>103.11488716125001</v>
          </cell>
          <cell r="AW16">
            <v>628.33308156132807</v>
          </cell>
          <cell r="AX16">
            <v>627.7949780132268</v>
          </cell>
          <cell r="AY16">
            <v>550.54235916888774</v>
          </cell>
          <cell r="AZ16">
            <v>531.17545726388778</v>
          </cell>
          <cell r="BA16">
            <v>15733.122019037603</v>
          </cell>
        </row>
        <row r="17">
          <cell r="A17" t="str">
            <v>BG01/03</v>
          </cell>
          <cell r="B17" t="str">
            <v>BGLO</v>
          </cell>
          <cell r="T17">
            <v>0.80864372211599744</v>
          </cell>
          <cell r="U17">
            <v>0.8079704579025111</v>
          </cell>
          <cell r="V17">
            <v>0.79800000000000004</v>
          </cell>
          <cell r="W17">
            <v>0.29799999999999999</v>
          </cell>
          <cell r="X17">
            <v>8.5000000000000006E-2</v>
          </cell>
          <cell r="Y17">
            <v>8.5000000000000006E-2</v>
          </cell>
          <cell r="Z17">
            <v>8.5000000000000006E-2</v>
          </cell>
          <cell r="AA17">
            <v>8.5000000000000006E-2</v>
          </cell>
          <cell r="AB17">
            <v>8.5000000000000006E-2</v>
          </cell>
          <cell r="AC17">
            <v>8.5000000000000006E-2</v>
          </cell>
          <cell r="AD17">
            <v>1.085</v>
          </cell>
          <cell r="AE17">
            <v>8.5000000000000006E-2</v>
          </cell>
          <cell r="AF17">
            <v>3.6999999999999998E-2</v>
          </cell>
          <cell r="AG17">
            <v>3.6999999999999998E-2</v>
          </cell>
          <cell r="AH17">
            <v>3.6999999999999998E-2</v>
          </cell>
          <cell r="AI17">
            <v>2E-3</v>
          </cell>
          <cell r="AJ17">
            <v>2E-3</v>
          </cell>
          <cell r="AK17">
            <v>2E-3</v>
          </cell>
          <cell r="AL17">
            <v>2E-3</v>
          </cell>
          <cell r="AM17">
            <v>2E-3</v>
          </cell>
          <cell r="AN17">
            <v>2E-3</v>
          </cell>
          <cell r="AO17">
            <v>2E-3</v>
          </cell>
          <cell r="AP17">
            <v>2E-3</v>
          </cell>
          <cell r="AQ17">
            <v>2E-3</v>
          </cell>
          <cell r="AR17">
            <v>2E-3</v>
          </cell>
          <cell r="AS17">
            <v>0</v>
          </cell>
          <cell r="AT17">
            <v>5.782</v>
          </cell>
          <cell r="AU17">
            <v>5.782</v>
          </cell>
          <cell r="AV17">
            <v>6.2619999999999996</v>
          </cell>
          <cell r="AW17">
            <v>5.734</v>
          </cell>
          <cell r="AX17">
            <v>5.7140000000000004</v>
          </cell>
          <cell r="AY17">
            <v>10.422000000000001</v>
          </cell>
          <cell r="AZ17">
            <v>9.7989999999999995</v>
          </cell>
        </row>
        <row r="18">
          <cell r="A18" t="str">
            <v>BG04/06</v>
          </cell>
          <cell r="B18" t="str">
            <v>BGL4</v>
          </cell>
          <cell r="T18">
            <v>0</v>
          </cell>
          <cell r="U18">
            <v>0</v>
          </cell>
          <cell r="V18">
            <v>0</v>
          </cell>
          <cell r="W18">
            <v>0</v>
          </cell>
          <cell r="X18">
            <v>0</v>
          </cell>
          <cell r="Y18">
            <v>0.2</v>
          </cell>
          <cell r="Z18">
            <v>0.2</v>
          </cell>
          <cell r="AA18">
            <v>0.2</v>
          </cell>
          <cell r="AB18">
            <v>0.2</v>
          </cell>
          <cell r="AC18">
            <v>4.2</v>
          </cell>
          <cell r="AD18">
            <v>4.2</v>
          </cell>
          <cell r="AE18">
            <v>1.2</v>
          </cell>
          <cell r="AF18">
            <v>1.2</v>
          </cell>
          <cell r="AG18">
            <v>7.2</v>
          </cell>
          <cell r="AH18">
            <v>6.9420000000000002</v>
          </cell>
          <cell r="AI18">
            <v>1.6439999999999999</v>
          </cell>
          <cell r="AJ18">
            <v>1.5740000000000001</v>
          </cell>
          <cell r="AK18">
            <v>1.5740000000000001</v>
          </cell>
          <cell r="AL18">
            <v>0.57399999999999995</v>
          </cell>
          <cell r="AM18">
            <v>0.57399999999999995</v>
          </cell>
          <cell r="AN18">
            <v>0.57399999999999995</v>
          </cell>
          <cell r="AO18">
            <v>0.57399999999999995</v>
          </cell>
          <cell r="AP18">
            <v>7.3999999999999996E-2</v>
          </cell>
          <cell r="AQ18">
            <v>7.3999999999999996E-2</v>
          </cell>
          <cell r="AR18">
            <v>7.3999999999999996E-2</v>
          </cell>
          <cell r="AS18">
            <v>0</v>
          </cell>
          <cell r="AT18">
            <v>0</v>
          </cell>
          <cell r="AU18">
            <v>0</v>
          </cell>
          <cell r="AV18">
            <v>0</v>
          </cell>
          <cell r="AW18">
            <v>0</v>
          </cell>
          <cell r="AX18">
            <v>0</v>
          </cell>
          <cell r="AY18">
            <v>0</v>
          </cell>
          <cell r="AZ18">
            <v>0</v>
          </cell>
        </row>
        <row r="19">
          <cell r="A19" t="str">
            <v>BG05/17</v>
          </cell>
          <cell r="B19" t="str">
            <v>BGL5</v>
          </cell>
          <cell r="T19">
            <v>0</v>
          </cell>
          <cell r="U19">
            <v>0</v>
          </cell>
          <cell r="V19">
            <v>0</v>
          </cell>
          <cell r="W19">
            <v>0</v>
          </cell>
          <cell r="X19">
            <v>0</v>
          </cell>
          <cell r="Y19">
            <v>179.435</v>
          </cell>
          <cell r="Z19">
            <v>207.97858751834713</v>
          </cell>
          <cell r="AA19">
            <v>288.95573483033684</v>
          </cell>
          <cell r="AB19">
            <v>294.68488582220238</v>
          </cell>
          <cell r="AC19">
            <v>415.53084809030344</v>
          </cell>
          <cell r="AD19">
            <v>393.52380709025419</v>
          </cell>
          <cell r="AE19">
            <v>760.92653635772422</v>
          </cell>
          <cell r="AF19">
            <v>759.06505252398563</v>
          </cell>
          <cell r="AG19">
            <v>842.66200000000003</v>
          </cell>
          <cell r="AH19">
            <v>1002.895</v>
          </cell>
          <cell r="AI19">
            <v>1199.576</v>
          </cell>
          <cell r="AJ19">
            <v>1568.5909999999999</v>
          </cell>
          <cell r="AK19">
            <v>1972.08</v>
          </cell>
          <cell r="AL19">
            <v>1850.4069999999999</v>
          </cell>
          <cell r="AM19">
            <v>1661.8689999999999</v>
          </cell>
          <cell r="AN19">
            <v>1769.4</v>
          </cell>
          <cell r="AO19">
            <v>1834.1610000000001</v>
          </cell>
          <cell r="AP19">
            <v>108.20399999999999</v>
          </cell>
          <cell r="AQ19">
            <v>50.649000000000001</v>
          </cell>
          <cell r="AR19">
            <v>50.649000000000001</v>
          </cell>
          <cell r="AS19">
            <v>0</v>
          </cell>
          <cell r="AT19">
            <v>0</v>
          </cell>
          <cell r="AU19">
            <v>0</v>
          </cell>
          <cell r="AV19">
            <v>14</v>
          </cell>
          <cell r="AW19">
            <v>14</v>
          </cell>
          <cell r="AX19">
            <v>4.0709999999999997</v>
          </cell>
          <cell r="AY19">
            <v>4.0709999999999997</v>
          </cell>
          <cell r="AZ19">
            <v>4.0679999999999996</v>
          </cell>
        </row>
        <row r="20">
          <cell r="A20" t="str">
            <v>BG06/27</v>
          </cell>
          <cell r="B20" t="str">
            <v>GLO27</v>
          </cell>
          <cell r="T20">
            <v>0</v>
          </cell>
          <cell r="U20">
            <v>0</v>
          </cell>
          <cell r="V20">
            <v>0</v>
          </cell>
          <cell r="W20">
            <v>0</v>
          </cell>
          <cell r="X20">
            <v>0</v>
          </cell>
          <cell r="Y20">
            <v>0</v>
          </cell>
          <cell r="Z20">
            <v>0</v>
          </cell>
          <cell r="AA20">
            <v>323.25700000000001</v>
          </cell>
          <cell r="AB20">
            <v>341.20301557912927</v>
          </cell>
          <cell r="AC20">
            <v>501.21568486999075</v>
          </cell>
          <cell r="AD20">
            <v>1514.9565636472121</v>
          </cell>
          <cell r="AE20">
            <v>1493.9633007369605</v>
          </cell>
          <cell r="AF20">
            <v>1533.3588425762232</v>
          </cell>
          <cell r="AG20">
            <v>1487.6690000000001</v>
          </cell>
          <cell r="AH20">
            <v>1500.0170000000001</v>
          </cell>
          <cell r="AI20">
            <v>1589.703</v>
          </cell>
          <cell r="AJ20">
            <v>1866.67</v>
          </cell>
          <cell r="AK20">
            <v>1846.817</v>
          </cell>
          <cell r="AL20">
            <v>1796.2840000000001</v>
          </cell>
          <cell r="AM20">
            <v>2139.078</v>
          </cell>
          <cell r="AN20">
            <v>2196.5300000000002</v>
          </cell>
          <cell r="AO20">
            <v>2021.518</v>
          </cell>
          <cell r="AP20">
            <v>19.741</v>
          </cell>
          <cell r="AQ20">
            <v>18.741</v>
          </cell>
          <cell r="AR20">
            <v>0</v>
          </cell>
          <cell r="AS20">
            <v>0</v>
          </cell>
          <cell r="AT20">
            <v>0</v>
          </cell>
          <cell r="AU20">
            <v>0</v>
          </cell>
          <cell r="AV20">
            <v>1.5</v>
          </cell>
          <cell r="AW20">
            <v>1.5</v>
          </cell>
          <cell r="AX20">
            <v>1.5</v>
          </cell>
          <cell r="AY20">
            <v>1.6559999999999999</v>
          </cell>
          <cell r="AZ20">
            <v>1.6559999999999999</v>
          </cell>
        </row>
        <row r="21">
          <cell r="A21" t="str">
            <v>BG07/05</v>
          </cell>
          <cell r="B21" t="str">
            <v>ARG05</v>
          </cell>
          <cell r="T21">
            <v>0</v>
          </cell>
          <cell r="U21">
            <v>0</v>
          </cell>
          <cell r="V21">
            <v>0</v>
          </cell>
          <cell r="W21">
            <v>0</v>
          </cell>
          <cell r="X21">
            <v>0</v>
          </cell>
          <cell r="Y21">
            <v>0</v>
          </cell>
          <cell r="Z21">
            <v>0</v>
          </cell>
          <cell r="AA21">
            <v>0</v>
          </cell>
          <cell r="AB21">
            <v>0</v>
          </cell>
          <cell r="AC21">
            <v>0</v>
          </cell>
          <cell r="AD21">
            <v>0</v>
          </cell>
          <cell r="AE21">
            <v>0</v>
          </cell>
          <cell r="AF21">
            <v>14.3</v>
          </cell>
          <cell r="AG21">
            <v>14.75</v>
          </cell>
          <cell r="AH21">
            <v>54.2</v>
          </cell>
          <cell r="AI21">
            <v>53.786000000000001</v>
          </cell>
          <cell r="AJ21">
            <v>53.866</v>
          </cell>
          <cell r="AK21">
            <v>58.866</v>
          </cell>
          <cell r="AL21">
            <v>57.866</v>
          </cell>
          <cell r="AM21">
            <v>52.195999999999998</v>
          </cell>
          <cell r="AN21">
            <v>52.195999999999998</v>
          </cell>
          <cell r="AO21">
            <v>0.996</v>
          </cell>
          <cell r="AP21">
            <v>0.113</v>
          </cell>
          <cell r="AQ21">
            <v>0.113</v>
          </cell>
          <cell r="AR21">
            <v>0</v>
          </cell>
          <cell r="AS21">
            <v>0</v>
          </cell>
          <cell r="AT21">
            <v>0</v>
          </cell>
          <cell r="AU21">
            <v>0</v>
          </cell>
          <cell r="AV21">
            <v>0</v>
          </cell>
          <cell r="AW21">
            <v>0</v>
          </cell>
          <cell r="AX21">
            <v>0</v>
          </cell>
          <cell r="AY21">
            <v>1.2849999999999999</v>
          </cell>
          <cell r="AZ21">
            <v>1.2849999999999999</v>
          </cell>
        </row>
        <row r="22">
          <cell r="A22" t="str">
            <v>BG08/19</v>
          </cell>
          <cell r="B22" t="str">
            <v>ARG19</v>
          </cell>
          <cell r="T22">
            <v>0</v>
          </cell>
          <cell r="U22">
            <v>0</v>
          </cell>
          <cell r="V22">
            <v>0</v>
          </cell>
          <cell r="W22">
            <v>0</v>
          </cell>
          <cell r="X22">
            <v>0</v>
          </cell>
          <cell r="Y22">
            <v>0</v>
          </cell>
          <cell r="Z22">
            <v>0</v>
          </cell>
          <cell r="AA22">
            <v>0</v>
          </cell>
          <cell r="AB22">
            <v>0</v>
          </cell>
          <cell r="AC22">
            <v>0</v>
          </cell>
          <cell r="AD22">
            <v>0</v>
          </cell>
          <cell r="AE22">
            <v>0</v>
          </cell>
          <cell r="AF22">
            <v>0</v>
          </cell>
          <cell r="AG22">
            <v>128.83099999999999</v>
          </cell>
          <cell r="AH22">
            <v>558.803</v>
          </cell>
          <cell r="AI22">
            <v>725.55899999999997</v>
          </cell>
          <cell r="AJ22">
            <v>744.55499999999995</v>
          </cell>
          <cell r="AK22">
            <v>906.28399999999999</v>
          </cell>
          <cell r="AL22">
            <v>1052.134</v>
          </cell>
          <cell r="AM22">
            <v>1060.2339999999999</v>
          </cell>
          <cell r="AN22">
            <v>1080.634</v>
          </cell>
          <cell r="AO22">
            <v>1103.539</v>
          </cell>
          <cell r="AP22">
            <v>25.05</v>
          </cell>
          <cell r="AQ22">
            <v>38.4</v>
          </cell>
          <cell r="AR22">
            <v>38.4</v>
          </cell>
          <cell r="AS22">
            <v>0</v>
          </cell>
          <cell r="AT22">
            <v>0</v>
          </cell>
          <cell r="AU22">
            <v>0</v>
          </cell>
          <cell r="AV22">
            <v>0</v>
          </cell>
          <cell r="AW22">
            <v>0</v>
          </cell>
          <cell r="AX22">
            <v>0</v>
          </cell>
          <cell r="AY22">
            <v>0</v>
          </cell>
          <cell r="AZ22">
            <v>0</v>
          </cell>
        </row>
        <row r="23">
          <cell r="A23" t="str">
            <v>BG09/09</v>
          </cell>
          <cell r="B23" t="str">
            <v>GLO09</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119.9</v>
          </cell>
          <cell r="AI23">
            <v>202.863</v>
          </cell>
          <cell r="AJ23">
            <v>307.47800000000001</v>
          </cell>
          <cell r="AK23">
            <v>303.38400000000001</v>
          </cell>
          <cell r="AL23">
            <v>276.83699999999999</v>
          </cell>
          <cell r="AM23">
            <v>127.828</v>
          </cell>
          <cell r="AN23">
            <v>129.15199999999999</v>
          </cell>
          <cell r="AO23">
            <v>110.452</v>
          </cell>
          <cell r="AP23">
            <v>1.28</v>
          </cell>
          <cell r="AQ23">
            <v>1.036</v>
          </cell>
          <cell r="AR23">
            <v>1.036</v>
          </cell>
          <cell r="AS23">
            <v>0</v>
          </cell>
          <cell r="AT23">
            <v>0</v>
          </cell>
          <cell r="AU23">
            <v>30.509</v>
          </cell>
          <cell r="AV23">
            <v>28.175999999999998</v>
          </cell>
          <cell r="AW23">
            <v>25.175999999999998</v>
          </cell>
          <cell r="AX23">
            <v>23.175999999999998</v>
          </cell>
          <cell r="AY23">
            <v>22.175999999999998</v>
          </cell>
          <cell r="AZ23">
            <v>3.4350000000000001</v>
          </cell>
        </row>
        <row r="24">
          <cell r="A24" t="str">
            <v>BG10/20</v>
          </cell>
          <cell r="B24" t="str">
            <v>GLO20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564.44600000000003</v>
          </cell>
          <cell r="AL24">
            <v>732.226</v>
          </cell>
          <cell r="AM24">
            <v>804.90800000000002</v>
          </cell>
          <cell r="AN24">
            <v>830.49800000000005</v>
          </cell>
          <cell r="AO24">
            <v>873.95799999999997</v>
          </cell>
          <cell r="AP24">
            <v>13.653</v>
          </cell>
          <cell r="AQ24">
            <v>9.7680000000000007</v>
          </cell>
          <cell r="AR24">
            <v>9.7680000000000007</v>
          </cell>
          <cell r="AS24">
            <v>0</v>
          </cell>
          <cell r="AT24">
            <v>0</v>
          </cell>
          <cell r="AU24">
            <v>0</v>
          </cell>
          <cell r="AV24">
            <v>0</v>
          </cell>
          <cell r="AW24">
            <v>0</v>
          </cell>
          <cell r="AX24">
            <v>0</v>
          </cell>
          <cell r="AY24">
            <v>0</v>
          </cell>
          <cell r="AZ24">
            <v>0</v>
          </cell>
        </row>
        <row r="25">
          <cell r="A25" t="str">
            <v>BG11/10</v>
          </cell>
          <cell r="B25" t="str">
            <v>GLO10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155.93</v>
          </cell>
          <cell r="AL25">
            <v>201.2</v>
          </cell>
          <cell r="AM25">
            <v>86.71</v>
          </cell>
          <cell r="AN25">
            <v>101.84</v>
          </cell>
          <cell r="AO25">
            <v>25.465</v>
          </cell>
          <cell r="AP25">
            <v>2</v>
          </cell>
          <cell r="AQ25">
            <v>2</v>
          </cell>
          <cell r="AR25">
            <v>2</v>
          </cell>
          <cell r="AS25">
            <v>0</v>
          </cell>
          <cell r="AT25">
            <v>0</v>
          </cell>
          <cell r="AU25">
            <v>0</v>
          </cell>
          <cell r="AV25">
            <v>0</v>
          </cell>
          <cell r="AW25">
            <v>0</v>
          </cell>
          <cell r="AX25">
            <v>0</v>
          </cell>
          <cell r="AY25">
            <v>0</v>
          </cell>
          <cell r="AZ25">
            <v>0</v>
          </cell>
        </row>
        <row r="26">
          <cell r="A26" t="str">
            <v>BG12/15</v>
          </cell>
          <cell r="B26" t="str">
            <v>GLO15</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570.00599999999997</v>
          </cell>
          <cell r="AM26">
            <v>916.46400000000006</v>
          </cell>
          <cell r="AN26">
            <v>1028.2560000000001</v>
          </cell>
          <cell r="AO26">
            <v>1139.6479999999999</v>
          </cell>
          <cell r="AP26">
            <v>39.305</v>
          </cell>
          <cell r="AQ26">
            <v>45.652999999999999</v>
          </cell>
          <cell r="AR26">
            <v>45.652999999999999</v>
          </cell>
          <cell r="AS26">
            <v>0</v>
          </cell>
          <cell r="AT26">
            <v>0</v>
          </cell>
          <cell r="AU26">
            <v>0</v>
          </cell>
          <cell r="AV26">
            <v>0</v>
          </cell>
          <cell r="AW26">
            <v>0</v>
          </cell>
          <cell r="AX26">
            <v>2.5</v>
          </cell>
          <cell r="AY26">
            <v>0.04</v>
          </cell>
          <cell r="AZ26">
            <v>0.04</v>
          </cell>
        </row>
        <row r="27">
          <cell r="A27" t="str">
            <v>BG13/30</v>
          </cell>
          <cell r="B27" t="str">
            <v>GLO30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767.875</v>
          </cell>
          <cell r="AN27">
            <v>778.26499999999999</v>
          </cell>
          <cell r="AO27">
            <v>670.40300000000002</v>
          </cell>
          <cell r="AP27">
            <v>44.284999999999997</v>
          </cell>
          <cell r="AQ27">
            <v>46.784999999999997</v>
          </cell>
          <cell r="AR27">
            <v>46.784999999999997</v>
          </cell>
          <cell r="AS27">
            <v>0</v>
          </cell>
          <cell r="AT27">
            <v>0</v>
          </cell>
          <cell r="AU27">
            <v>0</v>
          </cell>
          <cell r="AV27">
            <v>0</v>
          </cell>
          <cell r="AW27">
            <v>0</v>
          </cell>
          <cell r="AX27">
            <v>0</v>
          </cell>
          <cell r="AY27">
            <v>0</v>
          </cell>
          <cell r="AZ27">
            <v>0</v>
          </cell>
        </row>
        <row r="28">
          <cell r="A28" t="str">
            <v>BG14/31</v>
          </cell>
          <cell r="B28" t="str">
            <v>GLO31</v>
          </cell>
          <cell r="AN28">
            <v>0</v>
          </cell>
          <cell r="AO28">
            <v>925.43</v>
          </cell>
          <cell r="AP28">
            <v>0.85</v>
          </cell>
          <cell r="AQ28">
            <v>11.15</v>
          </cell>
          <cell r="AR28">
            <v>11.15</v>
          </cell>
          <cell r="AS28">
            <v>0</v>
          </cell>
          <cell r="AT28">
            <v>0</v>
          </cell>
          <cell r="AU28">
            <v>0</v>
          </cell>
          <cell r="AV28">
            <v>0</v>
          </cell>
          <cell r="AW28">
            <v>0</v>
          </cell>
          <cell r="AX28">
            <v>0</v>
          </cell>
          <cell r="AY28">
            <v>0</v>
          </cell>
          <cell r="AZ28">
            <v>0</v>
          </cell>
        </row>
        <row r="29">
          <cell r="A29" t="str">
            <v>BG15/12</v>
          </cell>
          <cell r="B29" t="str">
            <v>TF12F</v>
          </cell>
          <cell r="AN29">
            <v>0</v>
          </cell>
          <cell r="AO29">
            <v>477.3</v>
          </cell>
          <cell r="AP29">
            <v>6.9</v>
          </cell>
          <cell r="AQ29">
            <v>6.9</v>
          </cell>
          <cell r="AR29">
            <v>6.9</v>
          </cell>
          <cell r="AS29">
            <v>0</v>
          </cell>
          <cell r="AT29">
            <v>0</v>
          </cell>
          <cell r="AU29">
            <v>2E-3</v>
          </cell>
          <cell r="AV29">
            <v>2E-3</v>
          </cell>
          <cell r="AW29">
            <v>2E-3</v>
          </cell>
          <cell r="AX29">
            <v>2E-3</v>
          </cell>
          <cell r="AY29">
            <v>2E-3</v>
          </cell>
          <cell r="AZ29">
            <v>2E-3</v>
          </cell>
        </row>
        <row r="30">
          <cell r="A30" t="str">
            <v>BG16/08$</v>
          </cell>
          <cell r="B30" t="str">
            <v>GPS8*</v>
          </cell>
          <cell r="AO30">
            <v>0</v>
          </cell>
          <cell r="AP30">
            <v>102.601581</v>
          </cell>
          <cell r="AQ30">
            <v>116.992541</v>
          </cell>
          <cell r="AR30">
            <v>116.992541</v>
          </cell>
          <cell r="AS30">
            <v>0</v>
          </cell>
          <cell r="AT30">
            <v>2.5590000000000001E-3</v>
          </cell>
          <cell r="AU30">
            <v>3.2413999999999998E-3</v>
          </cell>
          <cell r="AV30">
            <v>3.1987500000000002E-3</v>
          </cell>
          <cell r="AW30">
            <v>2.9001999999999999E-3</v>
          </cell>
          <cell r="AX30">
            <v>2.45664E-3</v>
          </cell>
          <cell r="AY30">
            <v>2.3883999999999997E-3</v>
          </cell>
          <cell r="AZ30">
            <v>2.486495E-3</v>
          </cell>
        </row>
        <row r="31">
          <cell r="A31" t="str">
            <v>BG17/08</v>
          </cell>
          <cell r="B31" t="str">
            <v>GD08D*</v>
          </cell>
          <cell r="AO31">
            <v>0</v>
          </cell>
          <cell r="AP31">
            <v>1378.264586</v>
          </cell>
          <cell r="AQ31">
            <v>1596.5615849999999</v>
          </cell>
          <cell r="AR31">
            <v>1596.5615849999999</v>
          </cell>
          <cell r="AS31">
            <v>0</v>
          </cell>
          <cell r="AT31">
            <v>0</v>
          </cell>
          <cell r="AU31">
            <v>2.4</v>
          </cell>
          <cell r="AV31">
            <v>4.7300000000000004</v>
          </cell>
          <cell r="AW31">
            <v>4.7300000000000004</v>
          </cell>
          <cell r="AX31">
            <v>7.7222999999999997</v>
          </cell>
          <cell r="AY31">
            <v>4.7299829999999998</v>
          </cell>
          <cell r="AZ31">
            <v>4.7299829999999998</v>
          </cell>
        </row>
        <row r="32">
          <cell r="A32" t="str">
            <v>BG18/18</v>
          </cell>
          <cell r="B32" t="str">
            <v>GJ18K*</v>
          </cell>
          <cell r="AO32">
            <v>0</v>
          </cell>
          <cell r="AP32">
            <v>3972.437062</v>
          </cell>
          <cell r="AQ32">
            <v>4057.8635119999999</v>
          </cell>
          <cell r="AR32">
            <v>4099.107857</v>
          </cell>
          <cell r="AS32">
            <v>0</v>
          </cell>
          <cell r="AT32">
            <v>29.715</v>
          </cell>
          <cell r="AU32">
            <v>29.715</v>
          </cell>
          <cell r="AV32">
            <v>42.823688411250004</v>
          </cell>
          <cell r="AW32">
            <v>393.15490636132813</v>
          </cell>
          <cell r="AX32">
            <v>385.21427599994684</v>
          </cell>
          <cell r="AY32">
            <v>318.67997708888777</v>
          </cell>
          <cell r="AZ32">
            <v>318.67997708888777</v>
          </cell>
        </row>
        <row r="33">
          <cell r="A33" t="str">
            <v>BG19/31</v>
          </cell>
          <cell r="B33" t="str">
            <v>GJ31K*</v>
          </cell>
          <cell r="AO33">
            <v>0</v>
          </cell>
          <cell r="AP33">
            <v>7155.7533590000003</v>
          </cell>
          <cell r="AQ33">
            <v>7234.816049</v>
          </cell>
          <cell r="AR33">
            <v>7234.816049</v>
          </cell>
          <cell r="AS33">
            <v>0</v>
          </cell>
          <cell r="AT33">
            <v>5.3</v>
          </cell>
          <cell r="AU33">
            <v>5.3</v>
          </cell>
          <cell r="AV33">
            <v>5.6179999999999994</v>
          </cell>
          <cell r="AW33">
            <v>184.033275</v>
          </cell>
          <cell r="AX33">
            <v>197.89294537327999</v>
          </cell>
          <cell r="AY33">
            <v>187.47801068000001</v>
          </cell>
          <cell r="AZ33">
            <v>187.47801068000001</v>
          </cell>
        </row>
        <row r="34">
          <cell r="A34" t="str">
            <v>CZERO</v>
          </cell>
          <cell r="C34" t="str">
            <v>CUPON CERO GARANTIZADOS</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12.274114432284541</v>
          </cell>
          <cell r="AK34">
            <v>12.650327852257181</v>
          </cell>
          <cell r="AL34">
            <v>15.197631484268125</v>
          </cell>
          <cell r="AM34">
            <v>16.30772329628082</v>
          </cell>
          <cell r="AN34">
            <v>16.772258633197733</v>
          </cell>
          <cell r="AO34">
            <v>18.013324028364622</v>
          </cell>
          <cell r="AP34">
            <v>18.695593163216369</v>
          </cell>
          <cell r="AQ34">
            <v>26.653501204234878</v>
          </cell>
          <cell r="AR34">
            <v>31.55</v>
          </cell>
          <cell r="AS34">
            <v>53.454815644127287</v>
          </cell>
          <cell r="AT34">
            <v>56.587965515971185</v>
          </cell>
          <cell r="AU34">
            <v>61.940114491865607</v>
          </cell>
          <cell r="AV34">
            <v>72.362858351616055</v>
          </cell>
          <cell r="AW34">
            <v>85.635034594229197</v>
          </cell>
          <cell r="AX34">
            <v>87.575632059003809</v>
          </cell>
          <cell r="AY34">
            <v>93.497609395872217</v>
          </cell>
          <cell r="AZ34">
            <v>95.844546761930786</v>
          </cell>
          <cell r="BA34">
            <v>30.596490535933228</v>
          </cell>
        </row>
        <row r="35">
          <cell r="A35" t="str">
            <v>ZCBMD02</v>
          </cell>
          <cell r="B35" t="str">
            <v>ZCSD2</v>
          </cell>
          <cell r="AQ35">
            <v>6.3897019051959889</v>
          </cell>
          <cell r="AR35">
            <v>7</v>
          </cell>
          <cell r="AS35">
            <v>6.5370704740200551</v>
          </cell>
          <cell r="AT35">
            <v>6.6812353783044669</v>
          </cell>
          <cell r="AU35">
            <v>6.7294735132178678</v>
          </cell>
          <cell r="AV35">
            <v>6.8747368167730176</v>
          </cell>
          <cell r="AW35">
            <v>0</v>
          </cell>
          <cell r="AX35">
            <v>0</v>
          </cell>
          <cell r="AY35">
            <v>0</v>
          </cell>
          <cell r="AZ35">
            <v>0</v>
          </cell>
        </row>
        <row r="36">
          <cell r="A36" t="str">
            <v>ZCBME03</v>
          </cell>
          <cell r="B36" t="str">
            <v>ZCSE3</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12.274114432284541</v>
          </cell>
          <cell r="AK36">
            <v>12.650327852257181</v>
          </cell>
          <cell r="AL36">
            <v>15.197631484268125</v>
          </cell>
          <cell r="AM36">
            <v>15.641370389876879</v>
          </cell>
          <cell r="AN36">
            <v>16.085109295485637</v>
          </cell>
          <cell r="AO36">
            <v>17.305830355677156</v>
          </cell>
          <cell r="AP36">
            <v>17.96752910738714</v>
          </cell>
          <cell r="AQ36">
            <v>19.514938811901505</v>
          </cell>
          <cell r="AR36">
            <v>23.55</v>
          </cell>
          <cell r="AS36">
            <v>35.988616928180576</v>
          </cell>
          <cell r="AT36">
            <v>39.083712965800274</v>
          </cell>
          <cell r="AU36">
            <v>43.295237921176472</v>
          </cell>
          <cell r="AV36">
            <v>50.77290673352941</v>
          </cell>
          <cell r="AW36">
            <v>59.912449186511623</v>
          </cell>
          <cell r="AX36">
            <v>61.238952900054713</v>
          </cell>
          <cell r="AY36">
            <v>64.530584982872767</v>
          </cell>
          <cell r="AZ36">
            <v>65.928827404870034</v>
          </cell>
        </row>
        <row r="37">
          <cell r="A37" t="str">
            <v>ZCBMF04</v>
          </cell>
          <cell r="B37" t="str">
            <v>ZCSF4</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0.66635290640394085</v>
          </cell>
          <cell r="AN37">
            <v>0.6871493377120963</v>
          </cell>
          <cell r="AO37">
            <v>0.70749367268746577</v>
          </cell>
          <cell r="AP37">
            <v>0.72806405582922828</v>
          </cell>
          <cell r="AQ37">
            <v>0.74886048713738373</v>
          </cell>
          <cell r="AR37">
            <v>1</v>
          </cell>
          <cell r="AS37">
            <v>10.929128241926655</v>
          </cell>
          <cell r="AT37">
            <v>10.823017171866448</v>
          </cell>
          <cell r="AU37">
            <v>11.915403057471265</v>
          </cell>
          <cell r="AV37">
            <v>14.715214801313628</v>
          </cell>
          <cell r="AW37">
            <v>25.72258540771757</v>
          </cell>
          <cell r="AX37">
            <v>26.336679158949096</v>
          </cell>
          <cell r="AY37">
            <v>28.967024412999457</v>
          </cell>
          <cell r="AZ37">
            <v>29.915719357060759</v>
          </cell>
        </row>
        <row r="38">
          <cell r="A38" t="str">
            <v>EURONOTAS</v>
          </cell>
          <cell r="C38" t="str">
            <v>EURONOTAS EN PESOS</v>
          </cell>
          <cell r="T38">
            <v>0</v>
          </cell>
          <cell r="U38">
            <v>0</v>
          </cell>
          <cell r="V38">
            <v>0</v>
          </cell>
          <cell r="W38">
            <v>0</v>
          </cell>
          <cell r="X38">
            <v>0</v>
          </cell>
          <cell r="Y38">
            <v>38.97</v>
          </cell>
          <cell r="Z38">
            <v>62.170528740331122</v>
          </cell>
          <cell r="AA38">
            <v>106.97302989939801</v>
          </cell>
          <cell r="AB38">
            <v>108.53020974218354</v>
          </cell>
          <cell r="AC38">
            <v>138.55261329834613</v>
          </cell>
          <cell r="AD38">
            <v>170.52146374525859</v>
          </cell>
          <cell r="AE38">
            <v>224.91753964815371</v>
          </cell>
          <cell r="AF38">
            <v>287.42537226509853</v>
          </cell>
          <cell r="AG38">
            <v>382.7175354878861</v>
          </cell>
          <cell r="AH38">
            <v>385.11974185435002</v>
          </cell>
          <cell r="AI38">
            <v>615.23581749604625</v>
          </cell>
          <cell r="AJ38">
            <v>941.35680208548524</v>
          </cell>
          <cell r="AK38">
            <v>1017.8182155631715</v>
          </cell>
          <cell r="AL38">
            <v>1152.1001091361929</v>
          </cell>
          <cell r="AM38">
            <v>1213.3214485930168</v>
          </cell>
          <cell r="AN38">
            <v>1294.8681442264974</v>
          </cell>
          <cell r="AO38">
            <v>1210.4094225955437</v>
          </cell>
          <cell r="AP38">
            <v>677.92071888324006</v>
          </cell>
          <cell r="AQ38">
            <v>730.71535116220684</v>
          </cell>
          <cell r="AR38">
            <v>730.71535116220684</v>
          </cell>
          <cell r="AS38">
            <v>566.6503500940014</v>
          </cell>
          <cell r="AT38">
            <v>566.6503500940014</v>
          </cell>
          <cell r="AU38">
            <v>671.02313700000002</v>
          </cell>
          <cell r="AV38">
            <v>679.15364244456987</v>
          </cell>
          <cell r="AW38">
            <v>641.70420034013989</v>
          </cell>
          <cell r="AX38">
            <v>613.62572729887995</v>
          </cell>
          <cell r="AY38">
            <v>580.67434343422997</v>
          </cell>
          <cell r="AZ38">
            <v>573.69952695466986</v>
          </cell>
          <cell r="BA38">
            <v>526.96418268615002</v>
          </cell>
        </row>
        <row r="39">
          <cell r="A39" t="str">
            <v>EL/ARP-61</v>
          </cell>
          <cell r="B39" t="str">
            <v>LEXP</v>
          </cell>
          <cell r="T39">
            <v>0</v>
          </cell>
          <cell r="U39">
            <v>0</v>
          </cell>
          <cell r="V39">
            <v>0</v>
          </cell>
          <cell r="W39">
            <v>0</v>
          </cell>
          <cell r="X39">
            <v>0</v>
          </cell>
          <cell r="Y39">
            <v>38.97</v>
          </cell>
          <cell r="Z39">
            <v>62.170528740331122</v>
          </cell>
          <cell r="AA39">
            <v>101.96649395168559</v>
          </cell>
          <cell r="AB39">
            <v>103.59539698212807</v>
          </cell>
          <cell r="AC39">
            <v>111.25636364053062</v>
          </cell>
          <cell r="AD39">
            <v>92.867375067045614</v>
          </cell>
          <cell r="AE39">
            <v>145.56495289718765</v>
          </cell>
          <cell r="AF39">
            <v>155.94352331492848</v>
          </cell>
          <cell r="AG39">
            <v>158.88999999999999</v>
          </cell>
          <cell r="AH39">
            <v>183.69</v>
          </cell>
          <cell r="AI39">
            <v>186.97</v>
          </cell>
          <cell r="AJ39">
            <v>199.84</v>
          </cell>
          <cell r="AK39">
            <v>202.67</v>
          </cell>
          <cell r="AL39">
            <v>262.75</v>
          </cell>
          <cell r="AM39">
            <v>311.02</v>
          </cell>
          <cell r="AN39">
            <v>316.20999999999998</v>
          </cell>
          <cell r="AO39">
            <v>250.68</v>
          </cell>
          <cell r="AP39">
            <v>48.15</v>
          </cell>
          <cell r="AQ39">
            <v>48.15</v>
          </cell>
          <cell r="AR39">
            <v>48.15</v>
          </cell>
          <cell r="AS39">
            <v>0</v>
          </cell>
          <cell r="AT39">
            <v>0</v>
          </cell>
          <cell r="AU39">
            <v>0</v>
          </cell>
          <cell r="AV39">
            <v>6.0750000000000002</v>
          </cell>
          <cell r="AW39">
            <v>5.508</v>
          </cell>
          <cell r="AX39">
            <v>4.6656000000000004</v>
          </cell>
          <cell r="AY39">
            <v>4.5359999999999996</v>
          </cell>
          <cell r="AZ39">
            <v>4.7223000000000006</v>
          </cell>
        </row>
        <row r="40">
          <cell r="A40" t="str">
            <v>EL/ARP-68</v>
          </cell>
          <cell r="B40" t="str">
            <v>LEXP2</v>
          </cell>
          <cell r="T40">
            <v>0</v>
          </cell>
          <cell r="U40">
            <v>0</v>
          </cell>
          <cell r="V40">
            <v>0</v>
          </cell>
          <cell r="W40">
            <v>0</v>
          </cell>
          <cell r="X40">
            <v>0</v>
          </cell>
          <cell r="Y40">
            <v>0</v>
          </cell>
          <cell r="Z40">
            <v>0</v>
          </cell>
          <cell r="AA40">
            <v>2</v>
          </cell>
          <cell r="AB40">
            <v>2</v>
          </cell>
          <cell r="AC40">
            <v>24.4</v>
          </cell>
          <cell r="AD40">
            <v>24.55</v>
          </cell>
          <cell r="AE40">
            <v>30.029850924297172</v>
          </cell>
          <cell r="AF40">
            <v>38.052822365290822</v>
          </cell>
          <cell r="AG40">
            <v>58.46</v>
          </cell>
          <cell r="AH40">
            <v>49.88</v>
          </cell>
          <cell r="AI40">
            <v>89.26</v>
          </cell>
          <cell r="AJ40">
            <v>131.53</v>
          </cell>
          <cell r="AK40">
            <v>77.47</v>
          </cell>
          <cell r="AL40">
            <v>88.42</v>
          </cell>
          <cell r="AM40">
            <v>77.72</v>
          </cell>
          <cell r="AN40">
            <v>94.43</v>
          </cell>
          <cell r="AO40">
            <v>18.59</v>
          </cell>
          <cell r="AP40">
            <v>8.6300000000000008</v>
          </cell>
          <cell r="AQ40">
            <v>10.29</v>
          </cell>
          <cell r="AR40">
            <v>10.29</v>
          </cell>
          <cell r="AS40">
            <v>0</v>
          </cell>
          <cell r="AT40">
            <v>0</v>
          </cell>
          <cell r="AU40">
            <v>0</v>
          </cell>
          <cell r="AV40">
            <v>0</v>
          </cell>
          <cell r="AW40">
            <v>0</v>
          </cell>
          <cell r="AX40">
            <v>0</v>
          </cell>
          <cell r="AY40">
            <v>0</v>
          </cell>
          <cell r="AZ40">
            <v>0</v>
          </cell>
        </row>
        <row r="41">
          <cell r="A41" t="str">
            <v>EL/USD-74</v>
          </cell>
          <cell r="B41" t="str">
            <v>BRAJU</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0.87</v>
          </cell>
          <cell r="AK41">
            <v>0.87</v>
          </cell>
          <cell r="AL41">
            <v>11.52</v>
          </cell>
          <cell r="AM41">
            <v>10.52</v>
          </cell>
          <cell r="AN41">
            <v>12.62</v>
          </cell>
          <cell r="AO41">
            <v>12.52</v>
          </cell>
          <cell r="AP41">
            <v>8.65</v>
          </cell>
          <cell r="AQ41">
            <v>8.9480000000000004</v>
          </cell>
          <cell r="AR41">
            <v>8.9480000000000004</v>
          </cell>
          <cell r="AS41">
            <v>0</v>
          </cell>
          <cell r="AT41">
            <v>0</v>
          </cell>
          <cell r="AU41">
            <v>0</v>
          </cell>
          <cell r="AV41">
            <v>0</v>
          </cell>
          <cell r="AW41">
            <v>0</v>
          </cell>
          <cell r="AX41">
            <v>0</v>
          </cell>
          <cell r="AY41">
            <v>0</v>
          </cell>
          <cell r="AZ41">
            <v>0</v>
          </cell>
        </row>
        <row r="42">
          <cell r="A42" t="str">
            <v>EL/USD-79</v>
          </cell>
          <cell r="B42" t="str">
            <v>BRVX1</v>
          </cell>
          <cell r="T42">
            <v>0</v>
          </cell>
          <cell r="U42">
            <v>0</v>
          </cell>
          <cell r="V42">
            <v>0</v>
          </cell>
          <cell r="W42">
            <v>0</v>
          </cell>
          <cell r="X42">
            <v>0</v>
          </cell>
          <cell r="Y42">
            <v>0</v>
          </cell>
          <cell r="Z42">
            <v>0</v>
          </cell>
          <cell r="AA42">
            <v>0</v>
          </cell>
          <cell r="AB42">
            <v>0</v>
          </cell>
          <cell r="AC42">
            <v>0</v>
          </cell>
          <cell r="AD42">
            <v>29.25</v>
          </cell>
          <cell r="AE42">
            <v>23.718</v>
          </cell>
          <cell r="AF42">
            <v>68.45</v>
          </cell>
          <cell r="AG42">
            <v>85.45</v>
          </cell>
          <cell r="AH42">
            <v>94.888000000000005</v>
          </cell>
          <cell r="AI42">
            <v>154.768</v>
          </cell>
          <cell r="AJ42">
            <v>188.43</v>
          </cell>
          <cell r="AK42">
            <v>217.54499999999999</v>
          </cell>
          <cell r="AL42">
            <v>280.005</v>
          </cell>
          <cell r="AM42">
            <v>321.05500000000001</v>
          </cell>
          <cell r="AN42">
            <v>337.72699999999998</v>
          </cell>
          <cell r="AO42">
            <v>365.42700000000002</v>
          </cell>
          <cell r="AP42">
            <v>63.283000000000001</v>
          </cell>
          <cell r="AQ42">
            <v>65.055999999999997</v>
          </cell>
          <cell r="AR42">
            <v>65.055999999999997</v>
          </cell>
          <cell r="AS42">
            <v>0</v>
          </cell>
          <cell r="AT42">
            <v>0</v>
          </cell>
          <cell r="AU42">
            <v>0</v>
          </cell>
          <cell r="AV42">
            <v>0</v>
          </cell>
          <cell r="AW42">
            <v>0</v>
          </cell>
          <cell r="AX42">
            <v>0</v>
          </cell>
          <cell r="AY42">
            <v>0</v>
          </cell>
          <cell r="AZ42">
            <v>0</v>
          </cell>
        </row>
        <row r="43">
          <cell r="A43" t="str">
            <v>EL/EUR-88</v>
          </cell>
          <cell r="B43" t="str">
            <v>EU08</v>
          </cell>
          <cell r="T43">
            <v>0</v>
          </cell>
          <cell r="U43">
            <v>0</v>
          </cell>
          <cell r="V43">
            <v>0</v>
          </cell>
          <cell r="W43">
            <v>0</v>
          </cell>
          <cell r="X43">
            <v>0</v>
          </cell>
          <cell r="Y43">
            <v>0</v>
          </cell>
          <cell r="Z43">
            <v>0</v>
          </cell>
          <cell r="AA43">
            <v>0</v>
          </cell>
          <cell r="AB43">
            <v>0</v>
          </cell>
          <cell r="AC43">
            <v>0</v>
          </cell>
          <cell r="AD43">
            <v>0</v>
          </cell>
          <cell r="AE43">
            <v>0</v>
          </cell>
          <cell r="AF43">
            <v>0</v>
          </cell>
          <cell r="AG43">
            <v>20.388213936601034</v>
          </cell>
          <cell r="AH43">
            <v>19.602577873254564</v>
          </cell>
          <cell r="AI43">
            <v>21.062183079797173</v>
          </cell>
          <cell r="AJ43">
            <v>19.820779168592153</v>
          </cell>
          <cell r="AK43">
            <v>18.847917462743602</v>
          </cell>
          <cell r="AL43">
            <v>14.005284</v>
          </cell>
          <cell r="AM43">
            <v>12.983022</v>
          </cell>
          <cell r="AN43">
            <v>10.057229000000001</v>
          </cell>
          <cell r="AO43">
            <v>9.5132547252133346</v>
          </cell>
          <cell r="AP43">
            <v>9.1226459999999996</v>
          </cell>
          <cell r="AQ43">
            <v>9.8386209657446528</v>
          </cell>
          <cell r="AR43">
            <v>9.8386209657446528</v>
          </cell>
          <cell r="AS43">
            <v>9.4131064128432325</v>
          </cell>
          <cell r="AT43">
            <v>9.4131064128432325</v>
          </cell>
          <cell r="AU43">
            <v>10.85876</v>
          </cell>
          <cell r="AV43">
            <v>10.892023</v>
          </cell>
          <cell r="AW43">
            <v>10.302946</v>
          </cell>
          <cell r="AX43">
            <v>9.854432000000001</v>
          </cell>
          <cell r="AY43">
            <v>9.3232970000000002</v>
          </cell>
          <cell r="AZ43">
            <v>9.2074130000000007</v>
          </cell>
        </row>
        <row r="44">
          <cell r="A44" t="str">
            <v>EL/EUR-81</v>
          </cell>
          <cell r="B44" t="str">
            <v>ZL28</v>
          </cell>
          <cell r="T44">
            <v>0</v>
          </cell>
          <cell r="U44">
            <v>0</v>
          </cell>
          <cell r="V44">
            <v>0</v>
          </cell>
          <cell r="W44">
            <v>0</v>
          </cell>
          <cell r="X44">
            <v>0</v>
          </cell>
          <cell r="Y44">
            <v>0</v>
          </cell>
          <cell r="Z44">
            <v>0</v>
          </cell>
          <cell r="AA44">
            <v>0</v>
          </cell>
          <cell r="AB44">
            <v>0</v>
          </cell>
          <cell r="AC44">
            <v>0</v>
          </cell>
          <cell r="AD44">
            <v>20.944297699115044</v>
          </cell>
          <cell r="AE44">
            <v>22.390298201342279</v>
          </cell>
          <cell r="AF44">
            <v>21.832090237467018</v>
          </cell>
          <cell r="AG44">
            <v>48.016499629402858</v>
          </cell>
          <cell r="AH44">
            <v>24.477402296951166</v>
          </cell>
          <cell r="AI44">
            <v>149.66639978649587</v>
          </cell>
          <cell r="AJ44">
            <v>388.68015511040562</v>
          </cell>
          <cell r="AK44">
            <v>454.6713794421093</v>
          </cell>
          <cell r="AL44">
            <v>450.82181999999995</v>
          </cell>
          <cell r="AM44">
            <v>438.18800999999996</v>
          </cell>
          <cell r="AN44">
            <v>476.05466999999999</v>
          </cell>
          <cell r="AO44">
            <v>506.70272208822666</v>
          </cell>
          <cell r="AP44">
            <v>495.03745199999997</v>
          </cell>
          <cell r="AQ44">
            <v>539.84962533008593</v>
          </cell>
          <cell r="AR44">
            <v>539.84962533008593</v>
          </cell>
          <cell r="AS44">
            <v>516.50144749539436</v>
          </cell>
          <cell r="AT44">
            <v>516.50144749539436</v>
          </cell>
          <cell r="AU44">
            <v>605.43912</v>
          </cell>
          <cell r="AV44">
            <v>607.29372599999988</v>
          </cell>
          <cell r="AW44">
            <v>574.449252</v>
          </cell>
          <cell r="AX44">
            <v>549.44198399999993</v>
          </cell>
          <cell r="AY44">
            <v>519.82811400000003</v>
          </cell>
          <cell r="AZ44">
            <v>513.36690599999997</v>
          </cell>
        </row>
        <row r="45">
          <cell r="A45" t="str">
            <v>EL/EUR-85</v>
          </cell>
          <cell r="B45" t="str">
            <v>EU0710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11.941153993121896</v>
          </cell>
          <cell r="AL45">
            <v>10.4588</v>
          </cell>
          <cell r="AM45">
            <v>9.6953999999999994</v>
          </cell>
          <cell r="AN45">
            <v>10.3103</v>
          </cell>
          <cell r="AO45">
            <v>11.525844494666668</v>
          </cell>
          <cell r="AP45">
            <v>11.0526</v>
          </cell>
          <cell r="AQ45">
            <v>11.920044040510763</v>
          </cell>
          <cell r="AR45">
            <v>11.920044040510763</v>
          </cell>
          <cell r="AS45">
            <v>10.527239231511537</v>
          </cell>
          <cell r="AT45">
            <v>10.527239231511537</v>
          </cell>
          <cell r="AU45">
            <v>12.144</v>
          </cell>
          <cell r="AV45">
            <v>12.181199999999999</v>
          </cell>
          <cell r="AW45">
            <v>11.522400000000001</v>
          </cell>
          <cell r="AX45">
            <v>11.020799999999999</v>
          </cell>
          <cell r="AY45">
            <v>10.4268</v>
          </cell>
          <cell r="AZ45">
            <v>10.2972</v>
          </cell>
        </row>
        <row r="46">
          <cell r="A46" t="str">
            <v>EL/EUR-90</v>
          </cell>
          <cell r="B46" t="str">
            <v>EU04</v>
          </cell>
          <cell r="T46">
            <v>0</v>
          </cell>
          <cell r="U46">
            <v>0</v>
          </cell>
          <cell r="V46">
            <v>0</v>
          </cell>
          <cell r="W46">
            <v>0</v>
          </cell>
          <cell r="X46">
            <v>0</v>
          </cell>
          <cell r="Y46">
            <v>0</v>
          </cell>
          <cell r="Z46">
            <v>0</v>
          </cell>
          <cell r="AA46">
            <v>0</v>
          </cell>
          <cell r="AB46">
            <v>0</v>
          </cell>
          <cell r="AC46">
            <v>0</v>
          </cell>
          <cell r="AD46">
            <v>0</v>
          </cell>
          <cell r="AE46">
            <v>0</v>
          </cell>
          <cell r="AF46">
            <v>0</v>
          </cell>
          <cell r="AG46">
            <v>8.5935569806537551</v>
          </cell>
          <cell r="AH46">
            <v>8.262414277451871</v>
          </cell>
          <cell r="AI46">
            <v>9.0739258073125182</v>
          </cell>
          <cell r="AJ46">
            <v>8.0368085833115668</v>
          </cell>
          <cell r="AK46">
            <v>8.2155139472678638</v>
          </cell>
          <cell r="AL46">
            <v>8.1768799999999988</v>
          </cell>
          <cell r="AM46">
            <v>7.5800399999999994</v>
          </cell>
          <cell r="AN46">
            <v>8.0607799999999994</v>
          </cell>
          <cell r="AO46">
            <v>7.6247894349333336</v>
          </cell>
          <cell r="AP46">
            <v>7.3117199999999993</v>
          </cell>
          <cell r="AQ46">
            <v>7.8855675960301967</v>
          </cell>
          <cell r="AR46">
            <v>7.8855675960301967</v>
          </cell>
          <cell r="AS46">
            <v>7.0181594876743576</v>
          </cell>
          <cell r="AT46">
            <v>7.0181594876743576</v>
          </cell>
          <cell r="AU46">
            <v>8.0960000000000001</v>
          </cell>
          <cell r="AV46">
            <v>8.1207999999999991</v>
          </cell>
          <cell r="AW46">
            <v>7.6816000000000004</v>
          </cell>
          <cell r="AX46">
            <v>7.3472</v>
          </cell>
          <cell r="AY46">
            <v>6.9512</v>
          </cell>
          <cell r="AZ46">
            <v>6.8647999999999998</v>
          </cell>
        </row>
        <row r="47">
          <cell r="A47" t="str">
            <v>EL/EUR-92</v>
          </cell>
          <cell r="B47" t="str">
            <v>EU0208</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1.4975625877881515</v>
          </cell>
          <cell r="AI47">
            <v>1.5479049906591942</v>
          </cell>
          <cell r="AJ47">
            <v>1.4566715557252214</v>
          </cell>
          <cell r="AK47">
            <v>1.38517386320214</v>
          </cell>
          <cell r="AL47">
            <v>1.37866</v>
          </cell>
          <cell r="AM47">
            <v>1.27803</v>
          </cell>
          <cell r="AN47">
            <v>1.3590850000000001</v>
          </cell>
          <cell r="AO47">
            <v>1.2855749628666666</v>
          </cell>
          <cell r="AP47">
            <v>1.2327899999999998</v>
          </cell>
          <cell r="AQ47">
            <v>1.3295433737492774</v>
          </cell>
          <cell r="AR47">
            <v>1.3295433737492774</v>
          </cell>
          <cell r="AS47">
            <v>1.2720414071409774</v>
          </cell>
          <cell r="AT47">
            <v>1.2720414071409774</v>
          </cell>
          <cell r="AU47">
            <v>1.4674</v>
          </cell>
          <cell r="AV47">
            <v>1.4718949999999997</v>
          </cell>
          <cell r="AW47">
            <v>1.39229</v>
          </cell>
          <cell r="AX47">
            <v>1.33168</v>
          </cell>
          <cell r="AY47">
            <v>1.2599050000000001</v>
          </cell>
          <cell r="AZ47">
            <v>1.2442449999999998</v>
          </cell>
        </row>
        <row r="48">
          <cell r="A48" t="str">
            <v>EL/EUR-108</v>
          </cell>
          <cell r="B48" t="str">
            <v>EU0107</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21.618265189147881</v>
          </cell>
          <cell r="AL48">
            <v>21.992003999999998</v>
          </cell>
          <cell r="AM48">
            <v>20.386781999999997</v>
          </cell>
          <cell r="AN48">
            <v>21.679749000000001</v>
          </cell>
          <cell r="AO48">
            <v>20.524869234733334</v>
          </cell>
          <cell r="AP48">
            <v>19.682129999999997</v>
          </cell>
          <cell r="AQ48">
            <v>21.226847656755705</v>
          </cell>
          <cell r="AR48">
            <v>21.226847656755705</v>
          </cell>
          <cell r="AS48">
            <v>19.036757610316695</v>
          </cell>
          <cell r="AT48">
            <v>19.036757610316695</v>
          </cell>
          <cell r="AU48">
            <v>21.9604</v>
          </cell>
          <cell r="AV48">
            <v>22.027669999999997</v>
          </cell>
          <cell r="AW48">
            <v>20.35624</v>
          </cell>
          <cell r="AX48">
            <v>19.929279999999999</v>
          </cell>
          <cell r="AY48">
            <v>18.855129999999999</v>
          </cell>
          <cell r="AZ48">
            <v>18.62077</v>
          </cell>
        </row>
        <row r="49">
          <cell r="A49" t="str">
            <v>EL/EUR-114</v>
          </cell>
          <cell r="B49" t="str">
            <v>EU0907</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0.51121199999999989</v>
          </cell>
          <cell r="AN49">
            <v>3.8241840000000002</v>
          </cell>
          <cell r="AO49">
            <v>3.61734196448</v>
          </cell>
          <cell r="AP49">
            <v>3.4688159999999999</v>
          </cell>
          <cell r="AQ49">
            <v>3.7410599757910705</v>
          </cell>
          <cell r="AR49">
            <v>3.7410599757910705</v>
          </cell>
          <cell r="AS49">
            <v>0.50881656285639087</v>
          </cell>
          <cell r="AT49">
            <v>0.50881656285639087</v>
          </cell>
          <cell r="AU49">
            <v>0.58695999999999993</v>
          </cell>
          <cell r="AV49">
            <v>0.58875799999999989</v>
          </cell>
          <cell r="AW49">
            <v>0.55691599999999997</v>
          </cell>
          <cell r="AX49">
            <v>0.53267199999999992</v>
          </cell>
          <cell r="AY49">
            <v>0.50396200000000002</v>
          </cell>
          <cell r="AZ49">
            <v>0.49769799999999997</v>
          </cell>
        </row>
        <row r="50">
          <cell r="A50" t="str">
            <v>EL/DEM-44</v>
          </cell>
          <cell r="B50" t="str">
            <v>EUDM11</v>
          </cell>
          <cell r="T50">
            <v>0</v>
          </cell>
          <cell r="U50">
            <v>0</v>
          </cell>
          <cell r="V50">
            <v>0</v>
          </cell>
          <cell r="W50">
            <v>0</v>
          </cell>
          <cell r="X50">
            <v>0</v>
          </cell>
          <cell r="Y50">
            <v>0</v>
          </cell>
          <cell r="Z50">
            <v>0</v>
          </cell>
          <cell r="AA50">
            <v>3.0065359477124183</v>
          </cell>
          <cell r="AB50">
            <v>2.9348127600554785</v>
          </cell>
          <cell r="AC50">
            <v>2.8962496578154946</v>
          </cell>
          <cell r="AD50">
            <v>2.90979097909791</v>
          </cell>
          <cell r="AE50">
            <v>3.2144376253266085</v>
          </cell>
          <cell r="AF50">
            <v>3.1469363474122543</v>
          </cell>
          <cell r="AG50">
            <v>2.9192649412284086</v>
          </cell>
          <cell r="AH50">
            <v>2.8217848189043582</v>
          </cell>
          <cell r="AI50">
            <v>2.887403831781381</v>
          </cell>
          <cell r="AJ50">
            <v>2.6923876674506597</v>
          </cell>
          <cell r="AK50">
            <v>2.5838116655789034</v>
          </cell>
          <cell r="AL50">
            <v>2.5716611361928186</v>
          </cell>
          <cell r="AM50">
            <v>2.3839525930167755</v>
          </cell>
          <cell r="AN50">
            <v>2.5351472264971906</v>
          </cell>
          <cell r="AO50">
            <v>2.3980256904240731</v>
          </cell>
          <cell r="AP50">
            <v>2.29956488324</v>
          </cell>
          <cell r="AQ50">
            <v>2.4800422235392854</v>
          </cell>
          <cell r="AR50">
            <v>2.4800422235392854</v>
          </cell>
          <cell r="AS50">
            <v>2.3727818862638177</v>
          </cell>
          <cell r="AT50">
            <v>2.3727818862638177</v>
          </cell>
          <cell r="AU50">
            <v>10.470497</v>
          </cell>
          <cell r="AV50">
            <v>10.502570444570001</v>
          </cell>
          <cell r="AW50">
            <v>9.9345563401400003</v>
          </cell>
          <cell r="AX50">
            <v>9.50207929888</v>
          </cell>
          <cell r="AY50">
            <v>8.9899354342300004</v>
          </cell>
          <cell r="AZ50">
            <v>8.8781949546700005</v>
          </cell>
        </row>
        <row r="52">
          <cell r="A52" t="str">
            <v>PRÉSTAMOS GARANTIZADOS</v>
          </cell>
          <cell r="AS52">
            <v>14104.013347730001</v>
          </cell>
          <cell r="AT52">
            <v>7101.5743214979784</v>
          </cell>
          <cell r="AU52">
            <v>6586.8028872322902</v>
          </cell>
          <cell r="AV52">
            <v>7321.4058389471984</v>
          </cell>
          <cell r="AW52">
            <v>7923.3652746004209</v>
          </cell>
          <cell r="AX52">
            <v>9559.6167795341553</v>
          </cell>
          <cell r="AY52">
            <v>9875.312839558308</v>
          </cell>
          <cell r="AZ52">
            <v>9514.6968356090256</v>
          </cell>
        </row>
        <row r="54">
          <cell r="A54" t="str">
            <v>P FRB</v>
          </cell>
          <cell r="AS54">
            <v>14.051188</v>
          </cell>
          <cell r="AT54">
            <v>7.1096104137655169</v>
          </cell>
          <cell r="AU54">
            <v>6.4553562978947374</v>
          </cell>
          <cell r="AV54">
            <v>7.1806500633599999</v>
          </cell>
          <cell r="AW54">
            <v>8.1144237418664211</v>
          </cell>
          <cell r="AX54">
            <v>9.7758493886033015</v>
          </cell>
          <cell r="AY54">
            <v>10.0993316771373</v>
          </cell>
          <cell r="AZ54">
            <v>9.7305351953308001</v>
          </cell>
        </row>
        <row r="55">
          <cell r="A55" t="str">
            <v>P BG01/03</v>
          </cell>
          <cell r="AS55">
            <v>0</v>
          </cell>
          <cell r="AT55">
            <v>1.0438353172413793E-3</v>
          </cell>
          <cell r="AU55">
            <v>1.3483420263157896E-3</v>
          </cell>
          <cell r="AV55">
            <v>1.0713110400000002E-3</v>
          </cell>
          <cell r="AW55">
            <v>1.2106246176470589E-3</v>
          </cell>
          <cell r="AX55">
            <v>1.4584996180555558E-3</v>
          </cell>
          <cell r="AY55">
            <v>1.5067612857142857E-3</v>
          </cell>
          <cell r="AZ55">
            <v>1.4517390051457977E-3</v>
          </cell>
        </row>
        <row r="56">
          <cell r="A56" t="str">
            <v>P BG04/06</v>
          </cell>
          <cell r="AS56">
            <v>7.4609999999999996E-2</v>
          </cell>
          <cell r="AT56">
            <v>3.7751116344827584E-2</v>
          </cell>
          <cell r="AU56">
            <v>3.4927141973684211E-2</v>
          </cell>
          <cell r="AV56">
            <v>3.8851392959999995E-2</v>
          </cell>
          <cell r="AW56">
            <v>4.3903638617647053E-2</v>
          </cell>
          <cell r="AX56">
            <v>5.2892894479166667E-2</v>
          </cell>
          <cell r="AY56">
            <v>5.4643117285714284E-2</v>
          </cell>
          <cell r="AZ56">
            <v>5.2647718970840481E-2</v>
          </cell>
        </row>
        <row r="57">
          <cell r="A57" t="str">
            <v>P BG05/17</v>
          </cell>
          <cell r="AS57">
            <v>71.028086999999999</v>
          </cell>
          <cell r="AT57">
            <v>35.897350837889654</v>
          </cell>
          <cell r="AU57">
            <v>33.165914509736844</v>
          </cell>
          <cell r="AV57">
            <v>36.892282181759995</v>
          </cell>
          <cell r="AW57">
            <v>41.689764543470588</v>
          </cell>
          <cell r="AX57">
            <v>50.225730401597218</v>
          </cell>
          <cell r="AY57">
            <v>51.14818937057143</v>
          </cell>
          <cell r="AZ57">
            <v>49.280415057015446</v>
          </cell>
        </row>
        <row r="58">
          <cell r="A58" t="str">
            <v>P BG06/27</v>
          </cell>
          <cell r="AS58">
            <v>18.979555999999999</v>
          </cell>
          <cell r="AT58">
            <v>9.6032626555310348</v>
          </cell>
          <cell r="AU58">
            <v>8.8344029826315804</v>
          </cell>
          <cell r="AV58">
            <v>9.8269953523200009</v>
          </cell>
          <cell r="AW58">
            <v>11.104900488117647</v>
          </cell>
          <cell r="AX58">
            <v>13.37862528513889</v>
          </cell>
          <cell r="AY58">
            <v>13.821323218857142</v>
          </cell>
          <cell r="AZ58">
            <v>13.316611071560891</v>
          </cell>
        </row>
        <row r="59">
          <cell r="A59" t="str">
            <v>P BG07/05</v>
          </cell>
          <cell r="AS59">
            <v>4.827248</v>
          </cell>
          <cell r="AT59">
            <v>2.4424876139034484</v>
          </cell>
          <cell r="AU59">
            <v>2.259777635131579</v>
          </cell>
          <cell r="AV59">
            <v>2.5136757244800001</v>
          </cell>
          <cell r="AW59">
            <v>2.840554796147059</v>
          </cell>
          <cell r="AX59">
            <v>3.4221574754513893</v>
          </cell>
          <cell r="AY59">
            <v>3.5353964675714291</v>
          </cell>
          <cell r="AZ59">
            <v>3.4062946793825053</v>
          </cell>
        </row>
        <row r="60">
          <cell r="A60" t="str">
            <v>P BG08/19</v>
          </cell>
          <cell r="AS60">
            <v>40.782457730000004</v>
          </cell>
          <cell r="AT60">
            <v>20.635079836392485</v>
          </cell>
          <cell r="AU60">
            <v>19.091474827894739</v>
          </cell>
          <cell r="AV60">
            <v>21.236504014080001</v>
          </cell>
          <cell r="AW60">
            <v>23.99810463322618</v>
          </cell>
          <cell r="AX60">
            <v>28.911708824858685</v>
          </cell>
          <cell r="AY60">
            <v>29.868395590818572</v>
          </cell>
          <cell r="AZ60">
            <v>28.77769379358628</v>
          </cell>
        </row>
        <row r="61">
          <cell r="A61" t="str">
            <v>P BG09/09</v>
          </cell>
          <cell r="AS61">
            <v>2.4731907999999998</v>
          </cell>
          <cell r="AT61">
            <v>1.2513833753351722</v>
          </cell>
          <cell r="AU61">
            <v>1.1577735473684212</v>
          </cell>
          <cell r="AV61">
            <v>1.2878555904</v>
          </cell>
          <cell r="AW61">
            <v>1.4553286800000003</v>
          </cell>
          <cell r="AX61">
            <v>1.7533066836406253</v>
          </cell>
          <cell r="AY61">
            <v>1.8113234999785717</v>
          </cell>
          <cell r="AZ61">
            <v>1.7451795455506007</v>
          </cell>
        </row>
        <row r="62">
          <cell r="A62" t="str">
            <v>P BG10/20</v>
          </cell>
          <cell r="AS62">
            <v>10.077318999999999</v>
          </cell>
          <cell r="AT62">
            <v>5.0989149177448274</v>
          </cell>
          <cell r="AU62">
            <v>4.7174911957894743</v>
          </cell>
          <cell r="AV62">
            <v>5.2475265331200003</v>
          </cell>
          <cell r="AW62">
            <v>5.9299163040000007</v>
          </cell>
          <cell r="AX62">
            <v>7.14</v>
          </cell>
          <cell r="AY62">
            <v>7.3804614445714281</v>
          </cell>
          <cell r="AZ62">
            <v>7.1109497281646661</v>
          </cell>
        </row>
        <row r="63">
          <cell r="A63" t="str">
            <v>P BG11/10</v>
          </cell>
          <cell r="AS63">
            <v>4.0136520000000004</v>
          </cell>
          <cell r="AT63">
            <v>2.0308248709241381</v>
          </cell>
          <cell r="AU63">
            <v>1.8789093197368423</v>
          </cell>
          <cell r="AV63">
            <v>2.0900148191999999</v>
          </cell>
          <cell r="AW63">
            <v>2.3618009120588237</v>
          </cell>
          <cell r="AX63">
            <v>2.8453788878472221</v>
          </cell>
          <cell r="AY63">
            <v>2.9395323099999997</v>
          </cell>
          <cell r="AZ63">
            <v>2.8321896452830191</v>
          </cell>
        </row>
        <row r="64">
          <cell r="A64" t="str">
            <v>P BG12/15</v>
          </cell>
          <cell r="AS64">
            <v>64.416051999999993</v>
          </cell>
          <cell r="AT64">
            <v>32.317945422917241</v>
          </cell>
          <cell r="AU64">
            <v>29.900918728026316</v>
          </cell>
          <cell r="AV64">
            <v>33.260446681919994</v>
          </cell>
          <cell r="AW64">
            <v>37.585644296085299</v>
          </cell>
          <cell r="AX64">
            <v>45.28</v>
          </cell>
          <cell r="AY64">
            <v>46.779648206757138</v>
          </cell>
          <cell r="AZ64">
            <v>45.07139955919039</v>
          </cell>
        </row>
        <row r="65">
          <cell r="A65" t="str">
            <v>P BG13/30</v>
          </cell>
          <cell r="AS65">
            <v>35.145193999999996</v>
          </cell>
          <cell r="AT65">
            <v>17.78274102205517</v>
          </cell>
          <cell r="AU65">
            <v>16.452504851447369</v>
          </cell>
          <cell r="AV65">
            <v>18.30103166304</v>
          </cell>
          <cell r="AW65">
            <v>20.680902898614708</v>
          </cell>
          <cell r="AX65">
            <v>24.915311103864582</v>
          </cell>
          <cell r="AY65">
            <v>25.739757301328574</v>
          </cell>
          <cell r="AZ65">
            <v>24.799820656137225</v>
          </cell>
        </row>
        <row r="66">
          <cell r="A66" t="str">
            <v>P BG14/31</v>
          </cell>
          <cell r="AS66">
            <v>39.326218999999995</v>
          </cell>
          <cell r="AT66">
            <v>37.846574907496553</v>
          </cell>
          <cell r="AU66">
            <v>12.805693436052632</v>
          </cell>
          <cell r="AV66">
            <v>14.244481503359998</v>
          </cell>
          <cell r="AW66">
            <v>16.096837734058823</v>
          </cell>
          <cell r="AX66">
            <v>19.392660073819442</v>
          </cell>
          <cell r="AY66">
            <v>20.034362069428571</v>
          </cell>
          <cell r="AZ66">
            <v>19.302768882607204</v>
          </cell>
        </row>
        <row r="67">
          <cell r="A67" t="str">
            <v>P BG15/12</v>
          </cell>
          <cell r="AS67">
            <v>7.4635847300000009</v>
          </cell>
          <cell r="AT67">
            <v>3.7764194543855867</v>
          </cell>
          <cell r="AU67">
            <v>3.4929644261842112</v>
          </cell>
          <cell r="AV67">
            <v>3.88541763936</v>
          </cell>
          <cell r="AW67">
            <v>4.3906784009705886</v>
          </cell>
          <cell r="AX67">
            <v>5.2896683889236114</v>
          </cell>
          <cell r="AY67">
            <v>5.4647032087142859</v>
          </cell>
          <cell r="AZ67">
            <v>5.2651490815780448</v>
          </cell>
        </row>
        <row r="68">
          <cell r="A68" t="str">
            <v>P BG16/08$</v>
          </cell>
          <cell r="AS68">
            <v>129.19551822</v>
          </cell>
          <cell r="AT68">
            <v>46.692730030338616</v>
          </cell>
          <cell r="AU68">
            <v>60.479839173157892</v>
          </cell>
          <cell r="AV68">
            <v>67.275072195839996</v>
          </cell>
          <cell r="AW68">
            <v>76.023540424110536</v>
          </cell>
          <cell r="AX68">
            <v>91.58933583169707</v>
          </cell>
          <cell r="AY68">
            <v>94.620021635294449</v>
          </cell>
          <cell r="AZ68">
            <v>91.164789922630973</v>
          </cell>
        </row>
        <row r="69">
          <cell r="A69" t="str">
            <v>P BG17/08</v>
          </cell>
          <cell r="AS69">
            <v>1602.7065459999999</v>
          </cell>
          <cell r="AT69">
            <v>810.87681424477239</v>
          </cell>
          <cell r="AU69">
            <v>750.21924813868418</v>
          </cell>
          <cell r="AV69">
            <v>830.20559550624012</v>
          </cell>
          <cell r="AW69">
            <v>938.16575548934213</v>
          </cell>
          <cell r="AX69">
            <v>1130.25</v>
          </cell>
          <cell r="AY69">
            <v>1167.6549603804178</v>
          </cell>
          <cell r="AZ69">
            <v>1125.0157981943642</v>
          </cell>
        </row>
        <row r="70">
          <cell r="A70" t="str">
            <v>P BG18/18</v>
          </cell>
          <cell r="AS70">
            <v>4376.41037805</v>
          </cell>
          <cell r="AT70">
            <v>2214.2996442655131</v>
          </cell>
          <cell r="AU70">
            <v>2048.6591626946056</v>
          </cell>
          <cell r="AV70">
            <v>2278.836963840959</v>
          </cell>
          <cell r="AW70">
            <v>2331.9793780223317</v>
          </cell>
          <cell r="AX70">
            <v>2812.71</v>
          </cell>
          <cell r="AY70">
            <v>2909.9685922692502</v>
          </cell>
          <cell r="AZ70">
            <v>2803.7055034526134</v>
          </cell>
        </row>
        <row r="71">
          <cell r="A71" t="str">
            <v>P BG19/31</v>
          </cell>
          <cell r="AS71">
            <v>7547.1691973999996</v>
          </cell>
          <cell r="AT71">
            <v>3794.490857616152</v>
          </cell>
          <cell r="AU71">
            <v>3532.8540889342112</v>
          </cell>
          <cell r="AV71">
            <v>3929.2607404569594</v>
          </cell>
          <cell r="AW71">
            <v>4333.30287142836</v>
          </cell>
          <cell r="AX71">
            <v>5231.2419103652901</v>
          </cell>
          <cell r="AY71">
            <v>5400.25503473955</v>
          </cell>
          <cell r="AZ71">
            <v>5203.0543563839392</v>
          </cell>
        </row>
        <row r="72">
          <cell r="A72" t="str">
            <v>P EL/ARP-61</v>
          </cell>
          <cell r="AS72">
            <v>63.718092299999995</v>
          </cell>
          <cell r="AT72">
            <v>22.873817633596552</v>
          </cell>
          <cell r="AU72">
            <v>20.563081344473687</v>
          </cell>
          <cell r="AV72">
            <v>22.2475129344</v>
          </cell>
          <cell r="AW72">
            <v>25.140585514024117</v>
          </cell>
          <cell r="AX72">
            <v>30.288112103699653</v>
          </cell>
          <cell r="AY72">
            <v>31.290343974221432</v>
          </cell>
          <cell r="AZ72">
            <v>30.147717002346489</v>
          </cell>
        </row>
        <row r="73">
          <cell r="A73" t="str">
            <v>P EL/ARP-68</v>
          </cell>
          <cell r="AS73">
            <v>0</v>
          </cell>
          <cell r="AT73">
            <v>0</v>
          </cell>
          <cell r="AU73">
            <v>0</v>
          </cell>
          <cell r="AV73">
            <v>0</v>
          </cell>
          <cell r="AW73">
            <v>0</v>
          </cell>
          <cell r="AX73">
            <v>0</v>
          </cell>
          <cell r="AY73">
            <v>0</v>
          </cell>
          <cell r="AZ73">
            <v>0</v>
          </cell>
        </row>
        <row r="74">
          <cell r="A74" t="str">
            <v>P EL/USD-74</v>
          </cell>
          <cell r="AS74">
            <v>13.7134725</v>
          </cell>
          <cell r="AT74">
            <v>6.938733357982759</v>
          </cell>
          <cell r="AU74">
            <v>6.4196817576315794</v>
          </cell>
          <cell r="AV74">
            <v>7.1409672979199996</v>
          </cell>
          <cell r="AW74">
            <v>8.0695806184117647</v>
          </cell>
          <cell r="AX74">
            <v>9.7218246500694434</v>
          </cell>
          <cell r="AY74">
            <v>10.043519263142858</v>
          </cell>
          <cell r="AZ74">
            <v>9.6767608787650108</v>
          </cell>
        </row>
        <row r="75">
          <cell r="A75" t="str">
            <v>P EL/USD-79</v>
          </cell>
          <cell r="AS75">
            <v>58.441785000000003</v>
          </cell>
          <cell r="AT75">
            <v>29.570334069620692</v>
          </cell>
          <cell r="AU75">
            <v>27.358327947631579</v>
          </cell>
          <cell r="AV75">
            <v>30.432182244479996</v>
          </cell>
          <cell r="AW75">
            <v>34.389591411989414</v>
          </cell>
          <cell r="AX75">
            <v>41.43084867555833</v>
          </cell>
          <cell r="AY75">
            <v>42.801793052125703</v>
          </cell>
          <cell r="AZ75">
            <v>41.238803421003077</v>
          </cell>
        </row>
        <row r="76">
          <cell r="A76" t="str">
            <v>P EL/USD-91 (FRN)</v>
          </cell>
        </row>
        <row r="77">
          <cell r="A77" t="str">
            <v>PRESTAMOS GARANTIZADOS NACION</v>
          </cell>
          <cell r="AR77">
            <v>0</v>
          </cell>
          <cell r="AS77">
            <v>14104.01541073</v>
          </cell>
          <cell r="AT77">
            <v>14090.301312329999</v>
          </cell>
          <cell r="AU77">
            <v>20033.588941934631</v>
          </cell>
          <cell r="AV77">
            <v>20018.663548934634</v>
          </cell>
          <cell r="AW77">
            <v>19899.46</v>
          </cell>
          <cell r="AX77">
            <v>19509.277184321039</v>
          </cell>
          <cell r="AY77">
            <v>0</v>
          </cell>
          <cell r="AZ77">
            <v>0</v>
          </cell>
        </row>
        <row r="79">
          <cell r="A79" t="str">
            <v>Préstamos Garantizados a Tasa Fija</v>
          </cell>
          <cell r="AR79">
            <v>0</v>
          </cell>
          <cell r="AS79">
            <v>14053.28908473</v>
          </cell>
          <cell r="AT79">
            <v>14039.574986329999</v>
          </cell>
          <cell r="AU79">
            <v>19960.046442999992</v>
          </cell>
          <cell r="AV79">
            <v>19945.121049999994</v>
          </cell>
          <cell r="AW79">
            <v>19816.68</v>
          </cell>
          <cell r="AX79">
            <v>19435.734685385298</v>
          </cell>
        </row>
        <row r="80">
          <cell r="A80" t="str">
            <v>Préstamos Garantizados a Tasa Variable</v>
          </cell>
          <cell r="AR80">
            <v>0</v>
          </cell>
          <cell r="AS80">
            <v>50.726326</v>
          </cell>
          <cell r="AT80">
            <v>50.726326</v>
          </cell>
          <cell r="AU80">
            <v>73.542498934640008</v>
          </cell>
          <cell r="AV80">
            <v>73.542498934640008</v>
          </cell>
          <cell r="AW80">
            <v>82.78</v>
          </cell>
          <cell r="AX80">
            <v>73.542498935740014</v>
          </cell>
        </row>
        <row r="82">
          <cell r="A82" t="str">
            <v xml:space="preserve">TITULOS  GOBIERNOS LOCALES </v>
          </cell>
        </row>
        <row r="83">
          <cell r="A83" t="str">
            <v>x</v>
          </cell>
        </row>
        <row r="84">
          <cell r="A84" t="str">
            <v>BPRV</v>
          </cell>
          <cell r="C84" t="str">
            <v>BONOS PROVINCIALES Y MUNICIPALES</v>
          </cell>
          <cell r="T84">
            <v>23.83</v>
          </cell>
          <cell r="U84">
            <v>23.83</v>
          </cell>
          <cell r="V84">
            <v>23.83</v>
          </cell>
          <cell r="W84">
            <v>54.72</v>
          </cell>
          <cell r="X84">
            <v>58.109166666666667</v>
          </cell>
          <cell r="Y84">
            <v>56.806666666666658</v>
          </cell>
          <cell r="Z84">
            <v>90.26</v>
          </cell>
          <cell r="AA84">
            <v>84.808333333333337</v>
          </cell>
          <cell r="AB84">
            <v>84.597773809523815</v>
          </cell>
          <cell r="AC84">
            <v>85.950214285714281</v>
          </cell>
          <cell r="AD84">
            <v>89.659553571428575</v>
          </cell>
          <cell r="AE84">
            <v>76.855333333333334</v>
          </cell>
          <cell r="AF84">
            <v>76.88817499999999</v>
          </cell>
          <cell r="AG84">
            <v>153.04475476190478</v>
          </cell>
          <cell r="AH84">
            <v>259.68244166666665</v>
          </cell>
          <cell r="AI84">
            <v>259.2058428571429</v>
          </cell>
          <cell r="AJ84">
            <v>301.18485122193601</v>
          </cell>
          <cell r="AK84">
            <v>515.38079685573848</v>
          </cell>
          <cell r="AL84">
            <v>561.02758677025759</v>
          </cell>
          <cell r="AM84">
            <v>802.51744070741472</v>
          </cell>
          <cell r="AN84">
            <v>825.51931213642445</v>
          </cell>
          <cell r="AO84">
            <v>792.37860580210588</v>
          </cell>
          <cell r="AP84">
            <v>800.11608370955105</v>
          </cell>
          <cell r="AQ84">
            <v>810.9946435543643</v>
          </cell>
          <cell r="AR84">
            <v>810.9946435543643</v>
          </cell>
          <cell r="AS84">
            <v>835.31673860220019</v>
          </cell>
          <cell r="AT84">
            <v>830.47793264981919</v>
          </cell>
          <cell r="AU84">
            <v>824.69057980055504</v>
          </cell>
          <cell r="AV84">
            <v>819.97055344817409</v>
          </cell>
          <cell r="AW84">
            <v>780.84117884935836</v>
          </cell>
          <cell r="AX84">
            <v>792.01019196364405</v>
          </cell>
          <cell r="AY84">
            <v>775.55930115194485</v>
          </cell>
          <cell r="AZ84">
            <v>775.55930115194485</v>
          </cell>
          <cell r="BA84">
            <v>528.73486344349578</v>
          </cell>
        </row>
        <row r="85">
          <cell r="A85" t="str">
            <v>GPTdF04-Albatros</v>
          </cell>
          <cell r="B85" t="str">
            <v>ABAX1</v>
          </cell>
          <cell r="T85">
            <v>0</v>
          </cell>
          <cell r="U85">
            <v>0</v>
          </cell>
          <cell r="V85">
            <v>0</v>
          </cell>
          <cell r="W85">
            <v>0</v>
          </cell>
          <cell r="X85">
            <v>0</v>
          </cell>
          <cell r="Y85">
            <v>0</v>
          </cell>
          <cell r="Z85">
            <v>0</v>
          </cell>
          <cell r="AA85">
            <v>0</v>
          </cell>
          <cell r="AB85">
            <v>9.0269999999999992</v>
          </cell>
          <cell r="AC85">
            <v>9.0269999999999992</v>
          </cell>
          <cell r="AD85">
            <v>12.614000000000001</v>
          </cell>
          <cell r="AE85">
            <v>14.414</v>
          </cell>
          <cell r="AF85">
            <v>14.966299999999999</v>
          </cell>
          <cell r="AG85">
            <v>14.687099999999999</v>
          </cell>
          <cell r="AH85">
            <v>13.871149999999998</v>
          </cell>
          <cell r="AI85">
            <v>13.055199999999999</v>
          </cell>
          <cell r="AJ85">
            <v>12.239249999999998</v>
          </cell>
          <cell r="AK85">
            <v>11.419099999999998</v>
          </cell>
          <cell r="AL85">
            <v>10.603449999999997</v>
          </cell>
          <cell r="AM85">
            <v>9.9564000000000004</v>
          </cell>
          <cell r="AN85">
            <v>9.1360500000000009</v>
          </cell>
          <cell r="AO85">
            <v>8.3179999999999996</v>
          </cell>
          <cell r="AP85">
            <v>7.4861999999999993</v>
          </cell>
          <cell r="AQ85">
            <v>6.6543999999999981</v>
          </cell>
          <cell r="AR85">
            <v>6.6543999999999981</v>
          </cell>
          <cell r="AS85">
            <v>5.8225999999999996</v>
          </cell>
          <cell r="AT85">
            <v>4.9907999999999983</v>
          </cell>
          <cell r="AU85">
            <v>4.1589999999999998</v>
          </cell>
          <cell r="AV85">
            <v>3.327199999999999</v>
          </cell>
          <cell r="AW85">
            <v>2.4953999999999983</v>
          </cell>
          <cell r="AX85">
            <v>1.6635999999999995</v>
          </cell>
          <cell r="AY85">
            <v>0.83179999999999887</v>
          </cell>
          <cell r="AZ85">
            <v>0.83179999999999887</v>
          </cell>
        </row>
        <row r="86">
          <cell r="A86" t="str">
            <v>GPM02</v>
          </cell>
          <cell r="B86" t="str">
            <v>BACX1</v>
          </cell>
          <cell r="T86">
            <v>0</v>
          </cell>
          <cell r="U86">
            <v>0</v>
          </cell>
          <cell r="V86">
            <v>0</v>
          </cell>
          <cell r="W86">
            <v>0</v>
          </cell>
          <cell r="X86">
            <v>0</v>
          </cell>
          <cell r="Y86">
            <v>0</v>
          </cell>
          <cell r="Z86">
            <v>0</v>
          </cell>
          <cell r="AA86">
            <v>7.43</v>
          </cell>
          <cell r="AB86">
            <v>7.18</v>
          </cell>
          <cell r="AC86">
            <v>6.68</v>
          </cell>
          <cell r="AD86">
            <v>6.68</v>
          </cell>
          <cell r="AE86">
            <v>6.68</v>
          </cell>
          <cell r="AF86">
            <v>6.73</v>
          </cell>
          <cell r="AG86">
            <v>7.8049999999999997</v>
          </cell>
          <cell r="AH86">
            <v>7.8049999999999997</v>
          </cell>
          <cell r="AI86">
            <v>7.8049999999999997</v>
          </cell>
          <cell r="AJ86">
            <v>7.8049999999999997</v>
          </cell>
          <cell r="AK86">
            <v>9.2050000000000001</v>
          </cell>
          <cell r="AL86">
            <v>11.055</v>
          </cell>
          <cell r="AM86">
            <v>8.1199999999999992</v>
          </cell>
          <cell r="AN86">
            <v>8.1199999999999992</v>
          </cell>
          <cell r="AO86">
            <v>9.1199999999999992</v>
          </cell>
          <cell r="AP86">
            <v>9.1199999999999992</v>
          </cell>
          <cell r="AQ86">
            <v>9.1199999999999992</v>
          </cell>
          <cell r="AR86">
            <v>9.1199999999999992</v>
          </cell>
          <cell r="AS86">
            <v>9.6199999999999992</v>
          </cell>
          <cell r="AT86">
            <v>9.6199999999999992</v>
          </cell>
          <cell r="AU86">
            <v>9.6199999999999992</v>
          </cell>
          <cell r="AV86">
            <v>9.6199999999999992</v>
          </cell>
          <cell r="AW86">
            <v>9.6199999999999992</v>
          </cell>
          <cell r="AX86">
            <v>9.6199999999999992</v>
          </cell>
          <cell r="AY86">
            <v>9.5739999999999998</v>
          </cell>
          <cell r="AZ86">
            <v>9.5739999999999998</v>
          </cell>
        </row>
        <row r="87">
          <cell r="A87" t="str">
            <v>BGBX1</v>
          </cell>
          <cell r="B87" t="str">
            <v>BGBX1</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25.315246465418419</v>
          </cell>
          <cell r="AL87">
            <v>21.393000000000001</v>
          </cell>
          <cell r="AM87">
            <v>19.831499999999998</v>
          </cell>
          <cell r="AN87">
            <v>21.08925</v>
          </cell>
          <cell r="AO87">
            <v>15.515559896666668</v>
          </cell>
          <cell r="AP87">
            <v>14.878499999999999</v>
          </cell>
          <cell r="AQ87">
            <v>16.046213131456796</v>
          </cell>
          <cell r="AR87">
            <v>16.046213131456796</v>
          </cell>
          <cell r="AS87">
            <v>15.48381436968155</v>
          </cell>
          <cell r="AT87">
            <v>15.48381436968155</v>
          </cell>
          <cell r="AU87">
            <v>17.861799999999999</v>
          </cell>
          <cell r="AV87">
            <v>17.916514999999997</v>
          </cell>
          <cell r="AW87">
            <v>16.94753</v>
          </cell>
          <cell r="AX87">
            <v>16.94753</v>
          </cell>
          <cell r="AY87">
            <v>15.336084999999999</v>
          </cell>
          <cell r="AZ87">
            <v>15.336084999999999</v>
          </cell>
        </row>
        <row r="88">
          <cell r="A88" t="str">
            <v>BAPF1</v>
          </cell>
          <cell r="B88" t="str">
            <v>BAPF1</v>
          </cell>
          <cell r="T88">
            <v>0</v>
          </cell>
          <cell r="U88">
            <v>0</v>
          </cell>
          <cell r="V88">
            <v>0</v>
          </cell>
          <cell r="W88">
            <v>0</v>
          </cell>
          <cell r="X88">
            <v>0</v>
          </cell>
          <cell r="Y88">
            <v>0</v>
          </cell>
          <cell r="Z88">
            <v>34.89</v>
          </cell>
          <cell r="AA88">
            <v>35.43</v>
          </cell>
          <cell r="AB88">
            <v>30.44</v>
          </cell>
          <cell r="AC88">
            <v>28.29</v>
          </cell>
          <cell r="AD88">
            <v>28.29</v>
          </cell>
          <cell r="AE88">
            <v>28.29</v>
          </cell>
          <cell r="AF88">
            <v>30.29</v>
          </cell>
          <cell r="AG88">
            <v>32.01</v>
          </cell>
          <cell r="AH88">
            <v>33.46</v>
          </cell>
          <cell r="AI88">
            <v>37.46</v>
          </cell>
          <cell r="AJ88">
            <v>44.182000000000002</v>
          </cell>
          <cell r="AK88">
            <v>60.314999999999998</v>
          </cell>
          <cell r="AL88">
            <v>80.965000000000003</v>
          </cell>
          <cell r="AM88">
            <v>87.8</v>
          </cell>
          <cell r="AN88">
            <v>97.644999999999996</v>
          </cell>
          <cell r="AO88">
            <v>105.057</v>
          </cell>
          <cell r="AP88">
            <v>111.072</v>
          </cell>
          <cell r="AQ88">
            <v>116.82</v>
          </cell>
          <cell r="AR88">
            <v>116.82</v>
          </cell>
          <cell r="AS88">
            <v>118.898</v>
          </cell>
          <cell r="AT88">
            <v>118.898</v>
          </cell>
          <cell r="AU88">
            <v>118.898</v>
          </cell>
          <cell r="AV88">
            <v>118.898</v>
          </cell>
          <cell r="AW88">
            <v>118.898</v>
          </cell>
          <cell r="AX88">
            <v>118.898</v>
          </cell>
          <cell r="AY88">
            <v>117.398</v>
          </cell>
          <cell r="AZ88">
            <v>117.398</v>
          </cell>
        </row>
        <row r="89">
          <cell r="A89" t="str">
            <v>BAPF4</v>
          </cell>
          <cell r="B89" t="str">
            <v>BAPF4</v>
          </cell>
          <cell r="T89">
            <v>0</v>
          </cell>
          <cell r="U89">
            <v>0</v>
          </cell>
          <cell r="V89">
            <v>0</v>
          </cell>
          <cell r="W89">
            <v>0</v>
          </cell>
          <cell r="X89">
            <v>0</v>
          </cell>
          <cell r="Y89">
            <v>0</v>
          </cell>
          <cell r="Z89">
            <v>0</v>
          </cell>
          <cell r="AA89">
            <v>0</v>
          </cell>
          <cell r="AB89">
            <v>0</v>
          </cell>
          <cell r="AC89">
            <v>5</v>
          </cell>
          <cell r="AD89">
            <v>3</v>
          </cell>
          <cell r="AE89">
            <v>3</v>
          </cell>
          <cell r="AF89">
            <v>3</v>
          </cell>
          <cell r="AG89">
            <v>3</v>
          </cell>
          <cell r="AH89">
            <v>3</v>
          </cell>
          <cell r="AI89">
            <v>4</v>
          </cell>
          <cell r="AJ89">
            <v>4.6529999999999996</v>
          </cell>
          <cell r="AK89">
            <v>4.1529999999999996</v>
          </cell>
          <cell r="AL89">
            <v>3.653</v>
          </cell>
          <cell r="AM89">
            <v>3.653</v>
          </cell>
          <cell r="AN89">
            <v>3.653</v>
          </cell>
          <cell r="AO89">
            <v>0</v>
          </cell>
          <cell r="AP89">
            <v>0</v>
          </cell>
          <cell r="AQ89">
            <v>0</v>
          </cell>
          <cell r="AR89">
            <v>0</v>
          </cell>
          <cell r="AS89">
            <v>0</v>
          </cell>
          <cell r="AT89">
            <v>0</v>
          </cell>
          <cell r="AU89">
            <v>0</v>
          </cell>
          <cell r="AV89">
            <v>0</v>
          </cell>
          <cell r="AW89">
            <v>0</v>
          </cell>
          <cell r="AX89">
            <v>0</v>
          </cell>
          <cell r="AY89">
            <v>0</v>
          </cell>
          <cell r="AZ89">
            <v>0</v>
          </cell>
        </row>
        <row r="90">
          <cell r="A90" t="str">
            <v>BAPX5</v>
          </cell>
          <cell r="B90" t="str">
            <v>BAPX5</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17.218149</v>
          </cell>
          <cell r="AN90">
            <v>17.3728555</v>
          </cell>
          <cell r="AO90">
            <v>16.433194439126666</v>
          </cell>
          <cell r="AP90">
            <v>1.177527</v>
          </cell>
          <cell r="AQ90">
            <v>17.912158487029057</v>
          </cell>
          <cell r="AR90">
            <v>17.912158487029057</v>
          </cell>
          <cell r="AS90">
            <v>18.129660496534786</v>
          </cell>
          <cell r="AT90">
            <v>18.129660496534786</v>
          </cell>
          <cell r="AU90">
            <v>20.913992</v>
          </cell>
          <cell r="AV90">
            <v>20.978056599999999</v>
          </cell>
          <cell r="AW90">
            <v>0.12962700000000002</v>
          </cell>
          <cell r="AX90">
            <v>18.979654400000001</v>
          </cell>
          <cell r="AY90">
            <v>17.9566874</v>
          </cell>
          <cell r="AZ90">
            <v>17.9566874</v>
          </cell>
        </row>
        <row r="91">
          <cell r="A91" t="str">
            <v>BPB2D</v>
          </cell>
          <cell r="B91" t="str">
            <v>BPB2D</v>
          </cell>
          <cell r="T91">
            <v>15</v>
          </cell>
          <cell r="U91">
            <v>15</v>
          </cell>
          <cell r="V91">
            <v>15</v>
          </cell>
          <cell r="W91">
            <v>15</v>
          </cell>
          <cell r="X91">
            <v>14.98</v>
          </cell>
          <cell r="Y91">
            <v>14.98</v>
          </cell>
          <cell r="Z91">
            <v>14.98</v>
          </cell>
          <cell r="AA91">
            <v>14.98</v>
          </cell>
          <cell r="AB91">
            <v>14.98</v>
          </cell>
          <cell r="AC91">
            <v>14.98</v>
          </cell>
          <cell r="AD91">
            <v>14.98</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row>
        <row r="92">
          <cell r="A92" t="str">
            <v>BPB3C</v>
          </cell>
          <cell r="B92" t="str">
            <v>BPB3C</v>
          </cell>
          <cell r="T92">
            <v>5</v>
          </cell>
          <cell r="U92">
            <v>5</v>
          </cell>
          <cell r="V92">
            <v>5</v>
          </cell>
          <cell r="W92">
            <v>5</v>
          </cell>
          <cell r="X92">
            <v>8</v>
          </cell>
          <cell r="Y92">
            <v>8</v>
          </cell>
          <cell r="Z92">
            <v>8</v>
          </cell>
          <cell r="AA92">
            <v>3.25</v>
          </cell>
          <cell r="AB92">
            <v>2.0499999999999998</v>
          </cell>
          <cell r="AC92">
            <v>2.0499999999999998</v>
          </cell>
          <cell r="AD92">
            <v>2.0499999999999998</v>
          </cell>
          <cell r="AE92">
            <v>2.0499999999999998</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row>
        <row r="93">
          <cell r="A93" t="str">
            <v>BPBA1</v>
          </cell>
          <cell r="B93" t="str">
            <v>BPBA1</v>
          </cell>
          <cell r="T93">
            <v>3.83</v>
          </cell>
          <cell r="U93">
            <v>3.83</v>
          </cell>
          <cell r="V93">
            <v>3.83</v>
          </cell>
          <cell r="W93">
            <v>3.83</v>
          </cell>
          <cell r="X93">
            <v>2.2200000000000002</v>
          </cell>
          <cell r="Y93">
            <v>2.2200000000000002</v>
          </cell>
          <cell r="Z93">
            <v>2.2200000000000002</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row>
        <row r="94">
          <cell r="A94" t="str">
            <v>GPBX7</v>
          </cell>
          <cell r="B94" t="str">
            <v>GPBX7</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172.35</v>
          </cell>
          <cell r="AL94">
            <v>209.35</v>
          </cell>
          <cell r="AM94">
            <v>204.58</v>
          </cell>
          <cell r="AN94">
            <v>216.41800000000001</v>
          </cell>
          <cell r="AO94">
            <v>222.08099999999999</v>
          </cell>
          <cell r="AP94">
            <v>226.46100000000001</v>
          </cell>
          <cell r="AQ94">
            <v>230.71100000000001</v>
          </cell>
          <cell r="AR94">
            <v>230.71100000000001</v>
          </cell>
          <cell r="AS94">
            <v>255.63704993000002</v>
          </cell>
          <cell r="AT94">
            <v>255.63704993000002</v>
          </cell>
          <cell r="AU94">
            <v>255.63704993000002</v>
          </cell>
          <cell r="AV94">
            <v>255.63704993000002</v>
          </cell>
          <cell r="AW94">
            <v>253.15874100000002</v>
          </cell>
          <cell r="AX94">
            <v>253.15874100000002</v>
          </cell>
          <cell r="AY94">
            <v>252.558741</v>
          </cell>
          <cell r="AZ94">
            <v>252.558741</v>
          </cell>
        </row>
        <row r="95">
          <cell r="A95" t="str">
            <v>GPM07-Aconcagua</v>
          </cell>
          <cell r="B95" t="str">
            <v>MRPX1</v>
          </cell>
          <cell r="T95">
            <v>0</v>
          </cell>
          <cell r="U95">
            <v>0</v>
          </cell>
          <cell r="V95">
            <v>0</v>
          </cell>
          <cell r="W95">
            <v>30.89</v>
          </cell>
          <cell r="X95">
            <v>32.909166666666671</v>
          </cell>
          <cell r="Y95">
            <v>31.606666666666662</v>
          </cell>
          <cell r="Z95">
            <v>30.17</v>
          </cell>
          <cell r="AA95">
            <v>15.033333333333333</v>
          </cell>
          <cell r="AB95">
            <v>14.281666666666668</v>
          </cell>
          <cell r="AC95">
            <v>13.53</v>
          </cell>
          <cell r="AD95">
            <v>13.130375000000001</v>
          </cell>
          <cell r="AE95">
            <v>13.691333333333334</v>
          </cell>
          <cell r="AF95">
            <v>13.535625</v>
          </cell>
          <cell r="AG95">
            <v>12.516583333333335</v>
          </cell>
          <cell r="AH95">
            <v>11.541291666666668</v>
          </cell>
          <cell r="AI95">
            <v>10.653499999999999</v>
          </cell>
          <cell r="AJ95">
            <v>9.7657083333333343</v>
          </cell>
          <cell r="AK95">
            <v>8.8779166666666676</v>
          </cell>
          <cell r="AL95">
            <v>7.990124999999999</v>
          </cell>
          <cell r="AM95">
            <v>7.1023333333333341</v>
          </cell>
          <cell r="AN95">
            <v>6.2145416666666682</v>
          </cell>
          <cell r="AO95">
            <v>5.3267499999999997</v>
          </cell>
          <cell r="AP95">
            <v>4.4389583333333338</v>
          </cell>
          <cell r="AQ95">
            <v>3.5511666666666679</v>
          </cell>
          <cell r="AR95">
            <v>3.5511666666666679</v>
          </cell>
          <cell r="AS95">
            <v>2.6633749999999998</v>
          </cell>
          <cell r="AT95">
            <v>1.775583333333334</v>
          </cell>
          <cell r="AU95">
            <v>0.8877916666666682</v>
          </cell>
          <cell r="AV95">
            <v>0</v>
          </cell>
          <cell r="AW95">
            <v>0</v>
          </cell>
          <cell r="AX95">
            <v>0</v>
          </cell>
          <cell r="AY95">
            <v>0</v>
          </cell>
          <cell r="AZ95">
            <v>0</v>
          </cell>
        </row>
        <row r="96">
          <cell r="A96" t="str">
            <v>MBB1</v>
          </cell>
          <cell r="B96" t="str">
            <v>MBB1</v>
          </cell>
          <cell r="AO96">
            <v>3.53</v>
          </cell>
          <cell r="AP96">
            <v>3.55</v>
          </cell>
          <cell r="AQ96">
            <v>3.55</v>
          </cell>
          <cell r="AR96">
            <v>3.55</v>
          </cell>
          <cell r="AS96">
            <v>3.53</v>
          </cell>
          <cell r="AT96">
            <v>3.53</v>
          </cell>
          <cell r="AU96">
            <v>3.53</v>
          </cell>
          <cell r="AV96">
            <v>3.53</v>
          </cell>
          <cell r="AW96">
            <v>3.53</v>
          </cell>
          <cell r="AX96">
            <v>0</v>
          </cell>
          <cell r="AY96">
            <v>0</v>
          </cell>
          <cell r="AZ96">
            <v>0</v>
          </cell>
        </row>
        <row r="97">
          <cell r="A97" t="str">
            <v>PBAS2</v>
          </cell>
          <cell r="B97" t="str">
            <v>PBAS2</v>
          </cell>
          <cell r="T97">
            <v>0</v>
          </cell>
          <cell r="U97">
            <v>0</v>
          </cell>
          <cell r="V97">
            <v>0</v>
          </cell>
          <cell r="W97">
            <v>0</v>
          </cell>
          <cell r="X97">
            <v>0</v>
          </cell>
          <cell r="Y97">
            <v>0</v>
          </cell>
          <cell r="Z97">
            <v>0</v>
          </cell>
          <cell r="AA97">
            <v>0</v>
          </cell>
          <cell r="AB97">
            <v>0</v>
          </cell>
          <cell r="AC97">
            <v>0</v>
          </cell>
          <cell r="AD97">
            <v>0</v>
          </cell>
          <cell r="AE97">
            <v>0</v>
          </cell>
          <cell r="AF97">
            <v>0</v>
          </cell>
          <cell r="AG97">
            <v>68.62</v>
          </cell>
          <cell r="AH97">
            <v>72.77</v>
          </cell>
          <cell r="AI97">
            <v>65.77</v>
          </cell>
          <cell r="AJ97">
            <v>65.77</v>
          </cell>
          <cell r="AK97">
            <v>61.33</v>
          </cell>
          <cell r="AL97">
            <v>61.07</v>
          </cell>
          <cell r="AM97">
            <v>52.31</v>
          </cell>
          <cell r="AN97">
            <v>60.927999999999997</v>
          </cell>
          <cell r="AO97">
            <v>53.527999999999999</v>
          </cell>
          <cell r="AP97">
            <v>50.552999999999997</v>
          </cell>
          <cell r="AQ97">
            <v>53.783000000000001</v>
          </cell>
          <cell r="AR97">
            <v>53.783000000000001</v>
          </cell>
          <cell r="AS97">
            <v>55.069682799999995</v>
          </cell>
          <cell r="AT97">
            <v>55.069682799999995</v>
          </cell>
          <cell r="AU97">
            <v>55.069682799999995</v>
          </cell>
          <cell r="AV97">
            <v>55.069682799999995</v>
          </cell>
          <cell r="AW97">
            <v>54.324744000000003</v>
          </cell>
          <cell r="AX97">
            <v>54.324744000000003</v>
          </cell>
          <cell r="AY97">
            <v>54.324744000000003</v>
          </cell>
          <cell r="AZ97">
            <v>54.324744000000003</v>
          </cell>
        </row>
        <row r="98">
          <cell r="A98" t="str">
            <v>PBAS3</v>
          </cell>
          <cell r="B98" t="str">
            <v>PBAS3</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20.616107174316941</v>
          </cell>
          <cell r="AK98">
            <v>20.217962295081968</v>
          </cell>
          <cell r="AL98">
            <v>12.709882913114754</v>
          </cell>
          <cell r="AM98">
            <v>0.49004793715846995</v>
          </cell>
          <cell r="AN98">
            <v>0</v>
          </cell>
          <cell r="AO98">
            <v>0</v>
          </cell>
          <cell r="AP98">
            <v>0</v>
          </cell>
          <cell r="AQ98">
            <v>0</v>
          </cell>
          <cell r="AR98">
            <v>0</v>
          </cell>
          <cell r="AS98">
            <v>0</v>
          </cell>
          <cell r="AT98">
            <v>0</v>
          </cell>
          <cell r="AU98">
            <v>0</v>
          </cell>
          <cell r="AV98">
            <v>0</v>
          </cell>
          <cell r="AW98">
            <v>0</v>
          </cell>
          <cell r="AX98">
            <v>0</v>
          </cell>
          <cell r="AY98">
            <v>0</v>
          </cell>
          <cell r="AZ98">
            <v>0</v>
          </cell>
        </row>
        <row r="99">
          <cell r="A99" t="str">
            <v>PBAS9</v>
          </cell>
          <cell r="B99" t="str">
            <v>PBAS9</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1.522486</v>
          </cell>
          <cell r="AM99">
            <v>23.544736608351648</v>
          </cell>
          <cell r="AN99">
            <v>22.734794902271066</v>
          </cell>
          <cell r="AO99">
            <v>0</v>
          </cell>
          <cell r="AP99">
            <v>0</v>
          </cell>
          <cell r="AQ99">
            <v>0</v>
          </cell>
          <cell r="AR99">
            <v>0</v>
          </cell>
          <cell r="AS99">
            <v>0</v>
          </cell>
          <cell r="AT99">
            <v>0</v>
          </cell>
          <cell r="AU99">
            <v>0</v>
          </cell>
          <cell r="AV99">
            <v>0</v>
          </cell>
          <cell r="AW99">
            <v>0</v>
          </cell>
          <cell r="AX99">
            <v>0</v>
          </cell>
          <cell r="AY99">
            <v>0</v>
          </cell>
          <cell r="AZ99">
            <v>0</v>
          </cell>
        </row>
        <row r="100">
          <cell r="A100" t="str">
            <v>PX13D</v>
          </cell>
          <cell r="B100" t="str">
            <v>PX13D</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19.358000000000001</v>
          </cell>
          <cell r="AN100">
            <v>18.257999999999999</v>
          </cell>
          <cell r="AO100">
            <v>16.757999999999999</v>
          </cell>
          <cell r="AP100">
            <v>17.257999999999999</v>
          </cell>
          <cell r="AQ100">
            <v>17.018000000000001</v>
          </cell>
          <cell r="AR100">
            <v>17.018000000000001</v>
          </cell>
          <cell r="AS100">
            <v>17.866399999999999</v>
          </cell>
          <cell r="AT100">
            <v>17.866399999999999</v>
          </cell>
          <cell r="AU100">
            <v>17.866399999999999</v>
          </cell>
          <cell r="AV100">
            <v>17.866399999999999</v>
          </cell>
          <cell r="AW100">
            <v>17.609087000000002</v>
          </cell>
          <cell r="AX100">
            <v>17.609087000000002</v>
          </cell>
          <cell r="AY100">
            <v>17.609087000000002</v>
          </cell>
          <cell r="AZ100">
            <v>17.609087000000002</v>
          </cell>
        </row>
        <row r="101">
          <cell r="A101" t="str">
            <v>PX14D</v>
          </cell>
          <cell r="B101" t="str">
            <v>PX14D</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133.46</v>
          </cell>
          <cell r="AN101">
            <v>133.26</v>
          </cell>
          <cell r="AO101">
            <v>122.16</v>
          </cell>
          <cell r="AP101">
            <v>128.97999999999999</v>
          </cell>
          <cell r="AQ101">
            <v>131.24600000000001</v>
          </cell>
          <cell r="AR101">
            <v>131.24600000000001</v>
          </cell>
          <cell r="AS101">
            <v>135.27529612000001</v>
          </cell>
          <cell r="AT101">
            <v>135.27529612000001</v>
          </cell>
          <cell r="AU101">
            <v>135.27529612000001</v>
          </cell>
          <cell r="AV101">
            <v>135.27529612000001</v>
          </cell>
          <cell r="AW101">
            <v>133.051783</v>
          </cell>
          <cell r="AX101">
            <v>132.85178300000001</v>
          </cell>
          <cell r="AY101">
            <v>132.25178299999999</v>
          </cell>
          <cell r="AZ101">
            <v>132.25178299999999</v>
          </cell>
        </row>
        <row r="102">
          <cell r="A102" t="str">
            <v>PX16P</v>
          </cell>
          <cell r="B102" t="str">
            <v>PX16P</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74.537702400000001</v>
          </cell>
          <cell r="AN102">
            <v>77.702720223561641</v>
          </cell>
          <cell r="AO102">
            <v>80.647323050958903</v>
          </cell>
          <cell r="AP102">
            <v>85.31130024986301</v>
          </cell>
          <cell r="AQ102">
            <v>0</v>
          </cell>
          <cell r="AR102">
            <v>0</v>
          </cell>
          <cell r="AS102">
            <v>0</v>
          </cell>
          <cell r="AT102">
            <v>0</v>
          </cell>
          <cell r="AU102">
            <v>0</v>
          </cell>
          <cell r="AV102">
            <v>0</v>
          </cell>
          <cell r="AW102">
            <v>0</v>
          </cell>
          <cell r="AX102">
            <v>0</v>
          </cell>
          <cell r="AY102">
            <v>0</v>
          </cell>
          <cell r="AZ102">
            <v>0</v>
          </cell>
        </row>
        <row r="103">
          <cell r="A103" t="str">
            <v>PX21</v>
          </cell>
          <cell r="B103" t="str">
            <v>PX21</v>
          </cell>
          <cell r="AN103">
            <v>0</v>
          </cell>
          <cell r="AO103">
            <v>4</v>
          </cell>
          <cell r="AP103">
            <v>18.21</v>
          </cell>
          <cell r="AQ103">
            <v>22.975000000000001</v>
          </cell>
          <cell r="AR103">
            <v>22.975000000000001</v>
          </cell>
          <cell r="AS103">
            <v>22.104406000000001</v>
          </cell>
          <cell r="AT103">
            <v>22.104406000000001</v>
          </cell>
          <cell r="AU103">
            <v>22.104406000000001</v>
          </cell>
          <cell r="AV103">
            <v>22.104406000000001</v>
          </cell>
          <cell r="AW103">
            <v>22.179812999999999</v>
          </cell>
          <cell r="AX103">
            <v>22.179812999999999</v>
          </cell>
          <cell r="AY103">
            <v>22.179812999999999</v>
          </cell>
          <cell r="AZ103">
            <v>22.179812999999999</v>
          </cell>
        </row>
        <row r="104">
          <cell r="A104" t="str">
            <v>PX22D</v>
          </cell>
          <cell r="B104" t="str">
            <v>PX22D</v>
          </cell>
          <cell r="AQ104">
            <v>63.055</v>
          </cell>
          <cell r="AR104">
            <v>63.055</v>
          </cell>
          <cell r="AS104">
            <v>64.794162999999998</v>
          </cell>
          <cell r="AT104">
            <v>64.794162999999998</v>
          </cell>
          <cell r="AU104">
            <v>64.794162999999998</v>
          </cell>
          <cell r="AV104">
            <v>64.794162999999998</v>
          </cell>
          <cell r="AW104">
            <v>63.657798</v>
          </cell>
          <cell r="AX104">
            <v>63.657798</v>
          </cell>
          <cell r="AY104">
            <v>63.657798</v>
          </cell>
          <cell r="AZ104">
            <v>63.657798</v>
          </cell>
        </row>
        <row r="105">
          <cell r="A105" t="str">
            <v>TSEX5</v>
          </cell>
          <cell r="B105" t="str">
            <v>TSEX5</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72.94</v>
          </cell>
          <cell r="AI105">
            <v>73.48</v>
          </cell>
          <cell r="AJ105">
            <v>90.356999999999999</v>
          </cell>
          <cell r="AK105">
            <v>91.507000000000005</v>
          </cell>
          <cell r="AL105">
            <v>92.007000000000005</v>
          </cell>
          <cell r="AM105">
            <v>91.986999999999995</v>
          </cell>
          <cell r="AN105">
            <v>87.112278415353643</v>
          </cell>
          <cell r="AO105">
            <v>87.112278415353643</v>
          </cell>
          <cell r="AP105">
            <v>81.861419554925973</v>
          </cell>
          <cell r="AQ105">
            <v>81.861419554925973</v>
          </cell>
          <cell r="AR105">
            <v>81.861419554925973</v>
          </cell>
          <cell r="AS105">
            <v>76.110933743126651</v>
          </cell>
          <cell r="AT105">
            <v>76.110933743126651</v>
          </cell>
          <cell r="AU105">
            <v>70.00006971245962</v>
          </cell>
          <cell r="AV105">
            <v>70.00006971245962</v>
          </cell>
          <cell r="AW105">
            <v>63.404155849358403</v>
          </cell>
          <cell r="AX105">
            <v>63.404155849358403</v>
          </cell>
          <cell r="AY105">
            <v>56.284691323373536</v>
          </cell>
          <cell r="AZ105">
            <v>56.284691323373536</v>
          </cell>
        </row>
        <row r="106">
          <cell r="A106" t="str">
            <v>TTUX2</v>
          </cell>
          <cell r="B106" t="str">
            <v>TTUX2</v>
          </cell>
          <cell r="T106">
            <v>0</v>
          </cell>
          <cell r="U106">
            <v>0</v>
          </cell>
          <cell r="V106">
            <v>0</v>
          </cell>
          <cell r="W106">
            <v>0</v>
          </cell>
          <cell r="X106">
            <v>0</v>
          </cell>
          <cell r="Y106">
            <v>0</v>
          </cell>
          <cell r="Z106">
            <v>0</v>
          </cell>
          <cell r="AA106">
            <v>8.6850000000000005</v>
          </cell>
          <cell r="AB106">
            <v>6.6391071428571431</v>
          </cell>
          <cell r="AC106">
            <v>6.3932142857142855</v>
          </cell>
          <cell r="AD106">
            <v>8.9151785714285712</v>
          </cell>
          <cell r="AE106">
            <v>8.73</v>
          </cell>
          <cell r="AF106">
            <v>8.3662500000000009</v>
          </cell>
          <cell r="AG106">
            <v>14.40607142857143</v>
          </cell>
          <cell r="AH106">
            <v>44.295000000000002</v>
          </cell>
          <cell r="AI106">
            <v>46.982142857142861</v>
          </cell>
          <cell r="AJ106">
            <v>45.796785714285711</v>
          </cell>
          <cell r="AK106">
            <v>50.690571428571438</v>
          </cell>
          <cell r="AL106">
            <v>48.708642857142863</v>
          </cell>
          <cell r="AM106">
            <v>48.568571428571431</v>
          </cell>
          <cell r="AN106">
            <v>45.874821428571437</v>
          </cell>
          <cell r="AO106">
            <v>42.791499999999999</v>
          </cell>
          <cell r="AP106">
            <v>39.758178571428573</v>
          </cell>
          <cell r="AQ106">
            <v>36.691285714285719</v>
          </cell>
          <cell r="AR106">
            <v>36.691285714285719</v>
          </cell>
          <cell r="AS106">
            <v>34.311357142857148</v>
          </cell>
          <cell r="AT106">
            <v>31.192142857142862</v>
          </cell>
          <cell r="AU106">
            <v>28.072928571428577</v>
          </cell>
          <cell r="AV106">
            <v>24.953714285714291</v>
          </cell>
          <cell r="AW106">
            <v>21.834499999999998</v>
          </cell>
          <cell r="AX106">
            <v>18.715285714285713</v>
          </cell>
          <cell r="AY106">
            <v>15.596071428571431</v>
          </cell>
          <cell r="AZ106">
            <v>15.596071428571431</v>
          </cell>
        </row>
        <row r="108">
          <cell r="A108" t="str">
            <v>PRÉSTAMOS GARANTIZADOS</v>
          </cell>
          <cell r="AS108">
            <v>550.74699784999996</v>
          </cell>
          <cell r="AT108">
            <v>278.66658614662725</v>
          </cell>
          <cell r="AU108">
            <v>252.98580432579075</v>
          </cell>
          <cell r="AV108">
            <v>201.00722209041598</v>
          </cell>
          <cell r="AW108">
            <v>74.79087859405881</v>
          </cell>
          <cell r="AX108">
            <v>90.104286889097224</v>
          </cell>
          <cell r="AY108">
            <v>93.08583250942857</v>
          </cell>
          <cell r="AZ108">
            <v>93.08583250942857</v>
          </cell>
        </row>
        <row r="110">
          <cell r="A110" t="str">
            <v>P GPBX7</v>
          </cell>
          <cell r="AS110">
            <v>255.63704993000002</v>
          </cell>
          <cell r="AT110">
            <v>129.34705822216768</v>
          </cell>
          <cell r="AU110">
            <v>117.68049774803922</v>
          </cell>
          <cell r="AV110">
            <v>93.501807382396791</v>
          </cell>
          <cell r="AW110">
            <v>31.396361566852942</v>
          </cell>
          <cell r="AX110">
            <v>37.824756481979165</v>
          </cell>
          <cell r="AY110">
            <v>39.076375477285708</v>
          </cell>
          <cell r="AZ110">
            <v>39.076375477285708</v>
          </cell>
        </row>
        <row r="111">
          <cell r="A111" t="str">
            <v>P PBAS2</v>
          </cell>
          <cell r="AS111">
            <v>55.069682799999995</v>
          </cell>
          <cell r="AT111">
            <v>27.864120124052413</v>
          </cell>
          <cell r="AU111">
            <v>25.275909051142101</v>
          </cell>
          <cell r="AV111">
            <v>20.082708900288001</v>
          </cell>
          <cell r="AW111">
            <v>5.4007927479999998</v>
          </cell>
          <cell r="AX111">
            <v>6.5066033230555549</v>
          </cell>
          <cell r="AY111">
            <v>6.7219064491428568</v>
          </cell>
          <cell r="AZ111">
            <v>6.7219064491428568</v>
          </cell>
        </row>
        <row r="112">
          <cell r="A112" t="str">
            <v>P PX21</v>
          </cell>
          <cell r="AS112">
            <v>22.104406000000001</v>
          </cell>
          <cell r="AT112">
            <v>11.184372103462069</v>
          </cell>
          <cell r="AU112">
            <v>10.175588793631578</v>
          </cell>
          <cell r="AV112">
            <v>8.0849075385599996</v>
          </cell>
          <cell r="AW112">
            <v>8.3449247673235298</v>
          </cell>
          <cell r="AX112">
            <v>10.053545424756944</v>
          </cell>
          <cell r="AY112">
            <v>10.386216659</v>
          </cell>
          <cell r="AZ112">
            <v>10.386216659</v>
          </cell>
        </row>
        <row r="113">
          <cell r="A113" t="str">
            <v>P PX13D</v>
          </cell>
          <cell r="AS113">
            <v>17.866399999999999</v>
          </cell>
          <cell r="AT113">
            <v>9.0400287503448276</v>
          </cell>
          <cell r="AU113">
            <v>8.2246561894736825</v>
          </cell>
          <cell r="AV113">
            <v>6.5348144639999992</v>
          </cell>
          <cell r="AW113">
            <v>4.1824567532647059</v>
          </cell>
          <cell r="AX113">
            <v>5.0388134259375006</v>
          </cell>
          <cell r="AY113">
            <v>5.205547469571429</v>
          </cell>
          <cell r="AZ113">
            <v>5.205547469571429</v>
          </cell>
        </row>
        <row r="114">
          <cell r="A114" t="str">
            <v>P PX14D</v>
          </cell>
          <cell r="AS114">
            <v>135.27529612000001</v>
          </cell>
          <cell r="AT114">
            <v>68.446501037489924</v>
          </cell>
          <cell r="AU114">
            <v>61.801671139319993</v>
          </cell>
          <cell r="AV114">
            <v>49.1038707462912</v>
          </cell>
          <cell r="AW114">
            <v>16.184006426441176</v>
          </cell>
          <cell r="AX114">
            <v>19.497676527881946</v>
          </cell>
          <cell r="AY114">
            <v>20.142853511857144</v>
          </cell>
          <cell r="AZ114">
            <v>20.142853511857144</v>
          </cell>
        </row>
        <row r="115">
          <cell r="A115" t="str">
            <v>P PX22D</v>
          </cell>
          <cell r="AS115">
            <v>64.794162999999998</v>
          </cell>
          <cell r="AT115">
            <v>32.784505909110344</v>
          </cell>
          <cell r="AU115">
            <v>29.827481404184208</v>
          </cell>
          <cell r="AV115">
            <v>23.699113058879998</v>
          </cell>
          <cell r="AW115">
            <v>9.282336332176472</v>
          </cell>
          <cell r="AX115">
            <v>11.18289170548611</v>
          </cell>
          <cell r="AY115">
            <v>11.552932942571427</v>
          </cell>
          <cell r="AZ115">
            <v>11.552932942571427</v>
          </cell>
        </row>
        <row r="117">
          <cell r="A117" t="str">
            <v>PRESTAMOS GARANTIZADOS PROVINCIAS</v>
          </cell>
          <cell r="AR117">
            <v>0</v>
          </cell>
          <cell r="AS117">
            <v>550.74699784999996</v>
          </cell>
          <cell r="AT117">
            <v>550.74699784999996</v>
          </cell>
          <cell r="AU117">
            <v>550.74699784999996</v>
          </cell>
          <cell r="AV117">
            <v>550.74699784999996</v>
          </cell>
          <cell r="AW117">
            <v>180.94996599999999</v>
          </cell>
          <cell r="AX117">
            <v>180.94996599999999</v>
          </cell>
          <cell r="AY117">
            <v>0</v>
          </cell>
          <cell r="AZ117">
            <v>0</v>
          </cell>
        </row>
        <row r="119">
          <cell r="A119" t="str">
            <v>Préstamos Garantizados a Tasa Fija</v>
          </cell>
          <cell r="AR119">
            <v>0</v>
          </cell>
          <cell r="AS119">
            <v>549.56042785</v>
          </cell>
          <cell r="AT119">
            <v>549.56042785</v>
          </cell>
          <cell r="AU119">
            <v>549.56042785</v>
          </cell>
          <cell r="AV119">
            <v>549.56042785</v>
          </cell>
          <cell r="AW119">
            <v>180.94996599999999</v>
          </cell>
          <cell r="AX119">
            <v>180.94996599999999</v>
          </cell>
        </row>
        <row r="120">
          <cell r="A120" t="str">
            <v>Préstamos Garantizados a Tasa Variable</v>
          </cell>
          <cell r="AR120">
            <v>0</v>
          </cell>
          <cell r="AS120">
            <v>1.1865700000000001</v>
          </cell>
          <cell r="AT120">
            <v>1.1865700000000001</v>
          </cell>
          <cell r="AU120">
            <v>1.1865700000000001</v>
          </cell>
          <cell r="AV120">
            <v>1.1865700000000001</v>
          </cell>
          <cell r="AW120">
            <v>0</v>
          </cell>
          <cell r="AX120">
            <v>0</v>
          </cell>
        </row>
        <row r="123">
          <cell r="A123" t="str">
            <v>Para ingresar un nuevo bono insertar una fila sobre la línea</v>
          </cell>
        </row>
      </sheetData>
      <sheetData sheetId="3" refreshError="1">
        <row r="4">
          <cell r="A4" t="str">
            <v>DNCI</v>
          </cell>
          <cell r="B4" t="str">
            <v>COD SPUB</v>
          </cell>
          <cell r="C4" t="str">
            <v>ESPECIE</v>
          </cell>
          <cell r="D4">
            <v>33603</v>
          </cell>
          <cell r="E4">
            <v>33694</v>
          </cell>
          <cell r="F4">
            <v>33785</v>
          </cell>
          <cell r="G4">
            <v>33877</v>
          </cell>
          <cell r="H4">
            <v>33969</v>
          </cell>
          <cell r="I4">
            <v>34059</v>
          </cell>
          <cell r="J4">
            <v>34150</v>
          </cell>
          <cell r="K4">
            <v>34242</v>
          </cell>
          <cell r="L4">
            <v>34334</v>
          </cell>
          <cell r="M4">
            <v>34424</v>
          </cell>
          <cell r="N4">
            <v>34515</v>
          </cell>
          <cell r="O4">
            <v>34607</v>
          </cell>
          <cell r="P4">
            <v>34699</v>
          </cell>
          <cell r="Q4">
            <v>34789</v>
          </cell>
          <cell r="R4">
            <v>34880</v>
          </cell>
          <cell r="S4">
            <v>34972</v>
          </cell>
          <cell r="T4">
            <v>35064</v>
          </cell>
          <cell r="U4">
            <v>35155</v>
          </cell>
          <cell r="V4">
            <v>35246</v>
          </cell>
          <cell r="W4">
            <v>35338</v>
          </cell>
          <cell r="X4">
            <v>35430</v>
          </cell>
          <cell r="Y4">
            <v>35520</v>
          </cell>
          <cell r="Z4">
            <v>35611</v>
          </cell>
          <cell r="AA4">
            <v>35703</v>
          </cell>
          <cell r="AB4">
            <v>35795</v>
          </cell>
          <cell r="AC4">
            <v>35885</v>
          </cell>
          <cell r="AD4">
            <v>35976</v>
          </cell>
          <cell r="AE4">
            <v>36068</v>
          </cell>
          <cell r="AF4">
            <v>36160</v>
          </cell>
          <cell r="AG4">
            <v>36250</v>
          </cell>
          <cell r="AH4">
            <v>36341</v>
          </cell>
          <cell r="AI4">
            <v>36433</v>
          </cell>
          <cell r="AJ4">
            <v>36525</v>
          </cell>
          <cell r="AK4">
            <v>36616</v>
          </cell>
          <cell r="AL4">
            <v>36707</v>
          </cell>
          <cell r="AM4">
            <v>36799</v>
          </cell>
          <cell r="AN4">
            <v>36891</v>
          </cell>
          <cell r="AO4">
            <v>36981</v>
          </cell>
          <cell r="AP4">
            <v>37072</v>
          </cell>
          <cell r="AQ4">
            <v>37164</v>
          </cell>
          <cell r="AR4">
            <v>37195</v>
          </cell>
          <cell r="AS4">
            <v>37256</v>
          </cell>
          <cell r="AT4">
            <v>37346</v>
          </cell>
          <cell r="AU4">
            <v>37437</v>
          </cell>
          <cell r="AV4">
            <v>37529</v>
          </cell>
          <cell r="AW4">
            <v>37621</v>
          </cell>
          <cell r="AX4">
            <v>37711</v>
          </cell>
          <cell r="AY4">
            <v>37802</v>
          </cell>
          <cell r="AZ4">
            <v>37894</v>
          </cell>
        </row>
        <row r="5">
          <cell r="A5" t="str">
            <v>x</v>
          </cell>
        </row>
        <row r="6">
          <cell r="A6" t="str">
            <v>TENENCIAS TOTALES</v>
          </cell>
          <cell r="P6">
            <v>907.08</v>
          </cell>
          <cell r="Q6">
            <v>367.54200000000009</v>
          </cell>
          <cell r="R6">
            <v>280.00600000000009</v>
          </cell>
          <cell r="S6">
            <v>479.17400000000009</v>
          </cell>
          <cell r="T6">
            <v>159.3900000000001</v>
          </cell>
          <cell r="U6">
            <v>310.96800000000002</v>
          </cell>
          <cell r="V6">
            <v>896.31999999999994</v>
          </cell>
          <cell r="W6">
            <v>28.646710799999997</v>
          </cell>
          <cell r="X6">
            <v>635.18308880000006</v>
          </cell>
          <cell r="Y6">
            <v>869.92535320000013</v>
          </cell>
          <cell r="Z6">
            <v>2017.8847000000001</v>
          </cell>
          <cell r="AA6">
            <v>2180.2895599999997</v>
          </cell>
          <cell r="AB6">
            <v>1771.2895599999997</v>
          </cell>
          <cell r="AC6">
            <v>1382.8862999999999</v>
          </cell>
          <cell r="AD6">
            <v>2015.9843000000001</v>
          </cell>
          <cell r="AE6">
            <v>1299.2433599999999</v>
          </cell>
          <cell r="AF6">
            <v>1165.14536</v>
          </cell>
          <cell r="AG6">
            <v>1593.7741199999998</v>
          </cell>
          <cell r="AH6">
            <v>1899.1471200000001</v>
          </cell>
          <cell r="AI6">
            <v>1772.0404200000003</v>
          </cell>
          <cell r="AJ6">
            <v>1602.8911643199999</v>
          </cell>
          <cell r="AK6">
            <v>1586.0070000000001</v>
          </cell>
          <cell r="AL6">
            <v>1809.5631199999998</v>
          </cell>
          <cell r="AM6">
            <v>1300.3909999999998</v>
          </cell>
          <cell r="AN6">
            <v>1287.6909999999998</v>
          </cell>
          <cell r="AO6">
            <v>1403.3909999999998</v>
          </cell>
          <cell r="AP6">
            <v>2100.2588408500005</v>
          </cell>
          <cell r="AQ6">
            <v>1723.0006400000009</v>
          </cell>
          <cell r="AR6">
            <v>2009.5450492125003</v>
          </cell>
          <cell r="AS6">
            <v>470.86992105249999</v>
          </cell>
          <cell r="AT6">
            <v>1935.1167909999988</v>
          </cell>
          <cell r="AU6">
            <v>1442.3635012799996</v>
          </cell>
          <cell r="AV6">
            <v>1338.8832502800001</v>
          </cell>
          <cell r="AW6">
            <v>1169.10333528</v>
          </cell>
          <cell r="AX6">
            <v>1143.9665181883811</v>
          </cell>
          <cell r="AY6">
            <v>1095.744795188381</v>
          </cell>
          <cell r="AZ6">
            <v>934.23875122999982</v>
          </cell>
        </row>
        <row r="7">
          <cell r="A7" t="str">
            <v>X</v>
          </cell>
        </row>
        <row r="8">
          <cell r="A8" t="str">
            <v>TITULOS GOBIERNO NACIONAL</v>
          </cell>
          <cell r="P8">
            <v>597.11</v>
          </cell>
          <cell r="Q8">
            <v>229.64200000000008</v>
          </cell>
          <cell r="R8">
            <v>207.16700000000006</v>
          </cell>
          <cell r="S8">
            <v>341.3950000000001</v>
          </cell>
          <cell r="T8">
            <v>159.3900000000001</v>
          </cell>
          <cell r="U8">
            <v>252.56900000000005</v>
          </cell>
          <cell r="V8">
            <v>891.11099999999999</v>
          </cell>
          <cell r="W8">
            <v>24.984355399999998</v>
          </cell>
          <cell r="X8">
            <v>590.93104440000002</v>
          </cell>
          <cell r="Y8">
            <v>833.74317660000008</v>
          </cell>
          <cell r="Z8">
            <v>1465.9943499999999</v>
          </cell>
          <cell r="AA8">
            <v>1604.4862799999996</v>
          </cell>
          <cell r="AB8">
            <v>1287.5862799999995</v>
          </cell>
          <cell r="AC8">
            <v>868.38464999999997</v>
          </cell>
          <cell r="AD8">
            <v>1409.38265</v>
          </cell>
          <cell r="AE8">
            <v>813.96317999999997</v>
          </cell>
          <cell r="AF8">
            <v>650.42117999999994</v>
          </cell>
          <cell r="AG8">
            <v>899.72655999999984</v>
          </cell>
          <cell r="AH8">
            <v>1007.12356</v>
          </cell>
          <cell r="AI8">
            <v>1402.3117100000004</v>
          </cell>
          <cell r="AJ8">
            <v>1339.23708216</v>
          </cell>
          <cell r="AK8">
            <v>1330.816</v>
          </cell>
          <cell r="AL8">
            <v>1275.68156</v>
          </cell>
          <cell r="AM8">
            <v>1300.3909999999998</v>
          </cell>
          <cell r="AN8">
            <v>1287.6909999999998</v>
          </cell>
          <cell r="AO8">
            <v>1403.3909999999998</v>
          </cell>
          <cell r="AP8">
            <v>2100.2588408500005</v>
          </cell>
          <cell r="AQ8">
            <v>1723.0006400000009</v>
          </cell>
          <cell r="AR8">
            <v>2009.5450492125003</v>
          </cell>
          <cell r="AS8">
            <v>470.86992105249999</v>
          </cell>
          <cell r="AT8">
            <v>1935.1167909999988</v>
          </cell>
          <cell r="AU8">
            <v>1442.3635012799996</v>
          </cell>
          <cell r="AV8">
            <v>1338.8832502800001</v>
          </cell>
          <cell r="AW8">
            <v>1169.10333528</v>
          </cell>
          <cell r="AX8">
            <v>1143.9665181883811</v>
          </cell>
          <cell r="AY8">
            <v>1095.744795188381</v>
          </cell>
          <cell r="AZ8">
            <v>934.23875122999982</v>
          </cell>
        </row>
        <row r="9">
          <cell r="A9" t="str">
            <v>x</v>
          </cell>
        </row>
        <row r="10">
          <cell r="A10" t="str">
            <v>BRADY</v>
          </cell>
          <cell r="C10" t="str">
            <v>BONOS BRADY</v>
          </cell>
          <cell r="P10">
            <v>0</v>
          </cell>
          <cell r="Q10">
            <v>0</v>
          </cell>
          <cell r="R10">
            <v>0</v>
          </cell>
          <cell r="S10">
            <v>221.53</v>
          </cell>
          <cell r="T10">
            <v>75.75</v>
          </cell>
          <cell r="U10">
            <v>77.679000000000002</v>
          </cell>
          <cell r="V10">
            <v>768.66899999999998</v>
          </cell>
          <cell r="W10">
            <v>0.76235540000000002</v>
          </cell>
          <cell r="X10">
            <v>566.70904440000004</v>
          </cell>
          <cell r="Y10">
            <v>802.54217660000006</v>
          </cell>
          <cell r="Z10">
            <v>942.99434999999994</v>
          </cell>
          <cell r="AA10">
            <v>939.8832799999999</v>
          </cell>
          <cell r="AB10">
            <v>939.8832799999999</v>
          </cell>
          <cell r="AC10">
            <v>520.68164999999999</v>
          </cell>
          <cell r="AD10">
            <v>838.5796499999999</v>
          </cell>
          <cell r="AE10">
            <v>146.88417999999999</v>
          </cell>
          <cell r="AF10">
            <v>144.37417999999994</v>
          </cell>
          <cell r="AG10">
            <v>354.13656000000003</v>
          </cell>
          <cell r="AH10">
            <v>354.13656000000003</v>
          </cell>
          <cell r="AI10">
            <v>1234.0837099999999</v>
          </cell>
          <cell r="AJ10">
            <v>1220.11408216</v>
          </cell>
          <cell r="AK10">
            <v>1213.319</v>
          </cell>
          <cell r="AL10">
            <v>1158.2265600000001</v>
          </cell>
          <cell r="AM10">
            <v>1182.9359999999999</v>
          </cell>
          <cell r="AN10">
            <v>1170.2359999999999</v>
          </cell>
          <cell r="AO10">
            <v>1285.9359999999999</v>
          </cell>
          <cell r="AP10">
            <v>941.01366065000002</v>
          </cell>
          <cell r="AQ10">
            <v>628.16763999999989</v>
          </cell>
          <cell r="AR10">
            <v>306.34500000000003</v>
          </cell>
          <cell r="AS10">
            <v>141.52255984000001</v>
          </cell>
          <cell r="AT10">
            <v>679.83400000000006</v>
          </cell>
          <cell r="AU10">
            <v>404.25696028000004</v>
          </cell>
          <cell r="AV10">
            <v>311.14636027999995</v>
          </cell>
          <cell r="AW10">
            <v>263.49888027999998</v>
          </cell>
          <cell r="AX10">
            <v>242.59518418838078</v>
          </cell>
          <cell r="AY10">
            <v>199.13638418838082</v>
          </cell>
          <cell r="AZ10">
            <v>93.720800229999981</v>
          </cell>
          <cell r="BA10">
            <v>60.120800279999997</v>
          </cell>
        </row>
        <row r="11">
          <cell r="A11" t="str">
            <v>PAR</v>
          </cell>
          <cell r="B11" t="str">
            <v>PARD</v>
          </cell>
          <cell r="P11">
            <v>0</v>
          </cell>
          <cell r="Q11">
            <v>0</v>
          </cell>
          <cell r="R11">
            <v>0</v>
          </cell>
          <cell r="S11">
            <v>98.69</v>
          </cell>
          <cell r="T11">
            <v>75.75</v>
          </cell>
          <cell r="U11">
            <v>77.180000000000007</v>
          </cell>
          <cell r="V11">
            <v>766.36</v>
          </cell>
          <cell r="W11">
            <v>0</v>
          </cell>
          <cell r="X11">
            <v>525.35699999999997</v>
          </cell>
          <cell r="Y11">
            <v>766.36</v>
          </cell>
          <cell r="Z11">
            <v>778.70399999999995</v>
          </cell>
          <cell r="AA11">
            <v>778.70399999999995</v>
          </cell>
          <cell r="AB11">
            <v>778.70399999999995</v>
          </cell>
          <cell r="AC11">
            <v>328.70400000000001</v>
          </cell>
          <cell r="AD11">
            <v>646.60199999999998</v>
          </cell>
          <cell r="AE11">
            <v>78.703999999999994</v>
          </cell>
          <cell r="AF11">
            <v>0.70399999999995089</v>
          </cell>
          <cell r="AG11">
            <v>78.7</v>
          </cell>
          <cell r="AH11">
            <v>78.7</v>
          </cell>
          <cell r="AI11">
            <v>958.60400000000004</v>
          </cell>
          <cell r="AJ11">
            <v>958.60400000000004</v>
          </cell>
          <cell r="AK11">
            <v>958.60400000000004</v>
          </cell>
          <cell r="AL11">
            <v>624.82100000000003</v>
          </cell>
          <cell r="AM11">
            <v>644.82100000000003</v>
          </cell>
          <cell r="AN11">
            <v>760.82100000000003</v>
          </cell>
          <cell r="AO11">
            <v>760.82100000000003</v>
          </cell>
          <cell r="AP11">
            <v>764.49830150000003</v>
          </cell>
          <cell r="AQ11">
            <v>374.83299999999997</v>
          </cell>
          <cell r="AR11">
            <v>127.71600000000001</v>
          </cell>
          <cell r="AS11">
            <v>47.84</v>
          </cell>
          <cell r="AT11">
            <v>159.39699999999999</v>
          </cell>
          <cell r="AU11">
            <v>93.01</v>
          </cell>
          <cell r="AV11">
            <v>23.991</v>
          </cell>
          <cell r="AW11">
            <v>12.76</v>
          </cell>
          <cell r="AX11">
            <v>10.31</v>
          </cell>
          <cell r="AY11">
            <v>0.02</v>
          </cell>
          <cell r="AZ11">
            <v>0</v>
          </cell>
        </row>
        <row r="12">
          <cell r="A12" t="str">
            <v>DISD</v>
          </cell>
          <cell r="B12" t="str">
            <v>DISD</v>
          </cell>
          <cell r="P12">
            <v>0</v>
          </cell>
          <cell r="Q12">
            <v>0</v>
          </cell>
          <cell r="R12">
            <v>0</v>
          </cell>
          <cell r="S12">
            <v>52.84</v>
          </cell>
          <cell r="T12">
            <v>0</v>
          </cell>
          <cell r="U12">
            <v>0.499</v>
          </cell>
          <cell r="V12">
            <v>0.499</v>
          </cell>
          <cell r="W12">
            <v>0.499</v>
          </cell>
          <cell r="X12">
            <v>0.499</v>
          </cell>
          <cell r="Y12">
            <v>0.499</v>
          </cell>
          <cell r="Z12">
            <v>12.625999999999999</v>
          </cell>
          <cell r="AA12">
            <v>12.625999999999999</v>
          </cell>
          <cell r="AB12">
            <v>12.625999999999999</v>
          </cell>
          <cell r="AC12">
            <v>40.217999999999996</v>
          </cell>
          <cell r="AD12">
            <v>40.217999999999996</v>
          </cell>
          <cell r="AE12">
            <v>40.217999999999996</v>
          </cell>
          <cell r="AF12">
            <v>17.007999999999999</v>
          </cell>
          <cell r="AG12">
            <v>126.88200000000001</v>
          </cell>
          <cell r="AH12">
            <v>126.88200000000001</v>
          </cell>
          <cell r="AI12">
            <v>126.91500000000001</v>
          </cell>
          <cell r="AJ12">
            <v>126.91500000000001</v>
          </cell>
          <cell r="AK12">
            <v>126.91500000000001</v>
          </cell>
          <cell r="AL12">
            <v>126.91500000000001</v>
          </cell>
          <cell r="AM12">
            <v>126.91500000000001</v>
          </cell>
          <cell r="AN12">
            <v>126.91500000000001</v>
          </cell>
          <cell r="AO12">
            <v>126.91500000000001</v>
          </cell>
          <cell r="AP12">
            <v>127.66147275</v>
          </cell>
          <cell r="AQ12">
            <v>80.304000000000002</v>
          </cell>
          <cell r="AR12">
            <v>79.769000000000005</v>
          </cell>
          <cell r="AS12">
            <v>53.923999999999999</v>
          </cell>
          <cell r="AT12">
            <v>45.134999999999998</v>
          </cell>
          <cell r="AU12">
            <v>22.789000000000001</v>
          </cell>
          <cell r="AV12">
            <v>21.360999999999997</v>
          </cell>
          <cell r="AW12">
            <v>0</v>
          </cell>
          <cell r="AX12">
            <v>0</v>
          </cell>
          <cell r="AY12">
            <v>0</v>
          </cell>
          <cell r="AZ12">
            <v>0</v>
          </cell>
        </row>
        <row r="13">
          <cell r="A13" t="str">
            <v>FRB</v>
          </cell>
          <cell r="B13" t="str">
            <v>FRB</v>
          </cell>
          <cell r="P13">
            <v>0</v>
          </cell>
          <cell r="Q13">
            <v>0</v>
          </cell>
          <cell r="R13">
            <v>0</v>
          </cell>
          <cell r="S13">
            <v>70</v>
          </cell>
          <cell r="T13">
            <v>0</v>
          </cell>
          <cell r="U13">
            <v>0</v>
          </cell>
          <cell r="V13">
            <v>1.81</v>
          </cell>
          <cell r="W13">
            <v>0.26335540000000002</v>
          </cell>
          <cell r="X13">
            <v>40.853044399999995</v>
          </cell>
          <cell r="Y13">
            <v>35.683176599999996</v>
          </cell>
          <cell r="Z13">
            <v>151.66434999999998</v>
          </cell>
          <cell r="AA13">
            <v>148.55328</v>
          </cell>
          <cell r="AB13">
            <v>148.55328</v>
          </cell>
          <cell r="AC13">
            <v>151.75964999999999</v>
          </cell>
          <cell r="AD13">
            <v>151.75964999999999</v>
          </cell>
          <cell r="AE13">
            <v>27.96218</v>
          </cell>
          <cell r="AF13">
            <v>126.66217999999998</v>
          </cell>
          <cell r="AG13">
            <v>148.55456000000001</v>
          </cell>
          <cell r="AH13">
            <v>148.55456000000001</v>
          </cell>
          <cell r="AI13">
            <v>148.56470999999999</v>
          </cell>
          <cell r="AJ13">
            <v>134.59508216</v>
          </cell>
          <cell r="AK13">
            <v>127.8</v>
          </cell>
          <cell r="AL13">
            <v>406.49056000000002</v>
          </cell>
          <cell r="AM13">
            <v>411.2</v>
          </cell>
          <cell r="AN13">
            <v>282.5</v>
          </cell>
          <cell r="AO13">
            <v>398.2</v>
          </cell>
          <cell r="AP13">
            <v>48.853886399999993</v>
          </cell>
          <cell r="AQ13">
            <v>173.03064000000001</v>
          </cell>
          <cell r="AR13">
            <v>98.859999999999985</v>
          </cell>
          <cell r="AS13">
            <v>39.758559840000004</v>
          </cell>
          <cell r="AT13">
            <v>475.30200000000002</v>
          </cell>
          <cell r="AU13">
            <v>288.45796028000001</v>
          </cell>
          <cell r="AV13">
            <v>265.79436027999998</v>
          </cell>
          <cell r="AW13">
            <v>250.73888027999999</v>
          </cell>
          <cell r="AX13">
            <v>232.28518418838078</v>
          </cell>
          <cell r="AY13">
            <v>199.11638418838081</v>
          </cell>
          <cell r="AZ13">
            <v>93.720800229999981</v>
          </cell>
        </row>
        <row r="14">
          <cell r="A14" t="str">
            <v>GLOB</v>
          </cell>
          <cell r="C14" t="str">
            <v>BONOS GLOBALES</v>
          </cell>
          <cell r="P14">
            <v>474.8</v>
          </cell>
          <cell r="Q14">
            <v>167.30200000000002</v>
          </cell>
          <cell r="R14">
            <v>144.827</v>
          </cell>
          <cell r="S14">
            <v>57.524999999999999</v>
          </cell>
          <cell r="T14">
            <v>21.3</v>
          </cell>
          <cell r="U14">
            <v>112.55</v>
          </cell>
          <cell r="V14">
            <v>24.221999999999998</v>
          </cell>
          <cell r="W14">
            <v>24.221999999999998</v>
          </cell>
          <cell r="X14">
            <v>24.221999999999998</v>
          </cell>
          <cell r="Y14">
            <v>31.201000000000001</v>
          </cell>
          <cell r="Z14">
            <v>523</v>
          </cell>
          <cell r="AA14">
            <v>664.60300000000007</v>
          </cell>
          <cell r="AB14">
            <v>347.70299999999997</v>
          </cell>
          <cell r="AC14">
            <v>347.70299999999997</v>
          </cell>
          <cell r="AD14">
            <v>570.803</v>
          </cell>
          <cell r="AE14">
            <v>667.07899999999995</v>
          </cell>
          <cell r="AF14">
            <v>506.04700000000003</v>
          </cell>
          <cell r="AG14">
            <v>545.59</v>
          </cell>
          <cell r="AH14">
            <v>652.98699999999997</v>
          </cell>
          <cell r="AI14">
            <v>168.22800000000001</v>
          </cell>
          <cell r="AJ14">
            <v>119.12299999999999</v>
          </cell>
          <cell r="AK14">
            <v>117.497</v>
          </cell>
          <cell r="AL14">
            <v>117.455</v>
          </cell>
          <cell r="AM14">
            <v>117.455</v>
          </cell>
          <cell r="AN14">
            <v>117.455</v>
          </cell>
          <cell r="AO14">
            <v>117.455</v>
          </cell>
          <cell r="AP14">
            <v>1159.2451801999998</v>
          </cell>
          <cell r="AQ14">
            <v>1094.8330000000001</v>
          </cell>
          <cell r="AR14">
            <v>1703.2000492124998</v>
          </cell>
          <cell r="AS14">
            <v>329.34736121250006</v>
          </cell>
          <cell r="AT14">
            <v>1255.2827910000001</v>
          </cell>
          <cell r="AU14">
            <v>1038.1065410000001</v>
          </cell>
          <cell r="AV14">
            <v>1027.7368900000001</v>
          </cell>
          <cell r="AW14">
            <v>905.60445499999992</v>
          </cell>
          <cell r="AX14">
            <v>901.37133399999993</v>
          </cell>
          <cell r="AY14">
            <v>896.60841100000005</v>
          </cell>
          <cell r="AZ14">
            <v>840.51795100000004</v>
          </cell>
          <cell r="BA14">
            <v>715.52795100000003</v>
          </cell>
        </row>
        <row r="15">
          <cell r="A15" t="str">
            <v>BG01/03</v>
          </cell>
          <cell r="B15" t="str">
            <v>BG01/03</v>
          </cell>
          <cell r="P15">
            <v>224.8</v>
          </cell>
          <cell r="Q15">
            <v>29.402000000000001</v>
          </cell>
          <cell r="R15">
            <v>71.988</v>
          </cell>
          <cell r="S15">
            <v>42.585999999999999</v>
          </cell>
          <cell r="T15">
            <v>21.3</v>
          </cell>
          <cell r="U15">
            <v>54.65</v>
          </cell>
          <cell r="V15">
            <v>21.321999999999999</v>
          </cell>
          <cell r="W15">
            <v>21.321999999999999</v>
          </cell>
          <cell r="X15">
            <v>21.321999999999999</v>
          </cell>
          <cell r="Y15">
            <v>31.201000000000001</v>
          </cell>
          <cell r="Z15">
            <v>135.4</v>
          </cell>
          <cell r="AA15">
            <v>249.97900000000001</v>
          </cell>
          <cell r="AB15">
            <v>25.178999999999998</v>
          </cell>
          <cell r="AC15">
            <v>25.178999999999998</v>
          </cell>
          <cell r="AD15">
            <v>156.179</v>
          </cell>
          <cell r="AE15">
            <v>249.97900000000001</v>
          </cell>
          <cell r="AF15">
            <v>134.99299999999999</v>
          </cell>
          <cell r="AG15">
            <v>126.979</v>
          </cell>
          <cell r="AH15">
            <v>36.4</v>
          </cell>
          <cell r="AI15">
            <v>73.978999999999999</v>
          </cell>
          <cell r="AJ15">
            <v>116.979</v>
          </cell>
          <cell r="AK15">
            <v>117.021</v>
          </cell>
          <cell r="AL15">
            <v>116.979</v>
          </cell>
          <cell r="AM15">
            <v>116.979</v>
          </cell>
          <cell r="AN15">
            <v>116.979</v>
          </cell>
          <cell r="AO15">
            <v>116.979</v>
          </cell>
          <cell r="AP15">
            <v>11.2</v>
          </cell>
          <cell r="AQ15">
            <v>14.067</v>
          </cell>
          <cell r="AR15">
            <v>33.210999999999999</v>
          </cell>
          <cell r="AS15">
            <v>25.170999999999999</v>
          </cell>
          <cell r="AT15">
            <v>25.051000000000002</v>
          </cell>
          <cell r="AU15">
            <v>13.331</v>
          </cell>
          <cell r="AV15">
            <v>11.691000000000001</v>
          </cell>
          <cell r="AW15">
            <v>4.84</v>
          </cell>
          <cell r="AX15">
            <v>5.69</v>
          </cell>
          <cell r="AY15">
            <v>6.45</v>
          </cell>
          <cell r="AZ15">
            <v>0</v>
          </cell>
        </row>
        <row r="16">
          <cell r="A16" t="str">
            <v>BG02/99</v>
          </cell>
          <cell r="B16" t="str">
            <v>BG02/99</v>
          </cell>
          <cell r="P16">
            <v>250</v>
          </cell>
          <cell r="Q16">
            <v>137.9</v>
          </cell>
          <cell r="R16">
            <v>72.838999999999999</v>
          </cell>
          <cell r="S16">
            <v>14.939</v>
          </cell>
          <cell r="T16">
            <v>0</v>
          </cell>
          <cell r="U16">
            <v>57.9</v>
          </cell>
          <cell r="V16">
            <v>2.9</v>
          </cell>
          <cell r="W16">
            <v>2.9</v>
          </cell>
          <cell r="X16">
            <v>2.9</v>
          </cell>
          <cell r="Y16">
            <v>0</v>
          </cell>
          <cell r="Z16">
            <v>65.099999999999994</v>
          </cell>
          <cell r="AA16">
            <v>92.1</v>
          </cell>
          <cell r="AB16">
            <v>0</v>
          </cell>
          <cell r="AC16">
            <v>0</v>
          </cell>
          <cell r="AD16">
            <v>92.1</v>
          </cell>
          <cell r="AE16">
            <v>92.1</v>
          </cell>
          <cell r="AF16">
            <v>92.1</v>
          </cell>
          <cell r="AG16">
            <v>62.067</v>
          </cell>
          <cell r="AH16">
            <v>92.066999999999993</v>
          </cell>
          <cell r="AI16">
            <v>92.066999999999993</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row>
        <row r="17">
          <cell r="A17" t="str">
            <v>BG04/06</v>
          </cell>
          <cell r="B17" t="str">
            <v>BG04/06</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1.24</v>
          </cell>
          <cell r="AG17">
            <v>1.33</v>
          </cell>
          <cell r="AH17">
            <v>1.33</v>
          </cell>
          <cell r="AI17">
            <v>1.33</v>
          </cell>
          <cell r="AJ17">
            <v>1.33</v>
          </cell>
          <cell r="AK17">
            <v>0</v>
          </cell>
          <cell r="AL17">
            <v>0</v>
          </cell>
          <cell r="AM17">
            <v>0</v>
          </cell>
          <cell r="AN17">
            <v>0</v>
          </cell>
          <cell r="AO17">
            <v>0</v>
          </cell>
          <cell r="AP17">
            <v>0</v>
          </cell>
          <cell r="AQ17">
            <v>20.102</v>
          </cell>
          <cell r="AR17">
            <v>23.72</v>
          </cell>
          <cell r="AS17">
            <v>35.26</v>
          </cell>
          <cell r="AT17">
            <v>35.020000000000003</v>
          </cell>
          <cell r="AU17">
            <v>0</v>
          </cell>
          <cell r="AV17">
            <v>0</v>
          </cell>
          <cell r="AW17">
            <v>10.79</v>
          </cell>
          <cell r="AX17">
            <v>10.29</v>
          </cell>
          <cell r="AY17">
            <v>10.29</v>
          </cell>
          <cell r="AZ17">
            <v>0</v>
          </cell>
        </row>
        <row r="18">
          <cell r="A18" t="str">
            <v>BG05/17</v>
          </cell>
          <cell r="B18" t="str">
            <v>BG05/17</v>
          </cell>
          <cell r="P18">
            <v>0</v>
          </cell>
          <cell r="Q18">
            <v>0</v>
          </cell>
          <cell r="R18">
            <v>0</v>
          </cell>
          <cell r="S18">
            <v>0</v>
          </cell>
          <cell r="T18">
            <v>0</v>
          </cell>
          <cell r="U18">
            <v>0</v>
          </cell>
          <cell r="V18">
            <v>0</v>
          </cell>
          <cell r="W18">
            <v>0</v>
          </cell>
          <cell r="X18">
            <v>0</v>
          </cell>
          <cell r="Y18">
            <v>0</v>
          </cell>
          <cell r="Z18">
            <v>322.5</v>
          </cell>
          <cell r="AA18">
            <v>322.524</v>
          </cell>
          <cell r="AB18">
            <v>322.524</v>
          </cell>
          <cell r="AC18">
            <v>322.524</v>
          </cell>
          <cell r="AD18">
            <v>322.524</v>
          </cell>
          <cell r="AE18">
            <v>325</v>
          </cell>
          <cell r="AF18">
            <v>277.33800000000002</v>
          </cell>
          <cell r="AG18">
            <v>354.83800000000002</v>
          </cell>
          <cell r="AH18">
            <v>272.81400000000002</v>
          </cell>
          <cell r="AI18">
            <v>0.47599999999999998</v>
          </cell>
          <cell r="AJ18">
            <v>0.47599999999999998</v>
          </cell>
          <cell r="AK18">
            <v>0.47599999999999998</v>
          </cell>
          <cell r="AL18">
            <v>0.47599999999999998</v>
          </cell>
          <cell r="AM18">
            <v>0.47599999999999998</v>
          </cell>
          <cell r="AN18">
            <v>0.47599999999999998</v>
          </cell>
          <cell r="AO18">
            <v>0.47599999999999998</v>
          </cell>
          <cell r="AP18">
            <v>0.4</v>
          </cell>
          <cell r="AQ18">
            <v>112.735</v>
          </cell>
          <cell r="AR18">
            <v>134.321</v>
          </cell>
          <cell r="AS18">
            <v>86.240999999999985</v>
          </cell>
          <cell r="AT18">
            <v>137.35599999999999</v>
          </cell>
          <cell r="AU18">
            <v>48.152999999999999</v>
          </cell>
          <cell r="AV18">
            <v>55.350999999999999</v>
          </cell>
          <cell r="AW18">
            <v>37.905000000000001</v>
          </cell>
          <cell r="AX18">
            <v>31.995999999999999</v>
          </cell>
          <cell r="AY18">
            <v>17.635999999999999</v>
          </cell>
          <cell r="AZ18">
            <v>0</v>
          </cell>
        </row>
        <row r="19">
          <cell r="A19" t="str">
            <v>BG06/27</v>
          </cell>
          <cell r="B19" t="str">
            <v>BG06/27</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0.376</v>
          </cell>
          <cell r="AG19">
            <v>0.376</v>
          </cell>
          <cell r="AH19">
            <v>0.376</v>
          </cell>
          <cell r="AI19">
            <v>0.376</v>
          </cell>
          <cell r="AJ19">
            <v>0.33800000000000002</v>
          </cell>
          <cell r="AK19">
            <v>0</v>
          </cell>
          <cell r="AL19">
            <v>0</v>
          </cell>
          <cell r="AM19">
            <v>0</v>
          </cell>
          <cell r="AN19">
            <v>0</v>
          </cell>
          <cell r="AO19">
            <v>0</v>
          </cell>
          <cell r="AP19">
            <v>0</v>
          </cell>
          <cell r="AQ19">
            <v>39.917999999999992</v>
          </cell>
          <cell r="AR19">
            <v>49.055999999999997</v>
          </cell>
          <cell r="AS19">
            <v>6.0609999999999999</v>
          </cell>
          <cell r="AT19">
            <v>64.75</v>
          </cell>
          <cell r="AU19">
            <v>64.75</v>
          </cell>
          <cell r="AV19">
            <v>64.69</v>
          </cell>
          <cell r="AW19">
            <v>38.659999999999997</v>
          </cell>
          <cell r="AX19">
            <v>42.010000000000005</v>
          </cell>
          <cell r="AY19">
            <v>35.79</v>
          </cell>
          <cell r="AZ19">
            <v>25</v>
          </cell>
        </row>
        <row r="20">
          <cell r="A20" t="str">
            <v>BG07/05</v>
          </cell>
          <cell r="B20" t="str">
            <v>BG07/05</v>
          </cell>
          <cell r="AQ20">
            <v>9.609</v>
          </cell>
          <cell r="AR20">
            <v>0.01</v>
          </cell>
          <cell r="AS20">
            <v>17.05</v>
          </cell>
          <cell r="AT20">
            <v>16.059999999999999</v>
          </cell>
          <cell r="AU20">
            <v>10.569000000000001</v>
          </cell>
          <cell r="AV20">
            <v>11.4</v>
          </cell>
          <cell r="AW20">
            <v>7.2</v>
          </cell>
          <cell r="AX20">
            <v>6</v>
          </cell>
          <cell r="AY20">
            <v>6.84</v>
          </cell>
          <cell r="AZ20">
            <v>0.19600000000000001</v>
          </cell>
        </row>
        <row r="21">
          <cell r="A21" t="str">
            <v>BG09/09</v>
          </cell>
          <cell r="B21" t="str">
            <v>BG09/09</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250</v>
          </cell>
          <cell r="AI21">
            <v>0</v>
          </cell>
          <cell r="AJ21">
            <v>0</v>
          </cell>
          <cell r="AK21">
            <v>0</v>
          </cell>
          <cell r="AL21">
            <v>0</v>
          </cell>
          <cell r="AM21">
            <v>0</v>
          </cell>
          <cell r="AN21">
            <v>0</v>
          </cell>
          <cell r="AO21">
            <v>0</v>
          </cell>
          <cell r="AP21">
            <v>0</v>
          </cell>
          <cell r="AQ21">
            <v>28.001000000000001</v>
          </cell>
          <cell r="AR21">
            <v>27.878000000000004</v>
          </cell>
          <cell r="AS21">
            <v>20.643999999999998</v>
          </cell>
          <cell r="AT21">
            <v>29</v>
          </cell>
          <cell r="AU21">
            <v>29</v>
          </cell>
          <cell r="AV21">
            <v>29</v>
          </cell>
          <cell r="AW21">
            <v>3.6309999999999998</v>
          </cell>
          <cell r="AX21">
            <v>3.6309999999999998</v>
          </cell>
          <cell r="AY21">
            <v>3.6309999999999998</v>
          </cell>
          <cell r="AZ21">
            <v>0</v>
          </cell>
        </row>
        <row r="22">
          <cell r="A22" t="str">
            <v>BG10/20</v>
          </cell>
          <cell r="B22" t="str">
            <v>BG10/20</v>
          </cell>
          <cell r="AQ22">
            <v>3.6360000000000001</v>
          </cell>
          <cell r="AR22">
            <v>3.64</v>
          </cell>
          <cell r="AS22">
            <v>38.630000000000003</v>
          </cell>
          <cell r="AT22">
            <v>36.816000000000003</v>
          </cell>
          <cell r="AU22">
            <v>33.18</v>
          </cell>
          <cell r="AV22">
            <v>33.18</v>
          </cell>
          <cell r="AW22">
            <v>0</v>
          </cell>
          <cell r="AX22">
            <v>0</v>
          </cell>
          <cell r="AY22">
            <v>0</v>
          </cell>
          <cell r="AZ22">
            <v>0</v>
          </cell>
        </row>
        <row r="23">
          <cell r="A23" t="str">
            <v>BG11/10</v>
          </cell>
          <cell r="B23" t="str">
            <v>BG11/10</v>
          </cell>
          <cell r="AQ23">
            <v>30.012</v>
          </cell>
          <cell r="AR23">
            <v>30.65</v>
          </cell>
          <cell r="AS23">
            <v>30.01</v>
          </cell>
          <cell r="AT23">
            <v>28.131</v>
          </cell>
          <cell r="AU23">
            <v>0.18</v>
          </cell>
          <cell r="AV23">
            <v>0</v>
          </cell>
          <cell r="AW23">
            <v>10.364000000000001</v>
          </cell>
          <cell r="AX23">
            <v>10.284000000000001</v>
          </cell>
          <cell r="AY23">
            <v>11.084</v>
          </cell>
          <cell r="AZ23">
            <v>0</v>
          </cell>
        </row>
        <row r="24">
          <cell r="A24" t="str">
            <v>BG12/15</v>
          </cell>
          <cell r="B24" t="str">
            <v>BG12/15</v>
          </cell>
          <cell r="AQ24">
            <v>38.665999999999997</v>
          </cell>
          <cell r="AR24">
            <v>35.765999999999998</v>
          </cell>
          <cell r="AS24">
            <v>19.890000000000008</v>
          </cell>
          <cell r="AT24">
            <v>37.883000000000003</v>
          </cell>
          <cell r="AU24">
            <v>44.134</v>
          </cell>
          <cell r="AV24">
            <v>46.014000000000003</v>
          </cell>
          <cell r="AW24">
            <v>33.409999999999997</v>
          </cell>
          <cell r="AX24">
            <v>32.479999999999997</v>
          </cell>
          <cell r="AY24">
            <v>32.880000000000003</v>
          </cell>
          <cell r="AZ24">
            <v>0</v>
          </cell>
        </row>
        <row r="25">
          <cell r="A25" t="str">
            <v>BG15/12</v>
          </cell>
          <cell r="B25" t="str">
            <v>BG15/12</v>
          </cell>
          <cell r="AQ25">
            <v>27.395</v>
          </cell>
          <cell r="AR25">
            <v>62.53</v>
          </cell>
          <cell r="AS25">
            <v>49.86</v>
          </cell>
          <cell r="AT25">
            <v>50.116</v>
          </cell>
          <cell r="AU25">
            <v>41.886000000000003</v>
          </cell>
          <cell r="AV25">
            <v>42.396000000000001</v>
          </cell>
          <cell r="AW25">
            <v>5.88</v>
          </cell>
          <cell r="AX25">
            <v>5.87</v>
          </cell>
          <cell r="AY25">
            <v>5.87</v>
          </cell>
          <cell r="AZ25">
            <v>0</v>
          </cell>
        </row>
        <row r="26">
          <cell r="A26" t="str">
            <v>BG17/08</v>
          </cell>
          <cell r="B26" t="str">
            <v>BG17/08</v>
          </cell>
          <cell r="AP26">
            <v>1147.6095902</v>
          </cell>
          <cell r="AQ26">
            <v>604.21100000000001</v>
          </cell>
          <cell r="AR26">
            <v>1110.5576879999999</v>
          </cell>
          <cell r="AS26">
            <v>4.2000000000001592E-2</v>
          </cell>
          <cell r="AT26">
            <v>752.56479100000001</v>
          </cell>
          <cell r="AU26">
            <v>752.56479100000001</v>
          </cell>
          <cell r="AV26">
            <v>734.01489000000004</v>
          </cell>
          <cell r="AW26">
            <v>752.55878999999993</v>
          </cell>
          <cell r="AX26">
            <v>752.56487399999992</v>
          </cell>
          <cell r="AY26">
            <v>752.56487400000003</v>
          </cell>
          <cell r="AZ26">
            <v>777.30487400000004</v>
          </cell>
        </row>
        <row r="27">
          <cell r="A27" t="str">
            <v>BG18/18</v>
          </cell>
          <cell r="B27" t="str">
            <v>BG18/18</v>
          </cell>
          <cell r="AP27">
            <v>3.5589999999999997E-2</v>
          </cell>
          <cell r="AQ27">
            <v>166.48100000000002</v>
          </cell>
          <cell r="AR27">
            <v>191.86036121250004</v>
          </cell>
          <cell r="AS27">
            <v>0.48836121250000164</v>
          </cell>
          <cell r="AT27">
            <v>42.534999999999997</v>
          </cell>
          <cell r="AU27">
            <v>0</v>
          </cell>
          <cell r="AV27">
            <v>0</v>
          </cell>
          <cell r="AW27">
            <v>0.36566500000000002</v>
          </cell>
          <cell r="AX27">
            <v>0.55545999999999995</v>
          </cell>
          <cell r="AY27">
            <v>13.572537000000001</v>
          </cell>
          <cell r="AZ27">
            <v>38.017077</v>
          </cell>
        </row>
        <row r="28">
          <cell r="A28" t="str">
            <v>BG19/31</v>
          </cell>
          <cell r="B28" t="str">
            <v>BG19/31</v>
          </cell>
          <cell r="AJ28">
            <v>0</v>
          </cell>
          <cell r="AK28">
            <v>0</v>
          </cell>
          <cell r="AL28">
            <v>0</v>
          </cell>
          <cell r="AU28">
            <v>0.35875000000000001</v>
          </cell>
          <cell r="AV28">
            <v>0</v>
          </cell>
          <cell r="AW28">
            <v>0</v>
          </cell>
          <cell r="AX28">
            <v>0</v>
          </cell>
          <cell r="AY28">
            <v>0</v>
          </cell>
          <cell r="AZ28">
            <v>0</v>
          </cell>
        </row>
        <row r="29">
          <cell r="A29" t="str">
            <v>EURONOTAS</v>
          </cell>
          <cell r="C29" t="str">
            <v>EURONOTAS EN DOLARES</v>
          </cell>
          <cell r="P29">
            <v>122.31</v>
          </cell>
          <cell r="Q29">
            <v>62.34</v>
          </cell>
          <cell r="R29">
            <v>62.34</v>
          </cell>
          <cell r="S29">
            <v>62.34</v>
          </cell>
          <cell r="T29">
            <v>62.34</v>
          </cell>
          <cell r="U29">
            <v>62.34</v>
          </cell>
          <cell r="V29">
            <v>98.22</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row>
        <row r="30">
          <cell r="A30" t="str">
            <v>EL/USD-06</v>
          </cell>
          <cell r="B30" t="str">
            <v>EL/USD-06</v>
          </cell>
          <cell r="P30">
            <v>62.34</v>
          </cell>
          <cell r="Q30">
            <v>62.34</v>
          </cell>
          <cell r="R30">
            <v>62.34</v>
          </cell>
          <cell r="S30">
            <v>62.34</v>
          </cell>
          <cell r="T30">
            <v>62.34</v>
          </cell>
          <cell r="U30">
            <v>62.34</v>
          </cell>
          <cell r="V30">
            <v>98.22</v>
          </cell>
          <cell r="AT30">
            <v>0</v>
          </cell>
          <cell r="AU30">
            <v>0</v>
          </cell>
          <cell r="AV30">
            <v>0</v>
          </cell>
          <cell r="AW30">
            <v>0</v>
          </cell>
          <cell r="AX30">
            <v>0</v>
          </cell>
          <cell r="AY30">
            <v>0</v>
          </cell>
          <cell r="AZ30">
            <v>0</v>
          </cell>
        </row>
        <row r="31">
          <cell r="A31" t="str">
            <v>EL/USD-09</v>
          </cell>
          <cell r="B31" t="str">
            <v>EL/USD-09</v>
          </cell>
          <cell r="P31">
            <v>59.97</v>
          </cell>
          <cell r="AT31">
            <v>0</v>
          </cell>
          <cell r="AU31">
            <v>0</v>
          </cell>
          <cell r="AV31">
            <v>0</v>
          </cell>
          <cell r="AW31">
            <v>0</v>
          </cell>
          <cell r="AX31">
            <v>0</v>
          </cell>
          <cell r="AY31">
            <v>0</v>
          </cell>
          <cell r="AZ31">
            <v>0</v>
          </cell>
        </row>
        <row r="34">
          <cell r="A34" t="str">
            <v>Para ingresar un nuevo bono insertar una fila sobre la línea</v>
          </cell>
        </row>
      </sheetData>
      <sheetData sheetId="4" refreshError="1">
        <row r="4">
          <cell r="A4" t="str">
            <v>DNCI</v>
          </cell>
          <cell r="B4" t="str">
            <v>COD BCOS</v>
          </cell>
          <cell r="C4" t="str">
            <v>ESPECIE</v>
          </cell>
          <cell r="D4">
            <v>33603</v>
          </cell>
          <cell r="E4">
            <v>33694</v>
          </cell>
          <cell r="F4">
            <v>33785</v>
          </cell>
          <cell r="G4">
            <v>33877</v>
          </cell>
          <cell r="H4">
            <v>33969</v>
          </cell>
          <cell r="I4">
            <v>34059</v>
          </cell>
          <cell r="J4">
            <v>34150</v>
          </cell>
          <cell r="K4">
            <v>34242</v>
          </cell>
          <cell r="L4">
            <v>34334</v>
          </cell>
          <cell r="M4">
            <v>34424</v>
          </cell>
          <cell r="N4">
            <v>34515</v>
          </cell>
          <cell r="O4">
            <v>34607</v>
          </cell>
          <cell r="P4">
            <v>34699</v>
          </cell>
          <cell r="Q4">
            <v>34789</v>
          </cell>
          <cell r="R4">
            <v>34880</v>
          </cell>
          <cell r="S4">
            <v>34972</v>
          </cell>
          <cell r="T4">
            <v>35064</v>
          </cell>
          <cell r="U4">
            <v>35155</v>
          </cell>
          <cell r="V4">
            <v>35246</v>
          </cell>
          <cell r="W4">
            <v>35338</v>
          </cell>
          <cell r="X4">
            <v>35430</v>
          </cell>
          <cell r="Y4">
            <v>35520</v>
          </cell>
          <cell r="Z4">
            <v>35611</v>
          </cell>
          <cell r="AA4">
            <v>35703</v>
          </cell>
          <cell r="AB4">
            <v>35795</v>
          </cell>
          <cell r="AC4">
            <v>35885</v>
          </cell>
          <cell r="AD4">
            <v>35976</v>
          </cell>
          <cell r="AE4">
            <v>36068</v>
          </cell>
          <cell r="AF4">
            <v>36160</v>
          </cell>
          <cell r="AG4">
            <v>36250</v>
          </cell>
          <cell r="AH4">
            <v>36341</v>
          </cell>
          <cell r="AI4">
            <v>36433</v>
          </cell>
          <cell r="AJ4">
            <v>36525</v>
          </cell>
          <cell r="AK4">
            <v>36616</v>
          </cell>
          <cell r="AL4">
            <v>36707</v>
          </cell>
          <cell r="AM4">
            <v>36799</v>
          </cell>
          <cell r="AN4">
            <v>36891</v>
          </cell>
          <cell r="AO4">
            <v>36981</v>
          </cell>
          <cell r="AP4">
            <v>37072</v>
          </cell>
          <cell r="AQ4">
            <v>37164</v>
          </cell>
          <cell r="AR4">
            <v>37195</v>
          </cell>
          <cell r="AS4">
            <v>37256</v>
          </cell>
          <cell r="AT4">
            <v>37346</v>
          </cell>
          <cell r="AU4">
            <v>37437</v>
          </cell>
          <cell r="AV4">
            <v>37529</v>
          </cell>
          <cell r="AW4">
            <v>37621</v>
          </cell>
          <cell r="AX4">
            <v>37711</v>
          </cell>
          <cell r="AY4">
            <v>37802</v>
          </cell>
          <cell r="AZ4">
            <v>37894</v>
          </cell>
        </row>
        <row r="5">
          <cell r="A5" t="str">
            <v>x</v>
          </cell>
        </row>
        <row r="6">
          <cell r="A6" t="str">
            <v>TENENCIAS TOTALES</v>
          </cell>
          <cell r="T6">
            <v>0</v>
          </cell>
          <cell r="U6">
            <v>0</v>
          </cell>
          <cell r="V6">
            <v>0</v>
          </cell>
          <cell r="W6">
            <v>0</v>
          </cell>
          <cell r="X6">
            <v>1479.9115869139005</v>
          </cell>
          <cell r="Y6">
            <v>992.52056099751201</v>
          </cell>
          <cell r="Z6">
            <v>1020.8292264814274</v>
          </cell>
          <cell r="AA6">
            <v>1143.8740360188001</v>
          </cell>
          <cell r="AB6">
            <v>1182.8314646754322</v>
          </cell>
          <cell r="AC6">
            <v>1070.5483712052251</v>
          </cell>
          <cell r="AD6">
            <v>1383.088081675809</v>
          </cell>
          <cell r="AE6">
            <v>907.29434920287486</v>
          </cell>
          <cell r="AF6">
            <v>932.73578380247136</v>
          </cell>
          <cell r="AG6">
            <v>1082.4123432719189</v>
          </cell>
          <cell r="AH6">
            <v>1535.7655503493961</v>
          </cell>
          <cell r="AI6">
            <v>1802.6591372636417</v>
          </cell>
          <cell r="AJ6">
            <v>2083.6649471124547</v>
          </cell>
          <cell r="AK6">
            <v>2755.685529218511</v>
          </cell>
          <cell r="AL6">
            <v>3150.7118340671695</v>
          </cell>
          <cell r="AM6">
            <v>3600.8755655932205</v>
          </cell>
          <cell r="AN6">
            <v>2605.8878389399752</v>
          </cell>
          <cell r="AO6">
            <v>2919.4772274893348</v>
          </cell>
          <cell r="AP6">
            <v>6277.4881199999991</v>
          </cell>
          <cell r="AQ6">
            <v>5776.1417600000004</v>
          </cell>
          <cell r="AR6">
            <v>6093.1069021052645</v>
          </cell>
          <cell r="AS6">
            <v>7448.3244019176955</v>
          </cell>
          <cell r="AT6">
            <v>4472.0618831592983</v>
          </cell>
          <cell r="AU6">
            <v>4430.4836680121425</v>
          </cell>
          <cell r="AV6">
            <v>4701.4427685518913</v>
          </cell>
          <cell r="AW6">
            <v>5369.3097269816772</v>
          </cell>
          <cell r="AX6">
            <v>6193.1479049652562</v>
          </cell>
          <cell r="AY6">
            <v>6429.1739160852394</v>
          </cell>
          <cell r="AZ6">
            <v>6273.4800143196371</v>
          </cell>
        </row>
        <row r="7">
          <cell r="A7" t="str">
            <v>TENENCIAS TOTALES C/ PRESTAMOS GARANTIZADOS</v>
          </cell>
        </row>
        <row r="8">
          <cell r="A8" t="str">
            <v>X</v>
          </cell>
        </row>
        <row r="9">
          <cell r="A9" t="str">
            <v>TITULOS GOBIERNO NACIONAL C/PMOS GDOS</v>
          </cell>
          <cell r="T9">
            <v>0</v>
          </cell>
          <cell r="U9">
            <v>0</v>
          </cell>
          <cell r="V9">
            <v>0</v>
          </cell>
          <cell r="W9">
            <v>0</v>
          </cell>
          <cell r="X9">
            <v>1479.9115869139005</v>
          </cell>
          <cell r="Y9">
            <v>992.52056099751201</v>
          </cell>
          <cell r="Z9">
            <v>1020.8292264814274</v>
          </cell>
          <cell r="AA9">
            <v>1143.8740360188001</v>
          </cell>
          <cell r="AB9">
            <v>1182.8314646754322</v>
          </cell>
          <cell r="AC9">
            <v>1070.5483712052251</v>
          </cell>
          <cell r="AD9">
            <v>1383.088081675809</v>
          </cell>
          <cell r="AE9">
            <v>907.29434920287486</v>
          </cell>
          <cell r="AF9">
            <v>932.73578380247136</v>
          </cell>
          <cell r="AG9">
            <v>1082.4123432719189</v>
          </cell>
          <cell r="AH9">
            <v>1535.7655503493961</v>
          </cell>
          <cell r="AI9">
            <v>1802.6591372636417</v>
          </cell>
          <cell r="AJ9">
            <v>2083.6649471124547</v>
          </cell>
          <cell r="AK9">
            <v>2755.685529218511</v>
          </cell>
          <cell r="AL9">
            <v>3150.7118340671695</v>
          </cell>
          <cell r="AM9">
            <v>3600.8755655932205</v>
          </cell>
          <cell r="AN9">
            <v>2605.8878389399752</v>
          </cell>
          <cell r="AO9">
            <v>2919.4772274893348</v>
          </cell>
          <cell r="AP9">
            <v>6277.4881199999991</v>
          </cell>
          <cell r="AQ9">
            <v>5776.1417600000004</v>
          </cell>
          <cell r="AR9">
            <v>6093.1069021052645</v>
          </cell>
          <cell r="AS9">
            <v>374.85968421052644</v>
          </cell>
          <cell r="AT9">
            <v>582.50215317604363</v>
          </cell>
          <cell r="AU9">
            <v>999.44657770083109</v>
          </cell>
          <cell r="AV9">
            <v>908.42359851754384</v>
          </cell>
          <cell r="AW9">
            <v>1083.0453173002459</v>
          </cell>
          <cell r="AX9">
            <v>1029.2722384058045</v>
          </cell>
          <cell r="AY9">
            <v>1094.4259036127003</v>
          </cell>
          <cell r="AZ9">
            <v>1187.1435531611851</v>
          </cell>
        </row>
        <row r="10">
          <cell r="A10" t="str">
            <v>PRESTAMOS GOB NACIONAL</v>
          </cell>
          <cell r="AS10">
            <v>7073.4647177071729</v>
          </cell>
          <cell r="AT10">
            <v>3889.5597299832521</v>
          </cell>
          <cell r="AU10">
            <v>3431.0370903113139</v>
          </cell>
          <cell r="AV10">
            <v>3793.0191700343489</v>
          </cell>
          <cell r="AW10">
            <v>4286.2644096814311</v>
          </cell>
          <cell r="AX10">
            <v>5163.875666559451</v>
          </cell>
          <cell r="AY10">
            <v>5334.7480124725389</v>
          </cell>
          <cell r="AZ10">
            <v>5086.3364611584484</v>
          </cell>
        </row>
        <row r="11">
          <cell r="A11" t="str">
            <v>x</v>
          </cell>
        </row>
        <row r="12">
          <cell r="A12" t="str">
            <v>BRADY</v>
          </cell>
          <cell r="C12" t="str">
            <v>Bonos Brady</v>
          </cell>
          <cell r="T12">
            <v>0</v>
          </cell>
          <cell r="U12">
            <v>0</v>
          </cell>
          <cell r="V12">
            <v>0</v>
          </cell>
          <cell r="W12">
            <v>0</v>
          </cell>
          <cell r="X12">
            <v>1360.3264475670558</v>
          </cell>
          <cell r="Y12">
            <v>838.3200200299143</v>
          </cell>
          <cell r="Z12">
            <v>793.8419970742018</v>
          </cell>
          <cell r="AA12">
            <v>715.91220092479534</v>
          </cell>
          <cell r="AB12">
            <v>518.18619744822877</v>
          </cell>
          <cell r="AC12">
            <v>501.05741792421264</v>
          </cell>
          <cell r="AD12">
            <v>849.47489744130439</v>
          </cell>
          <cell r="AE12">
            <v>539.79820820335112</v>
          </cell>
          <cell r="AF12">
            <v>510.12867528285335</v>
          </cell>
          <cell r="AG12">
            <v>487.45558688929526</v>
          </cell>
          <cell r="AH12">
            <v>797.55761404451437</v>
          </cell>
          <cell r="AI12">
            <v>1104.0459718634227</v>
          </cell>
          <cell r="AJ12">
            <v>1318.7833873498148</v>
          </cell>
          <cell r="AK12">
            <v>1455.2724121796596</v>
          </cell>
          <cell r="AL12">
            <v>1568.16193290663</v>
          </cell>
          <cell r="AM12">
            <v>1538.8551656697875</v>
          </cell>
          <cell r="AN12">
            <v>1087.3486465170599</v>
          </cell>
          <cell r="AO12">
            <v>1290.1874229787536</v>
          </cell>
          <cell r="AP12">
            <v>407.38612000000001</v>
          </cell>
          <cell r="AQ12">
            <v>402.08976000000007</v>
          </cell>
          <cell r="AR12">
            <v>552.30521052631582</v>
          </cell>
          <cell r="AS12">
            <v>279.14100000000008</v>
          </cell>
          <cell r="AT12">
            <v>353.64100000000002</v>
          </cell>
          <cell r="AU12">
            <v>607.70800000000008</v>
          </cell>
          <cell r="AV12">
            <v>520.57159999999999</v>
          </cell>
          <cell r="AW12">
            <v>562.32892000000004</v>
          </cell>
          <cell r="AX12">
            <v>503.8780855156034</v>
          </cell>
          <cell r="AY12">
            <v>547.33688551560351</v>
          </cell>
          <cell r="AZ12">
            <v>548.79048551560345</v>
          </cell>
          <cell r="BA12">
            <v>435.45048551560348</v>
          </cell>
        </row>
        <row r="13">
          <cell r="A13" t="str">
            <v>PAR</v>
          </cell>
          <cell r="B13" t="str">
            <v>PAR</v>
          </cell>
          <cell r="X13">
            <v>802.35535659154095</v>
          </cell>
          <cell r="Y13">
            <v>440.63625077591558</v>
          </cell>
          <cell r="Z13">
            <v>419.57611341830165</v>
          </cell>
          <cell r="AA13">
            <v>345.60928433268856</v>
          </cell>
          <cell r="AB13">
            <v>249.58614542213164</v>
          </cell>
          <cell r="AC13">
            <v>287.99057684961156</v>
          </cell>
          <cell r="AD13">
            <v>286.24583388881484</v>
          </cell>
          <cell r="AE13">
            <v>169.83218588640273</v>
          </cell>
          <cell r="AF13">
            <v>175.53044915954808</v>
          </cell>
          <cell r="AG13">
            <v>138.04181184668991</v>
          </cell>
          <cell r="AH13">
            <v>252.43658001879112</v>
          </cell>
          <cell r="AI13">
            <v>224.66163597947482</v>
          </cell>
          <cell r="AJ13">
            <v>770.8536957849725</v>
          </cell>
          <cell r="AK13">
            <v>726.7058660763696</v>
          </cell>
          <cell r="AL13">
            <v>761.93529148650669</v>
          </cell>
          <cell r="AM13">
            <v>648.84277620396597</v>
          </cell>
          <cell r="AN13">
            <v>654.7217391304348</v>
          </cell>
          <cell r="AO13">
            <v>548.3739130434783</v>
          </cell>
          <cell r="AP13">
            <v>50.22</v>
          </cell>
          <cell r="AQ13">
            <v>42.1</v>
          </cell>
          <cell r="AR13">
            <v>37.374736842105264</v>
          </cell>
          <cell r="AS13">
            <v>45.574736842105267</v>
          </cell>
          <cell r="AT13">
            <v>50.574736842105267</v>
          </cell>
          <cell r="AU13">
            <v>96.970736842105254</v>
          </cell>
          <cell r="AV13">
            <v>291.98973684210523</v>
          </cell>
          <cell r="AW13">
            <v>303.22073684210523</v>
          </cell>
          <cell r="AX13">
            <v>305.67073684210521</v>
          </cell>
          <cell r="AY13">
            <v>315.96073684210523</v>
          </cell>
          <cell r="AZ13">
            <v>315.98073684210522</v>
          </cell>
        </row>
        <row r="14">
          <cell r="A14" t="str">
            <v>DISD</v>
          </cell>
          <cell r="B14" t="str">
            <v>DISD</v>
          </cell>
          <cell r="X14">
            <v>10.084280423956072</v>
          </cell>
          <cell r="Y14">
            <v>3.1390296886314268</v>
          </cell>
          <cell r="Z14">
            <v>20.612877309767018</v>
          </cell>
          <cell r="AA14">
            <v>3.9064176861987554</v>
          </cell>
          <cell r="AB14">
            <v>15.726802965625703</v>
          </cell>
          <cell r="AC14">
            <v>10.289822511795103</v>
          </cell>
          <cell r="AD14">
            <v>4.19417712267024</v>
          </cell>
          <cell r="AE14">
            <v>3.2355016226894318</v>
          </cell>
          <cell r="AF14">
            <v>15.365952284674485</v>
          </cell>
          <cell r="AG14">
            <v>2.6769593091717918</v>
          </cell>
          <cell r="AH14">
            <v>29.912317918257674</v>
          </cell>
          <cell r="AI14">
            <v>4.2315042315042319</v>
          </cell>
          <cell r="AJ14">
            <v>3.7836139733601413</v>
          </cell>
          <cell r="AK14">
            <v>12.529182879377432</v>
          </cell>
          <cell r="AL14">
            <v>12.460629921259843</v>
          </cell>
          <cell r="AM14">
            <v>12.421966674489557</v>
          </cell>
          <cell r="AN14">
            <v>11.985150449394293</v>
          </cell>
          <cell r="AO14">
            <v>14.091603053435113</v>
          </cell>
          <cell r="AP14">
            <v>7.0490000000000004</v>
          </cell>
          <cell r="AQ14">
            <v>11.07</v>
          </cell>
          <cell r="AR14">
            <v>4.9342105263157903</v>
          </cell>
          <cell r="AS14">
            <v>1.22</v>
          </cell>
          <cell r="AT14">
            <v>35.519999999999996</v>
          </cell>
          <cell r="AU14">
            <v>57.866</v>
          </cell>
          <cell r="AV14">
            <v>59.293999999999997</v>
          </cell>
          <cell r="AW14">
            <v>76.272999999999996</v>
          </cell>
          <cell r="AX14">
            <v>76.272999999999996</v>
          </cell>
          <cell r="AY14">
            <v>76.272999999999996</v>
          </cell>
          <cell r="AZ14">
            <v>76.272999999999996</v>
          </cell>
        </row>
        <row r="15">
          <cell r="A15" t="str">
            <v>FRB</v>
          </cell>
          <cell r="B15" t="str">
            <v>FRB</v>
          </cell>
          <cell r="X15">
            <v>547.88681055155871</v>
          </cell>
          <cell r="Y15">
            <v>394.54473956536737</v>
          </cell>
          <cell r="Z15">
            <v>353.65300634613311</v>
          </cell>
          <cell r="AA15">
            <v>366.39649890590806</v>
          </cell>
          <cell r="AB15">
            <v>252.87324906047144</v>
          </cell>
          <cell r="AC15">
            <v>202.77701856280601</v>
          </cell>
          <cell r="AD15">
            <v>559.03488642981938</v>
          </cell>
          <cell r="AE15">
            <v>366.73052069425898</v>
          </cell>
          <cell r="AF15">
            <v>319.23227383863082</v>
          </cell>
          <cell r="AG15">
            <v>346.73681573343356</v>
          </cell>
          <cell r="AH15">
            <v>515.20871610746565</v>
          </cell>
          <cell r="AI15">
            <v>875.15283165244364</v>
          </cell>
          <cell r="AJ15">
            <v>544.14607759148214</v>
          </cell>
          <cell r="AK15">
            <v>716.03736322391262</v>
          </cell>
          <cell r="AL15">
            <v>793.76601149886346</v>
          </cell>
          <cell r="AM15">
            <v>877.590422791332</v>
          </cell>
          <cell r="AN15">
            <v>420.64175693723098</v>
          </cell>
          <cell r="AO15">
            <v>727.72190688184003</v>
          </cell>
          <cell r="AP15">
            <v>350.11712</v>
          </cell>
          <cell r="AQ15">
            <v>348.91976000000005</v>
          </cell>
          <cell r="AR15">
            <v>509.99626315789476</v>
          </cell>
          <cell r="AS15">
            <v>232.34626315789478</v>
          </cell>
          <cell r="AT15">
            <v>267.54626315789477</v>
          </cell>
          <cell r="AU15">
            <v>452.87126315789476</v>
          </cell>
          <cell r="AV15">
            <v>169.28786315789475</v>
          </cell>
          <cell r="AW15">
            <v>182.83518315789476</v>
          </cell>
          <cell r="AX15">
            <v>121.93434867349825</v>
          </cell>
          <cell r="AY15">
            <v>155.10314867349825</v>
          </cell>
          <cell r="AZ15">
            <v>156.53674867349827</v>
          </cell>
        </row>
        <row r="16">
          <cell r="A16" t="str">
            <v>GLOB</v>
          </cell>
          <cell r="C16" t="str">
            <v>Bonos Globales</v>
          </cell>
          <cell r="T16">
            <v>0</v>
          </cell>
          <cell r="U16">
            <v>0</v>
          </cell>
          <cell r="V16">
            <v>0</v>
          </cell>
          <cell r="W16">
            <v>0</v>
          </cell>
          <cell r="X16">
            <v>115.4641393468445</v>
          </cell>
          <cell r="Y16">
            <v>123.48768536098891</v>
          </cell>
          <cell r="Z16">
            <v>180.40097775463866</v>
          </cell>
          <cell r="AA16">
            <v>411.75740460385998</v>
          </cell>
          <cell r="AB16">
            <v>581.78908669503835</v>
          </cell>
          <cell r="AC16">
            <v>482.27952253653882</v>
          </cell>
          <cell r="AD16">
            <v>420.58878741719917</v>
          </cell>
          <cell r="AE16">
            <v>236.71754854568337</v>
          </cell>
          <cell r="AF16">
            <v>327.05704839061406</v>
          </cell>
          <cell r="AG16">
            <v>508.59516839979102</v>
          </cell>
          <cell r="AH16">
            <v>592.99265291575557</v>
          </cell>
          <cell r="AI16">
            <v>629.56438491241386</v>
          </cell>
          <cell r="AJ16">
            <v>599.33013518952134</v>
          </cell>
          <cell r="AK16">
            <v>1124.8070366734444</v>
          </cell>
          <cell r="AL16">
            <v>1416.603359482943</v>
          </cell>
          <cell r="AM16">
            <v>1606.6941338882116</v>
          </cell>
          <cell r="AN16">
            <v>1177.3089211851436</v>
          </cell>
          <cell r="AO16">
            <v>1325.368895524942</v>
          </cell>
          <cell r="AP16">
            <v>5776.5520000000006</v>
          </cell>
          <cell r="AQ16">
            <v>5281.4620000000004</v>
          </cell>
          <cell r="AR16">
            <v>5453.5695863157907</v>
          </cell>
          <cell r="AS16">
            <v>81.526578947368463</v>
          </cell>
          <cell r="AT16">
            <v>222.65697894736849</v>
          </cell>
          <cell r="AU16">
            <v>386.5301289473685</v>
          </cell>
          <cell r="AV16">
            <v>383.64877044736846</v>
          </cell>
          <cell r="AW16">
            <v>516.28636634049349</v>
          </cell>
          <cell r="AX16">
            <v>520.52536634049341</v>
          </cell>
          <cell r="AY16">
            <v>542.13826621739736</v>
          </cell>
          <cell r="AZ16">
            <v>633.51872621739733</v>
          </cell>
          <cell r="BA16">
            <v>610.59112780833777</v>
          </cell>
        </row>
        <row r="17">
          <cell r="A17" t="str">
            <v>BG01/03</v>
          </cell>
          <cell r="B17" t="str">
            <v>BG01/03</v>
          </cell>
          <cell r="C17" t="str">
            <v xml:space="preserve">    Bono Global I (8.375%)</v>
          </cell>
          <cell r="X17">
            <v>52.251139346844496</v>
          </cell>
          <cell r="Y17">
            <v>20.327519772865546</v>
          </cell>
          <cell r="Z17">
            <v>19.630826478652565</v>
          </cell>
          <cell r="AA17">
            <v>20.454368932038836</v>
          </cell>
          <cell r="AB17">
            <v>35.76158940397351</v>
          </cell>
          <cell r="AC17">
            <v>70.800582241630266</v>
          </cell>
          <cell r="AD17">
            <v>27.501246882793019</v>
          </cell>
          <cell r="AE17">
            <v>31.606557377049182</v>
          </cell>
          <cell r="AF17">
            <v>51.718564809826525</v>
          </cell>
          <cell r="AG17">
            <v>44.397905759162306</v>
          </cell>
          <cell r="AH17">
            <v>55.778263244128887</v>
          </cell>
          <cell r="AI17">
            <v>24.290512174643158</v>
          </cell>
          <cell r="AJ17">
            <v>13.701298701298702</v>
          </cell>
          <cell r="AK17">
            <v>13.877677100494234</v>
          </cell>
          <cell r="AL17">
            <v>31.011162891514033</v>
          </cell>
          <cell r="AM17">
            <v>16.552335279399497</v>
          </cell>
          <cell r="AN17">
            <v>12.9760348583878</v>
          </cell>
          <cell r="AO17">
            <v>52.546410199060617</v>
          </cell>
          <cell r="AP17">
            <v>15.025</v>
          </cell>
          <cell r="AQ17">
            <v>19.864999999999998</v>
          </cell>
          <cell r="AR17">
            <v>11.57657894736842</v>
          </cell>
          <cell r="AS17">
            <v>2.776578947368419</v>
          </cell>
          <cell r="AT17">
            <v>2.8965789473684191</v>
          </cell>
          <cell r="AU17">
            <v>14.616578947368421</v>
          </cell>
          <cell r="AV17">
            <v>16.256578947368421</v>
          </cell>
          <cell r="AW17">
            <v>11.88657894736842</v>
          </cell>
          <cell r="AX17">
            <v>11.036578947368419</v>
          </cell>
          <cell r="AY17">
            <v>10.276578947368419</v>
          </cell>
          <cell r="AZ17">
            <v>16.72657894736842</v>
          </cell>
        </row>
        <row r="18">
          <cell r="A18" t="str">
            <v>BG02/99</v>
          </cell>
          <cell r="B18" t="str">
            <v>BG02/99</v>
          </cell>
          <cell r="C18" t="str">
            <v xml:space="preserve">    Bono Global II (10.95%)</v>
          </cell>
          <cell r="X18">
            <v>3</v>
          </cell>
          <cell r="Y18">
            <v>3</v>
          </cell>
          <cell r="Z18">
            <v>2.8153061224489795</v>
          </cell>
          <cell r="AA18">
            <v>3.6806122448979592</v>
          </cell>
          <cell r="AB18">
            <v>27.312348668280872</v>
          </cell>
          <cell r="AC18">
            <v>3.0680000000000001</v>
          </cell>
          <cell r="AD18">
            <v>2.738</v>
          </cell>
          <cell r="AE18">
            <v>5.6790000000000003</v>
          </cell>
          <cell r="AF18">
            <v>2.6585269791256398</v>
          </cell>
          <cell r="AG18">
            <v>18.764192661646945</v>
          </cell>
          <cell r="AH18">
            <v>13.065331614949937</v>
          </cell>
          <cell r="AI18">
            <v>19.314638590807856</v>
          </cell>
          <cell r="AJ18">
            <v>0</v>
          </cell>
          <cell r="AK18">
            <v>0</v>
          </cell>
          <cell r="AL18">
            <v>0</v>
          </cell>
          <cell r="AM18">
            <v>0</v>
          </cell>
          <cell r="AN18">
            <v>0</v>
          </cell>
          <cell r="AO18">
            <v>0</v>
          </cell>
          <cell r="AQ18">
            <v>0</v>
          </cell>
          <cell r="AR18">
            <v>0</v>
          </cell>
          <cell r="AS18">
            <v>0</v>
          </cell>
          <cell r="AT18">
            <v>0</v>
          </cell>
          <cell r="AU18">
            <v>0</v>
          </cell>
          <cell r="AV18">
            <v>0</v>
          </cell>
          <cell r="AW18">
            <v>0</v>
          </cell>
          <cell r="AX18">
            <v>0</v>
          </cell>
          <cell r="AY18">
            <v>0</v>
          </cell>
          <cell r="AZ18">
            <v>0</v>
          </cell>
        </row>
        <row r="19">
          <cell r="A19" t="str">
            <v>BG03/01</v>
          </cell>
          <cell r="B19" t="str">
            <v>BG03/01</v>
          </cell>
          <cell r="C19" t="str">
            <v xml:space="preserve">    Bono Global III</v>
          </cell>
          <cell r="X19">
            <v>6.5000000000000002E-2</v>
          </cell>
          <cell r="Y19">
            <v>6.5000000000000002E-2</v>
          </cell>
          <cell r="Z19">
            <v>6.6326530612244902E-2</v>
          </cell>
          <cell r="AA19">
            <v>6.4285714285714293E-2</v>
          </cell>
          <cell r="AB19">
            <v>0.1</v>
          </cell>
          <cell r="AC19">
            <v>0.16400000000000001</v>
          </cell>
          <cell r="AD19">
            <v>0.25900000000000001</v>
          </cell>
          <cell r="AE19">
            <v>1.825</v>
          </cell>
          <cell r="AF19">
            <v>1.8988606835898461</v>
          </cell>
          <cell r="AG19">
            <v>6.486486486486486</v>
          </cell>
          <cell r="AH19">
            <v>6.5460660415817369</v>
          </cell>
          <cell r="AI19">
            <v>5.5083291267036856</v>
          </cell>
          <cell r="AJ19">
            <v>6.5283582089552246</v>
          </cell>
          <cell r="AK19">
            <v>6.5720207253886009</v>
          </cell>
          <cell r="AL19">
            <v>21.056660039761432</v>
          </cell>
          <cell r="AM19">
            <v>36.198420533070092</v>
          </cell>
          <cell r="AN19">
            <v>41.198265668111944</v>
          </cell>
          <cell r="AO19">
            <v>0</v>
          </cell>
          <cell r="AQ19">
            <v>0</v>
          </cell>
          <cell r="AR19">
            <v>0</v>
          </cell>
          <cell r="AS19">
            <v>0</v>
          </cell>
          <cell r="AT19">
            <v>0</v>
          </cell>
          <cell r="AU19">
            <v>0</v>
          </cell>
          <cell r="AV19">
            <v>0</v>
          </cell>
          <cell r="AW19">
            <v>0</v>
          </cell>
          <cell r="AX19">
            <v>0</v>
          </cell>
          <cell r="AY19">
            <v>0</v>
          </cell>
          <cell r="AZ19">
            <v>10.29</v>
          </cell>
        </row>
        <row r="20">
          <cell r="A20" t="str">
            <v>BG04/06</v>
          </cell>
          <cell r="B20" t="str">
            <v>BG04/06</v>
          </cell>
          <cell r="C20" t="str">
            <v xml:space="preserve">    Bono Global IV</v>
          </cell>
          <cell r="X20">
            <v>60.14800000000001</v>
          </cell>
          <cell r="Y20">
            <v>15</v>
          </cell>
          <cell r="Z20">
            <v>8.7178372739916536</v>
          </cell>
          <cell r="AA20">
            <v>5.4554596497108854</v>
          </cell>
          <cell r="AB20">
            <v>29.508196721311471</v>
          </cell>
          <cell r="AC20">
            <v>21.580339619421451</v>
          </cell>
          <cell r="AD20">
            <v>41.454984669701759</v>
          </cell>
          <cell r="AE20">
            <v>29.46837213950235</v>
          </cell>
          <cell r="AF20">
            <v>46.164356822174504</v>
          </cell>
          <cell r="AG20">
            <v>14.509803921568627</v>
          </cell>
          <cell r="AH20">
            <v>13.918877394243573</v>
          </cell>
          <cell r="AI20">
            <v>47.937131630648324</v>
          </cell>
          <cell r="AJ20">
            <v>14.616441043751225</v>
          </cell>
          <cell r="AK20">
            <v>38.367820537613611</v>
          </cell>
          <cell r="AL20">
            <v>30.648804024227495</v>
          </cell>
          <cell r="AM20">
            <v>36.791559850128181</v>
          </cell>
          <cell r="AN20">
            <v>19.823958333333334</v>
          </cell>
          <cell r="AO20">
            <v>16.057294429708222</v>
          </cell>
          <cell r="AP20">
            <v>7.35</v>
          </cell>
          <cell r="AQ20">
            <v>6.5179999999999998</v>
          </cell>
          <cell r="AR20">
            <v>4.5306315789473679</v>
          </cell>
          <cell r="AS20">
            <v>0</v>
          </cell>
          <cell r="AT20">
            <v>0.24</v>
          </cell>
          <cell r="AU20">
            <v>35.260000000000005</v>
          </cell>
          <cell r="AV20">
            <v>35.260000000000005</v>
          </cell>
          <cell r="AW20">
            <v>24.470000000000006</v>
          </cell>
          <cell r="AX20">
            <v>24.970000000000006</v>
          </cell>
          <cell r="AY20">
            <v>24.970000000000006</v>
          </cell>
          <cell r="AZ20">
            <v>35.260000000000005</v>
          </cell>
        </row>
        <row r="21">
          <cell r="A21" t="str">
            <v>BG05/17</v>
          </cell>
          <cell r="B21" t="str">
            <v>BG05/17</v>
          </cell>
          <cell r="C21" t="str">
            <v xml:space="preserve">    Bono GlobalI V Megabono</v>
          </cell>
          <cell r="Y21">
            <v>85.095165588123351</v>
          </cell>
          <cell r="Z21">
            <v>149.17068134893321</v>
          </cell>
          <cell r="AA21">
            <v>249.45731191885037</v>
          </cell>
          <cell r="AB21">
            <v>295.2967032967033</v>
          </cell>
          <cell r="AC21">
            <v>239.94100806801424</v>
          </cell>
          <cell r="AD21">
            <v>302.63304566702629</v>
          </cell>
          <cell r="AE21">
            <v>126.64183076104311</v>
          </cell>
          <cell r="AF21">
            <v>163.22078907435508</v>
          </cell>
          <cell r="AG21">
            <v>336.74418604651163</v>
          </cell>
          <cell r="AH21">
            <v>304.55694810905885</v>
          </cell>
          <cell r="AI21">
            <v>376.60762633047432</v>
          </cell>
          <cell r="AJ21">
            <v>367.26792235248894</v>
          </cell>
          <cell r="AK21">
            <v>460.54877433672959</v>
          </cell>
          <cell r="AL21">
            <v>453.05529125700389</v>
          </cell>
          <cell r="AM21">
            <v>514.36636571304246</v>
          </cell>
          <cell r="AN21">
            <v>364.24373744847264</v>
          </cell>
          <cell r="AO21">
            <v>387.08090463977618</v>
          </cell>
          <cell r="AP21">
            <v>178.36199999999999</v>
          </cell>
          <cell r="AQ21">
            <v>276.07299999999998</v>
          </cell>
          <cell r="AR21">
            <v>276.07299999999998</v>
          </cell>
          <cell r="AS21">
            <v>47.000000000000043</v>
          </cell>
          <cell r="AT21">
            <v>71.500000000000043</v>
          </cell>
          <cell r="AU21">
            <v>143.39100000000002</v>
          </cell>
          <cell r="AV21">
            <v>136.19300000000001</v>
          </cell>
          <cell r="AW21">
            <v>153.19600000000003</v>
          </cell>
          <cell r="AX21">
            <v>159.10500000000002</v>
          </cell>
          <cell r="AY21">
            <v>173.46500000000003</v>
          </cell>
          <cell r="AZ21">
            <v>191.10100000000003</v>
          </cell>
        </row>
        <row r="22">
          <cell r="A22" t="str">
            <v>BG06/27</v>
          </cell>
          <cell r="B22" t="str">
            <v>BG06/27</v>
          </cell>
          <cell r="C22" t="str">
            <v xml:space="preserve">    Bono Global VI (9.75%)</v>
          </cell>
          <cell r="AA22">
            <v>132.64536614407621</v>
          </cell>
          <cell r="AB22">
            <v>193.81024860476916</v>
          </cell>
          <cell r="AC22">
            <v>146.72559260747289</v>
          </cell>
          <cell r="AD22">
            <v>46.002510197678063</v>
          </cell>
          <cell r="AE22">
            <v>41.496788268088721</v>
          </cell>
          <cell r="AF22">
            <v>61.395950021542447</v>
          </cell>
          <cell r="AG22">
            <v>75.534839249432295</v>
          </cell>
          <cell r="AH22">
            <v>74.617517328292379</v>
          </cell>
          <cell r="AI22">
            <v>87.611144042679314</v>
          </cell>
          <cell r="AJ22">
            <v>80.766371487919528</v>
          </cell>
          <cell r="AK22">
            <v>103.32379535309605</v>
          </cell>
          <cell r="AL22">
            <v>173.6652647204354</v>
          </cell>
          <cell r="AM22">
            <v>92.390188962582911</v>
          </cell>
          <cell r="AN22">
            <v>62.503268750742897</v>
          </cell>
          <cell r="AO22">
            <v>167.43440627535841</v>
          </cell>
          <cell r="AP22">
            <v>44.750999999999998</v>
          </cell>
          <cell r="AQ22">
            <v>67.233000000000004</v>
          </cell>
          <cell r="AR22">
            <v>62.962473684210529</v>
          </cell>
          <cell r="AS22">
            <v>0</v>
          </cell>
          <cell r="AT22">
            <v>0</v>
          </cell>
          <cell r="AU22">
            <v>0</v>
          </cell>
          <cell r="AV22">
            <v>6.0000000000002274E-2</v>
          </cell>
          <cell r="AW22">
            <v>26.09</v>
          </cell>
          <cell r="AX22">
            <v>22.74</v>
          </cell>
          <cell r="AY22">
            <v>28.96</v>
          </cell>
          <cell r="AZ22">
            <v>39.75</v>
          </cell>
        </row>
        <row r="23">
          <cell r="A23" t="str">
            <v>BG07/05</v>
          </cell>
          <cell r="B23" t="str">
            <v>BG07/05</v>
          </cell>
          <cell r="C23" t="str">
            <v xml:space="preserve">    Bono Global VII (11%)</v>
          </cell>
          <cell r="AF23">
            <v>0</v>
          </cell>
          <cell r="AG23">
            <v>0</v>
          </cell>
          <cell r="AH23">
            <v>56.36560302866414</v>
          </cell>
          <cell r="AI23">
            <v>3.1042128603104215</v>
          </cell>
          <cell r="AJ23">
            <v>42.468923698837798</v>
          </cell>
          <cell r="AK23">
            <v>46.142717497556212</v>
          </cell>
          <cell r="AL23">
            <v>46.709744658676392</v>
          </cell>
          <cell r="AM23">
            <v>45.76</v>
          </cell>
          <cell r="AN23">
            <v>43.257909071862557</v>
          </cell>
          <cell r="AO23">
            <v>34.688156972669937</v>
          </cell>
          <cell r="AP23">
            <v>4.7619999999999996</v>
          </cell>
          <cell r="AQ23">
            <v>8.4</v>
          </cell>
          <cell r="AR23">
            <v>36.1</v>
          </cell>
          <cell r="AS23">
            <v>19.05</v>
          </cell>
          <cell r="AT23">
            <v>20.05</v>
          </cell>
          <cell r="AU23">
            <v>25.55</v>
          </cell>
          <cell r="AV23">
            <v>24.719000000000001</v>
          </cell>
          <cell r="AW23">
            <v>28.919</v>
          </cell>
          <cell r="AX23">
            <v>30.119</v>
          </cell>
          <cell r="AY23">
            <v>29.279</v>
          </cell>
          <cell r="AZ23">
            <v>35.923000000000002</v>
          </cell>
        </row>
        <row r="24">
          <cell r="A24" t="str">
            <v>BG08/19</v>
          </cell>
          <cell r="B24" t="str">
            <v>BG08/19</v>
          </cell>
          <cell r="C24" t="str">
            <v xml:space="preserve">    Bono Global VIII (12,125%)</v>
          </cell>
          <cell r="AG24">
            <v>12.157754274982702</v>
          </cell>
          <cell r="AH24">
            <v>29.100456136628829</v>
          </cell>
          <cell r="AI24">
            <v>27.605855192062091</v>
          </cell>
          <cell r="AJ24">
            <v>38.112898827379325</v>
          </cell>
          <cell r="AK24">
            <v>50.254055110416253</v>
          </cell>
          <cell r="AL24">
            <v>71.882484270347064</v>
          </cell>
          <cell r="AM24">
            <v>91.239012138970281</v>
          </cell>
          <cell r="AN24">
            <v>29.85326256634405</v>
          </cell>
          <cell r="AO24">
            <v>37.394665215024496</v>
          </cell>
          <cell r="AP24">
            <v>20.582000000000001</v>
          </cell>
          <cell r="AQ24">
            <v>20.02</v>
          </cell>
          <cell r="AR24">
            <v>19</v>
          </cell>
          <cell r="AS24">
            <v>0</v>
          </cell>
          <cell r="AT24">
            <v>0</v>
          </cell>
          <cell r="AU24">
            <v>0</v>
          </cell>
          <cell r="AV24">
            <v>0</v>
          </cell>
          <cell r="AW24">
            <v>0</v>
          </cell>
          <cell r="AX24">
            <v>0</v>
          </cell>
          <cell r="AY24">
            <v>0</v>
          </cell>
          <cell r="AZ24">
            <v>0</v>
          </cell>
        </row>
        <row r="25">
          <cell r="A25" t="str">
            <v>BG09/09</v>
          </cell>
          <cell r="B25" t="str">
            <v>BG09/09</v>
          </cell>
          <cell r="C25" t="str">
            <v xml:space="preserve">    Bono Global IX (11,75%)</v>
          </cell>
          <cell r="AH25">
            <v>39.043590018207126</v>
          </cell>
          <cell r="AI25">
            <v>37.584934964084646</v>
          </cell>
          <cell r="AJ25">
            <v>35.867920868890607</v>
          </cell>
          <cell r="AK25">
            <v>128.563103085889</v>
          </cell>
          <cell r="AL25">
            <v>216.70082815734989</v>
          </cell>
          <cell r="AM25">
            <v>268.96892796483155</v>
          </cell>
          <cell r="AN25">
            <v>185.38235602643448</v>
          </cell>
          <cell r="AO25">
            <v>183.93831168831167</v>
          </cell>
          <cell r="AP25">
            <v>142.48699999999999</v>
          </cell>
          <cell r="AQ25">
            <v>140.56200000000001</v>
          </cell>
          <cell r="AR25">
            <v>138.4</v>
          </cell>
          <cell r="AS25">
            <v>0</v>
          </cell>
          <cell r="AT25">
            <v>0</v>
          </cell>
          <cell r="AU25">
            <v>0</v>
          </cell>
          <cell r="AV25">
            <v>0</v>
          </cell>
          <cell r="AW25">
            <v>25.369</v>
          </cell>
          <cell r="AX25">
            <v>25.369</v>
          </cell>
          <cell r="AY25">
            <v>25.369</v>
          </cell>
          <cell r="AZ25">
            <v>29</v>
          </cell>
        </row>
        <row r="26">
          <cell r="A26" t="str">
            <v>BG10/20</v>
          </cell>
          <cell r="B26" t="str">
            <v>BG10/20</v>
          </cell>
          <cell r="C26" t="str">
            <v xml:space="preserve">    Bono Global X (12%)</v>
          </cell>
          <cell r="AJ26">
            <v>0</v>
          </cell>
          <cell r="AK26">
            <v>18.064391000775796</v>
          </cell>
          <cell r="AL26">
            <v>20.142160844841595</v>
          </cell>
          <cell r="AM26">
            <v>38.28151260504201</v>
          </cell>
          <cell r="AN26">
            <v>15.434583714547117</v>
          </cell>
          <cell r="AO26">
            <v>33.586359920588585</v>
          </cell>
          <cell r="AP26">
            <v>10.574</v>
          </cell>
          <cell r="AQ26">
            <v>9.6489999999999991</v>
          </cell>
          <cell r="AR26">
            <v>9.0437368421052611</v>
          </cell>
          <cell r="AS26">
            <v>0</v>
          </cell>
          <cell r="AT26">
            <v>0</v>
          </cell>
          <cell r="AU26">
            <v>0</v>
          </cell>
          <cell r="AV26">
            <v>0</v>
          </cell>
          <cell r="AW26">
            <v>33.18</v>
          </cell>
          <cell r="AX26">
            <v>33.18</v>
          </cell>
          <cell r="AY26">
            <v>33.18</v>
          </cell>
          <cell r="AZ26">
            <v>33.18</v>
          </cell>
        </row>
        <row r="27">
          <cell r="A27" t="str">
            <v>BG11/10</v>
          </cell>
          <cell r="B27" t="str">
            <v>BG11/10</v>
          </cell>
          <cell r="C27" t="str">
            <v xml:space="preserve">    Bono Global XI (11,375%)</v>
          </cell>
          <cell r="AJ27">
            <v>0</v>
          </cell>
          <cell r="AK27">
            <v>259.09268192548495</v>
          </cell>
          <cell r="AL27">
            <v>177.4559831312599</v>
          </cell>
          <cell r="AM27">
            <v>254.79956663055253</v>
          </cell>
          <cell r="AN27">
            <v>230.68072162785819</v>
          </cell>
          <cell r="AO27">
            <v>85.760447590774135</v>
          </cell>
          <cell r="AP27">
            <v>65.787000000000006</v>
          </cell>
          <cell r="AQ27">
            <v>57.357999999999997</v>
          </cell>
          <cell r="AR27">
            <v>52.8</v>
          </cell>
          <cell r="AS27">
            <v>0</v>
          </cell>
          <cell r="AT27">
            <v>1.9</v>
          </cell>
          <cell r="AU27">
            <v>29.9</v>
          </cell>
          <cell r="AV27">
            <v>30.08</v>
          </cell>
          <cell r="AW27">
            <v>19.715999999999998</v>
          </cell>
          <cell r="AX27">
            <v>19.795999999999999</v>
          </cell>
          <cell r="AY27">
            <v>18.996000000000002</v>
          </cell>
          <cell r="AZ27">
            <v>30.080000000000002</v>
          </cell>
        </row>
        <row r="28">
          <cell r="A28" t="str">
            <v>BG12/15</v>
          </cell>
          <cell r="B28" t="str">
            <v>BG12/15</v>
          </cell>
          <cell r="C28" t="str">
            <v xml:space="preserve">    Bono Global XII (11,75%)</v>
          </cell>
          <cell r="AJ28">
            <v>0</v>
          </cell>
          <cell r="AK28">
            <v>0</v>
          </cell>
          <cell r="AL28">
            <v>174.27497548752586</v>
          </cell>
          <cell r="AM28">
            <v>174.67679413305393</v>
          </cell>
          <cell r="AN28">
            <v>156.07482769937641</v>
          </cell>
          <cell r="AO28">
            <v>146.79949760219228</v>
          </cell>
          <cell r="AP28">
            <v>49.558</v>
          </cell>
          <cell r="AQ28">
            <v>75.863</v>
          </cell>
          <cell r="AR28">
            <v>76.108263157894726</v>
          </cell>
          <cell r="AS28">
            <v>0</v>
          </cell>
          <cell r="AT28">
            <v>0</v>
          </cell>
          <cell r="AU28">
            <v>0</v>
          </cell>
          <cell r="AV28">
            <v>0</v>
          </cell>
          <cell r="AW28">
            <v>12.604000000000006</v>
          </cell>
          <cell r="AX28">
            <v>13.534000000000006</v>
          </cell>
          <cell r="AY28">
            <v>13.134</v>
          </cell>
          <cell r="AZ28">
            <v>46.014000000000003</v>
          </cell>
        </row>
        <row r="29">
          <cell r="A29" t="str">
            <v>BG13/30</v>
          </cell>
          <cell r="B29" t="str">
            <v>BG13/30</v>
          </cell>
          <cell r="C29" t="str">
            <v xml:space="preserve">    Bono Global XIII (10,25%)</v>
          </cell>
          <cell r="AJ29">
            <v>0</v>
          </cell>
          <cell r="AK29">
            <v>0</v>
          </cell>
          <cell r="AL29">
            <v>0</v>
          </cell>
          <cell r="AM29">
            <v>36.669450077537867</v>
          </cell>
          <cell r="AN29">
            <v>15.879995419672507</v>
          </cell>
          <cell r="AO29">
            <v>46.568800403225808</v>
          </cell>
          <cell r="AP29">
            <v>21.216999999999999</v>
          </cell>
          <cell r="AQ29">
            <v>36.182000000000002</v>
          </cell>
          <cell r="AR29">
            <v>34</v>
          </cell>
          <cell r="AS29">
            <v>0</v>
          </cell>
          <cell r="AT29">
            <v>0</v>
          </cell>
          <cell r="AU29">
            <v>0</v>
          </cell>
          <cell r="AV29">
            <v>0</v>
          </cell>
          <cell r="AW29">
            <v>0</v>
          </cell>
          <cell r="AX29">
            <v>0</v>
          </cell>
          <cell r="AY29">
            <v>0</v>
          </cell>
          <cell r="AZ29">
            <v>0</v>
          </cell>
        </row>
        <row r="30">
          <cell r="A30" t="str">
            <v>BG14/31</v>
          </cell>
          <cell r="B30" t="str">
            <v>BG14/31</v>
          </cell>
          <cell r="C30" t="str">
            <v xml:space="preserve">    Bono Global XIV (12%)</v>
          </cell>
          <cell r="AJ30">
            <v>0</v>
          </cell>
          <cell r="AK30">
            <v>0</v>
          </cell>
          <cell r="AL30">
            <v>0</v>
          </cell>
          <cell r="AM30">
            <v>0</v>
          </cell>
          <cell r="AN30">
            <v>0</v>
          </cell>
          <cell r="AO30">
            <v>12.808390392348658</v>
          </cell>
          <cell r="AP30">
            <v>10.78</v>
          </cell>
          <cell r="AQ30">
            <v>0.48</v>
          </cell>
          <cell r="AR30">
            <v>6.3157894736841635E-3</v>
          </cell>
          <cell r="AS30">
            <v>0</v>
          </cell>
          <cell r="AT30">
            <v>0</v>
          </cell>
          <cell r="AU30">
            <v>0</v>
          </cell>
          <cell r="AV30">
            <v>0</v>
          </cell>
          <cell r="AW30">
            <v>0</v>
          </cell>
          <cell r="AX30">
            <v>0</v>
          </cell>
          <cell r="AY30">
            <v>0</v>
          </cell>
          <cell r="AZ30">
            <v>0</v>
          </cell>
        </row>
        <row r="31">
          <cell r="A31" t="str">
            <v>BG15/12</v>
          </cell>
          <cell r="B31" t="str">
            <v>BG15/12</v>
          </cell>
          <cell r="C31" t="str">
            <v xml:space="preserve">    Bono Global XV (12,375%)</v>
          </cell>
          <cell r="AJ31">
            <v>0</v>
          </cell>
          <cell r="AK31">
            <v>0</v>
          </cell>
          <cell r="AL31">
            <v>0</v>
          </cell>
          <cell r="AM31">
            <v>0</v>
          </cell>
          <cell r="AN31">
            <v>0</v>
          </cell>
          <cell r="AO31">
            <v>120.70525019590282</v>
          </cell>
          <cell r="AP31">
            <v>79.388000000000005</v>
          </cell>
          <cell r="AQ31">
            <v>98.081999999999994</v>
          </cell>
          <cell r="AR31">
            <v>95.5</v>
          </cell>
          <cell r="AS31">
            <v>12.7</v>
          </cell>
          <cell r="AT31">
            <v>12.399999999999999</v>
          </cell>
          <cell r="AU31">
            <v>20.599999999999998</v>
          </cell>
          <cell r="AV31">
            <v>20.09</v>
          </cell>
          <cell r="AW31">
            <v>56.605999999999995</v>
          </cell>
          <cell r="AX31">
            <v>56.615999999999993</v>
          </cell>
          <cell r="AY31">
            <v>56.615999999999993</v>
          </cell>
          <cell r="AZ31">
            <v>62.48599999999999</v>
          </cell>
        </row>
        <row r="32">
          <cell r="A32" t="str">
            <v>BG16/08$</v>
          </cell>
          <cell r="B32" t="str">
            <v>BG16/08$</v>
          </cell>
          <cell r="C32" t="str">
            <v xml:space="preserve">    Bono Global XVI (10,00%-12,00%)</v>
          </cell>
          <cell r="AP32">
            <v>168.774</v>
          </cell>
          <cell r="AQ32">
            <v>168.5</v>
          </cell>
          <cell r="AR32">
            <v>167.5894736842105</v>
          </cell>
          <cell r="AS32">
            <v>0</v>
          </cell>
          <cell r="AT32">
            <v>0</v>
          </cell>
          <cell r="AU32">
            <v>0</v>
          </cell>
          <cell r="AV32">
            <v>0</v>
          </cell>
          <cell r="AW32">
            <v>0</v>
          </cell>
          <cell r="AX32">
            <v>0</v>
          </cell>
          <cell r="AY32">
            <v>0</v>
          </cell>
          <cell r="AZ32">
            <v>0</v>
          </cell>
        </row>
        <row r="33">
          <cell r="A33" t="str">
            <v>BG17/08</v>
          </cell>
          <cell r="B33" t="str">
            <v>BG17/08</v>
          </cell>
          <cell r="C33" t="str">
            <v xml:space="preserve">    Bono Global XVII (7,00%-15,50%)</v>
          </cell>
          <cell r="AP33">
            <v>4489.7809999999999</v>
          </cell>
          <cell r="AQ33">
            <v>3766.4110000000001</v>
          </cell>
          <cell r="AR33">
            <v>3772.9291126315793</v>
          </cell>
          <cell r="AS33">
            <v>0</v>
          </cell>
          <cell r="AT33">
            <v>60.745400000000018</v>
          </cell>
          <cell r="AU33">
            <v>60.745400000000018</v>
          </cell>
          <cell r="AV33">
            <v>60.745400000000018</v>
          </cell>
          <cell r="AW33">
            <v>60.745400000000018</v>
          </cell>
          <cell r="AX33">
            <v>60.745400000000018</v>
          </cell>
          <cell r="AY33">
            <v>60.745400000000018</v>
          </cell>
          <cell r="AZ33">
            <v>36.005400000000023</v>
          </cell>
        </row>
        <row r="34">
          <cell r="A34" t="str">
            <v>BG18/18</v>
          </cell>
          <cell r="B34" t="str">
            <v>BG18/18</v>
          </cell>
          <cell r="C34" t="str">
            <v xml:space="preserve">    Bono Global XVIII (12,25%)</v>
          </cell>
          <cell r="AP34">
            <v>294.50599999999997</v>
          </cell>
          <cell r="AQ34">
            <v>400.14400000000001</v>
          </cell>
          <cell r="AR34">
            <v>516.1</v>
          </cell>
          <cell r="AS34">
            <v>0</v>
          </cell>
          <cell r="AT34">
            <v>24.69</v>
          </cell>
          <cell r="AU34">
            <v>24.69</v>
          </cell>
          <cell r="AV34">
            <v>26.202262500000003</v>
          </cell>
          <cell r="AW34">
            <v>27.419306653125005</v>
          </cell>
          <cell r="AX34">
            <v>27.229306653125004</v>
          </cell>
          <cell r="AY34">
            <v>28.897101685628911</v>
          </cell>
          <cell r="AZ34">
            <v>29.452561685628911</v>
          </cell>
        </row>
        <row r="35">
          <cell r="A35" t="str">
            <v>BG19/31</v>
          </cell>
          <cell r="B35" t="str">
            <v>BG19/31</v>
          </cell>
          <cell r="C35" t="str">
            <v xml:space="preserve">    Bono Global XIX (12,00%)</v>
          </cell>
          <cell r="AP35">
            <v>172.86799999999999</v>
          </cell>
          <cell r="AQ35">
            <v>130.12200000000001</v>
          </cell>
          <cell r="AR35">
            <v>180.85</v>
          </cell>
          <cell r="AS35">
            <v>0</v>
          </cell>
          <cell r="AT35">
            <v>28.234999999999999</v>
          </cell>
          <cell r="AU35">
            <v>31.777149999999999</v>
          </cell>
          <cell r="AV35">
            <v>34.042529000000002</v>
          </cell>
          <cell r="AW35">
            <v>36.085080740000002</v>
          </cell>
          <cell r="AX35">
            <v>36.085080740000002</v>
          </cell>
          <cell r="AY35">
            <v>38.250185584400008</v>
          </cell>
          <cell r="AZ35">
            <v>38.250185584400008</v>
          </cell>
        </row>
        <row r="37">
          <cell r="C37" t="str">
            <v>Euronotas</v>
          </cell>
          <cell r="X37">
            <v>4.1210000000000004</v>
          </cell>
          <cell r="Y37">
            <v>30.712855606608663</v>
          </cell>
          <cell r="Z37">
            <v>46.586251652587165</v>
          </cell>
          <cell r="AA37">
            <v>16.204430490144773</v>
          </cell>
          <cell r="AB37">
            <v>82.856180532165709</v>
          </cell>
          <cell r="AC37">
            <v>87.211430744473944</v>
          </cell>
          <cell r="AD37">
            <v>113.02439681730603</v>
          </cell>
          <cell r="AE37">
            <v>104.97859245383998</v>
          </cell>
          <cell r="AF37">
            <v>94.350060129004063</v>
          </cell>
          <cell r="AG37">
            <v>86.361587982832603</v>
          </cell>
          <cell r="AH37">
            <v>145.21528338912617</v>
          </cell>
          <cell r="AI37">
            <v>69.048780487804876</v>
          </cell>
          <cell r="AJ37">
            <v>165.55142457312121</v>
          </cell>
          <cell r="AK37">
            <v>175.60608036540643</v>
          </cell>
          <cell r="AL37">
            <v>165.94654167759549</v>
          </cell>
          <cell r="AM37">
            <v>455.3262660352197</v>
          </cell>
          <cell r="AN37">
            <v>341.23027123777121</v>
          </cell>
          <cell r="AO37">
            <v>303.92090898564214</v>
          </cell>
          <cell r="AP37">
            <v>93.55</v>
          </cell>
          <cell r="AQ37">
            <v>92.59</v>
          </cell>
          <cell r="AR37">
            <v>87.232105263157891</v>
          </cell>
          <cell r="AS37">
            <v>14.192105263157893</v>
          </cell>
          <cell r="AT37">
            <v>6.2041742286751358</v>
          </cell>
          <cell r="AU37">
            <v>5.2084487534626032</v>
          </cell>
          <cell r="AV37">
            <v>4.2032280701754381</v>
          </cell>
          <cell r="AW37">
            <v>4.4300309597523215</v>
          </cell>
          <cell r="AX37">
            <v>4.8687865497076022</v>
          </cell>
          <cell r="AY37">
            <v>4.950751879699248</v>
          </cell>
          <cell r="AZ37">
            <v>4.8343414281845263</v>
          </cell>
          <cell r="BA37">
            <v>4.8319126866008206</v>
          </cell>
        </row>
        <row r="38">
          <cell r="A38" t="str">
            <v>EL/ARP-61</v>
          </cell>
          <cell r="B38" t="str">
            <v>EL/ARP-61</v>
          </cell>
          <cell r="C38" t="str">
            <v xml:space="preserve">    Euronota LXI $-2007</v>
          </cell>
          <cell r="Y38">
            <v>26.512855606608664</v>
          </cell>
          <cell r="Z38">
            <v>43.83058662795662</v>
          </cell>
          <cell r="AA38">
            <v>16.204430490144773</v>
          </cell>
          <cell r="AB38">
            <v>82.856180532165709</v>
          </cell>
          <cell r="AC38">
            <v>86.646548472274603</v>
          </cell>
          <cell r="AD38">
            <v>112.75943862423404</v>
          </cell>
          <cell r="AE38">
            <v>104.97859245383998</v>
          </cell>
          <cell r="AF38">
            <v>94.350060129004063</v>
          </cell>
          <cell r="AG38">
            <v>86.361587982832603</v>
          </cell>
          <cell r="AH38">
            <v>145.21528338912617</v>
          </cell>
          <cell r="AI38">
            <v>69.048780487804876</v>
          </cell>
          <cell r="AJ38">
            <v>20.808730493462672</v>
          </cell>
          <cell r="AK38">
            <v>27.266977708657333</v>
          </cell>
          <cell r="AL38">
            <v>25.926721700780277</v>
          </cell>
          <cell r="AM38">
            <v>23.219597550306212</v>
          </cell>
          <cell r="AN38">
            <v>33.583791066431758</v>
          </cell>
          <cell r="AO38">
            <v>52.956446850393704</v>
          </cell>
          <cell r="AP38">
            <v>1.39</v>
          </cell>
          <cell r="AQ38">
            <v>4.13</v>
          </cell>
          <cell r="AR38">
            <v>4.13</v>
          </cell>
          <cell r="AS38">
            <v>3.9299999999999997</v>
          </cell>
          <cell r="AT38">
            <v>1.3551724137931034</v>
          </cell>
          <cell r="AU38">
            <v>1.0342105263157895</v>
          </cell>
          <cell r="AV38">
            <v>0</v>
          </cell>
          <cell r="AW38">
            <v>0</v>
          </cell>
          <cell r="AX38">
            <v>0</v>
          </cell>
          <cell r="AY38">
            <v>0</v>
          </cell>
          <cell r="AZ38">
            <v>0</v>
          </cell>
        </row>
        <row r="39">
          <cell r="A39" t="str">
            <v>EL/ARP-68</v>
          </cell>
          <cell r="B39" t="str">
            <v>EL/ARP-68</v>
          </cell>
          <cell r="C39" t="str">
            <v xml:space="preserve">    Euronota LXVIII $-2002</v>
          </cell>
          <cell r="AA39">
            <v>0</v>
          </cell>
          <cell r="AB39">
            <v>0</v>
          </cell>
          <cell r="AC39">
            <v>0.56488227219934539</v>
          </cell>
          <cell r="AD39">
            <v>0.26495819307199475</v>
          </cell>
          <cell r="AJ39">
            <v>45.361930294906166</v>
          </cell>
          <cell r="AK39">
            <v>46.445407462213296</v>
          </cell>
          <cell r="AL39">
            <v>59.293282475100661</v>
          </cell>
          <cell r="AM39">
            <v>123.15415185107717</v>
          </cell>
          <cell r="AN39">
            <v>155.79762294188203</v>
          </cell>
          <cell r="AO39">
            <v>125.12710428200204</v>
          </cell>
          <cell r="AP39">
            <v>18.86</v>
          </cell>
          <cell r="AQ39">
            <v>15.52</v>
          </cell>
          <cell r="AR39">
            <v>10.162105263157894</v>
          </cell>
          <cell r="AS39">
            <v>8.2621052631578937</v>
          </cell>
          <cell r="AT39">
            <v>2.8490018148820324</v>
          </cell>
          <cell r="AU39">
            <v>2.1742382271468141</v>
          </cell>
          <cell r="AV39">
            <v>2.2032280701754385</v>
          </cell>
          <cell r="AW39">
            <v>2.4300309597523215</v>
          </cell>
          <cell r="AX39">
            <v>2.8687865497076022</v>
          </cell>
          <cell r="AY39">
            <v>2.950751879699248</v>
          </cell>
          <cell r="AZ39">
            <v>2.8343414281845263</v>
          </cell>
        </row>
        <row r="40">
          <cell r="A40" t="str">
            <v>EL/DEM-31</v>
          </cell>
          <cell r="B40" t="str">
            <v>EL/DEM-31</v>
          </cell>
          <cell r="AJ40">
            <v>1.4259999999999999</v>
          </cell>
          <cell r="AK40">
            <v>1.4239999999999999</v>
          </cell>
          <cell r="AL40">
            <v>1.4119999999999999</v>
          </cell>
          <cell r="AM40">
            <v>1.4350000000000001</v>
          </cell>
          <cell r="AN40">
            <v>1.4430000000000001</v>
          </cell>
          <cell r="AO40">
            <v>1.349</v>
          </cell>
        </row>
        <row r="41">
          <cell r="A41" t="str">
            <v>EL/DEM-44</v>
          </cell>
          <cell r="B41" t="str">
            <v>EL/DEM-44</v>
          </cell>
          <cell r="C41" t="str">
            <v xml:space="preserve">    Euronota XLIV DM (11.75%)</v>
          </cell>
          <cell r="X41">
            <v>4.1210000000000004</v>
          </cell>
          <cell r="Y41">
            <v>4.2</v>
          </cell>
          <cell r="Z41">
            <v>2.7556650246305421</v>
          </cell>
          <cell r="AJ41">
            <v>0</v>
          </cell>
          <cell r="AK41">
            <v>0</v>
          </cell>
          <cell r="AL41">
            <v>5.8730243902439035E-2</v>
          </cell>
          <cell r="AM41">
            <v>0</v>
          </cell>
          <cell r="AN41">
            <v>0</v>
          </cell>
          <cell r="AO41">
            <v>4.4346235754250084E-2</v>
          </cell>
        </row>
        <row r="42">
          <cell r="A42" t="str">
            <v>EL/DEM-55</v>
          </cell>
          <cell r="B42" t="str">
            <v>EL/DEM-55</v>
          </cell>
          <cell r="AN42">
            <v>0</v>
          </cell>
          <cell r="AO42">
            <v>24.223337246539835</v>
          </cell>
        </row>
        <row r="43">
          <cell r="A43" t="str">
            <v>EL/DEM-62</v>
          </cell>
          <cell r="B43" t="str">
            <v>EL/DEM-62</v>
          </cell>
          <cell r="AJ43">
            <v>0</v>
          </cell>
          <cell r="AK43">
            <v>0</v>
          </cell>
          <cell r="AL43">
            <v>0</v>
          </cell>
          <cell r="AM43">
            <v>0</v>
          </cell>
          <cell r="AN43">
            <v>1.96</v>
          </cell>
          <cell r="AO43">
            <v>1.9590000000000001</v>
          </cell>
          <cell r="AP43">
            <v>2</v>
          </cell>
          <cell r="AQ43">
            <v>2</v>
          </cell>
          <cell r="AR43">
            <v>2</v>
          </cell>
          <cell r="AS43">
            <v>2</v>
          </cell>
          <cell r="AT43">
            <v>2</v>
          </cell>
          <cell r="AU43">
            <v>2</v>
          </cell>
          <cell r="AV43">
            <v>2</v>
          </cell>
          <cell r="AW43">
            <v>2</v>
          </cell>
          <cell r="AX43">
            <v>2</v>
          </cell>
          <cell r="AY43">
            <v>2</v>
          </cell>
          <cell r="AZ43">
            <v>2</v>
          </cell>
        </row>
        <row r="44">
          <cell r="A44" t="str">
            <v>EL/DEM-76</v>
          </cell>
          <cell r="B44" t="str">
            <v>EL/DEM-76</v>
          </cell>
          <cell r="AJ44">
            <v>0</v>
          </cell>
          <cell r="AK44">
            <v>0</v>
          </cell>
          <cell r="AL44">
            <v>0</v>
          </cell>
          <cell r="AM44">
            <v>0</v>
          </cell>
          <cell r="AN44">
            <v>1.8159999999999998</v>
          </cell>
          <cell r="AO44">
            <v>1.8160000000000001</v>
          </cell>
        </row>
        <row r="45">
          <cell r="A45" t="str">
            <v>EL/ESP-64</v>
          </cell>
          <cell r="B45" t="str">
            <v>EL/ESP-64</v>
          </cell>
          <cell r="C45" t="str">
            <v xml:space="preserve">    Euronotas Ptas. LXIV</v>
          </cell>
          <cell r="AJ45">
            <v>39.384999999999998</v>
          </cell>
        </row>
        <row r="46">
          <cell r="A46" t="str">
            <v>EL/EUR-88</v>
          </cell>
          <cell r="B46" t="str">
            <v>EL/EUR-88</v>
          </cell>
          <cell r="AN46">
            <v>0.78683339311736356</v>
          </cell>
          <cell r="AO46">
            <v>0.77803973825850348</v>
          </cell>
        </row>
        <row r="47">
          <cell r="A47" t="str">
            <v>EL/EUR-92</v>
          </cell>
          <cell r="B47" t="str">
            <v>EL/EUR-92</v>
          </cell>
        </row>
        <row r="48">
          <cell r="A48" t="str">
            <v>EL/EUR-93</v>
          </cell>
          <cell r="B48" t="str">
            <v>EL/EUR-93</v>
          </cell>
          <cell r="AN48">
            <v>0</v>
          </cell>
          <cell r="AO48">
            <v>2.8090000000000002</v>
          </cell>
        </row>
        <row r="49">
          <cell r="A49" t="str">
            <v>EL/EUR-94</v>
          </cell>
          <cell r="B49" t="str">
            <v>EL/EUR-94</v>
          </cell>
        </row>
        <row r="50">
          <cell r="A50" t="str">
            <v>EL/EUR-96</v>
          </cell>
          <cell r="B50" t="str">
            <v>EL/EUR-96</v>
          </cell>
          <cell r="C50" t="str">
            <v xml:space="preserve">    Euronotas Euro LXXXVIII</v>
          </cell>
          <cell r="AJ50">
            <v>10.039</v>
          </cell>
          <cell r="AN50">
            <v>0</v>
          </cell>
          <cell r="AO50">
            <v>0</v>
          </cell>
        </row>
        <row r="51">
          <cell r="A51" t="str">
            <v>EL/EUR-100</v>
          </cell>
          <cell r="B51" t="str">
            <v>EL/EUR-100</v>
          </cell>
          <cell r="AJ51">
            <v>0.97199999999999998</v>
          </cell>
          <cell r="AK51">
            <v>0.76900000000000002</v>
          </cell>
          <cell r="AL51">
            <v>4.6559999999999997</v>
          </cell>
          <cell r="AM51">
            <v>4.1310000000000002</v>
          </cell>
          <cell r="AN51">
            <v>0.215</v>
          </cell>
          <cell r="AO51">
            <v>0</v>
          </cell>
        </row>
        <row r="52">
          <cell r="A52" t="str">
            <v>EL/EUR-102</v>
          </cell>
          <cell r="B52" t="str">
            <v>EL/EUR-102</v>
          </cell>
          <cell r="AK52">
            <v>0.36899999999999999</v>
          </cell>
          <cell r="AL52">
            <v>0.35599999999999998</v>
          </cell>
          <cell r="AM52">
            <v>0.36900000000000005</v>
          </cell>
          <cell r="AN52">
            <v>0.35599999999999998</v>
          </cell>
          <cell r="AO52">
            <v>0</v>
          </cell>
        </row>
        <row r="53">
          <cell r="A53" t="str">
            <v>EL/EUR-107</v>
          </cell>
          <cell r="B53" t="str">
            <v>EL/EUR-107</v>
          </cell>
          <cell r="AK53">
            <v>16.385000000000002</v>
          </cell>
          <cell r="AL53">
            <v>0.39900000000000002</v>
          </cell>
          <cell r="AM53">
            <v>0.42899999999999999</v>
          </cell>
          <cell r="AN53">
            <v>0.81599999999999995</v>
          </cell>
          <cell r="AO53">
            <v>0.83799999999999997</v>
          </cell>
        </row>
        <row r="54">
          <cell r="A54" t="str">
            <v>EL/EUR-108</v>
          </cell>
          <cell r="B54" t="str">
            <v>EL/EUR-108</v>
          </cell>
          <cell r="AK54">
            <v>2.000200020002</v>
          </cell>
          <cell r="AL54">
            <v>1.8000361155325639</v>
          </cell>
          <cell r="AM54">
            <v>1.6849445876875322</v>
          </cell>
          <cell r="AN54">
            <v>3.5878843849206352</v>
          </cell>
          <cell r="AO54">
            <v>1.9485215452195774</v>
          </cell>
        </row>
        <row r="55">
          <cell r="A55" t="str">
            <v>EL/EUR-112</v>
          </cell>
          <cell r="B55" t="str">
            <v>EL/EUR-112</v>
          </cell>
        </row>
        <row r="56">
          <cell r="A56" t="str">
            <v>EL/ITL-53</v>
          </cell>
          <cell r="B56" t="str">
            <v>EL/ITL-53</v>
          </cell>
          <cell r="AN56">
            <v>0</v>
          </cell>
          <cell r="AO56">
            <v>2.964</v>
          </cell>
        </row>
        <row r="57">
          <cell r="A57" t="str">
            <v>EL/USD-74</v>
          </cell>
          <cell r="B57" t="str">
            <v>EL/USD-74</v>
          </cell>
          <cell r="AJ57">
            <v>30.907189802828121</v>
          </cell>
          <cell r="AK57">
            <v>38.586804863464224</v>
          </cell>
          <cell r="AL57">
            <v>46.422018348623851</v>
          </cell>
          <cell r="AM57">
            <v>48.964392244593583</v>
          </cell>
          <cell r="AN57">
            <v>63.486552567237169</v>
          </cell>
          <cell r="AO57">
            <v>2.6661869209319065</v>
          </cell>
        </row>
        <row r="58">
          <cell r="A58" t="str">
            <v>EL/USD-79</v>
          </cell>
          <cell r="B58" t="str">
            <v>EL/USD-79</v>
          </cell>
          <cell r="C58" t="str">
            <v xml:space="preserve">    Euronota LXXIX Dls. (Glob IV-25bp)</v>
          </cell>
          <cell r="AE58">
            <v>25.8</v>
          </cell>
          <cell r="AF58">
            <v>1.2</v>
          </cell>
          <cell r="AJ58">
            <v>0.29977911012937836</v>
          </cell>
          <cell r="AK58">
            <v>25.916344533650513</v>
          </cell>
          <cell r="AL58">
            <v>9.0689225659123931</v>
          </cell>
          <cell r="AM58">
            <v>235.86423505572444</v>
          </cell>
          <cell r="AN58">
            <v>60.893430344532426</v>
          </cell>
          <cell r="AO58">
            <v>67.627189324437026</v>
          </cell>
          <cell r="AP58">
            <v>66.3</v>
          </cell>
          <cell r="AQ58">
            <v>65.94</v>
          </cell>
          <cell r="AR58">
            <v>65.94</v>
          </cell>
          <cell r="AS58">
            <v>0</v>
          </cell>
          <cell r="AT58">
            <v>0</v>
          </cell>
          <cell r="AU58">
            <v>0</v>
          </cell>
          <cell r="AV58">
            <v>0</v>
          </cell>
          <cell r="AW58">
            <v>0</v>
          </cell>
        </row>
        <row r="59">
          <cell r="A59" t="str">
            <v>EL/USD-91</v>
          </cell>
          <cell r="B59" t="str">
            <v>EL/USD-91</v>
          </cell>
          <cell r="AJ59">
            <v>16.351794871794873</v>
          </cell>
          <cell r="AK59">
            <v>16.443345777419029</v>
          </cell>
          <cell r="AL59">
            <v>16.553830227743273</v>
          </cell>
          <cell r="AM59">
            <v>16.074944745830823</v>
          </cell>
          <cell r="AN59">
            <v>16.488156539649847</v>
          </cell>
          <cell r="AO59">
            <v>16.814736842105265</v>
          </cell>
          <cell r="AP59">
            <v>5</v>
          </cell>
          <cell r="AQ59">
            <v>5</v>
          </cell>
          <cell r="AR59">
            <v>5</v>
          </cell>
          <cell r="AS59">
            <v>0</v>
          </cell>
          <cell r="AT59">
            <v>0</v>
          </cell>
          <cell r="AU59">
            <v>0</v>
          </cell>
          <cell r="AV59">
            <v>0</v>
          </cell>
          <cell r="AW59">
            <v>0</v>
          </cell>
        </row>
        <row r="60">
          <cell r="A60" t="str">
            <v>NMB</v>
          </cell>
          <cell r="C60" t="str">
            <v>Bonos Dinero Nuevo</v>
          </cell>
          <cell r="X60">
            <v>2</v>
          </cell>
          <cell r="Y60">
            <v>2.016</v>
          </cell>
          <cell r="Z60">
            <v>1.6867346938775512</v>
          </cell>
          <cell r="AA60">
            <v>1.731958762886598</v>
          </cell>
          <cell r="AB60">
            <v>2.2105263157894739</v>
          </cell>
          <cell r="AC60">
            <v>1.4168421052631581</v>
          </cell>
          <cell r="AD60">
            <v>1.0442105263157895</v>
          </cell>
          <cell r="AE60">
            <v>1.0621052631578947</v>
          </cell>
          <cell r="AF60">
            <v>0.73684210526315785</v>
          </cell>
          <cell r="AG60">
            <v>0.77777777777777768</v>
          </cell>
          <cell r="AH60">
            <v>0</v>
          </cell>
          <cell r="AI60">
            <v>0</v>
          </cell>
          <cell r="AJ60">
            <v>0</v>
          </cell>
          <cell r="AK60">
            <v>0</v>
          </cell>
          <cell r="AL60">
            <v>0</v>
          </cell>
          <cell r="AM60">
            <v>0</v>
          </cell>
          <cell r="AN60">
            <v>0</v>
          </cell>
          <cell r="AO60">
            <v>0</v>
          </cell>
          <cell r="AP60">
            <v>0</v>
          </cell>
        </row>
        <row r="62">
          <cell r="B62" t="str">
            <v>PRÉSTAMOS GARANTIZADOS</v>
          </cell>
          <cell r="AS62">
            <v>7073.4647177071729</v>
          </cell>
          <cell r="AT62">
            <v>3889.5597299832521</v>
          </cell>
          <cell r="AU62">
            <v>3431.0370903113139</v>
          </cell>
          <cell r="AV62">
            <v>3793.0191700343489</v>
          </cell>
          <cell r="AW62">
            <v>4286.2644096814311</v>
          </cell>
          <cell r="AX62">
            <v>5163.875666559451</v>
          </cell>
          <cell r="AY62">
            <v>5334.7480124725389</v>
          </cell>
          <cell r="AZ62">
            <v>5086.3364611584484</v>
          </cell>
        </row>
        <row r="64">
          <cell r="A64" t="str">
            <v>P FRB</v>
          </cell>
          <cell r="C64" t="str">
            <v>FRB</v>
          </cell>
          <cell r="AS64">
            <v>278.68277544000011</v>
          </cell>
          <cell r="AT64">
            <v>141.00771852211372</v>
          </cell>
          <cell r="AU64">
            <v>124.38495507347126</v>
          </cell>
          <cell r="AV64">
            <v>138.18153665777618</v>
          </cell>
          <cell r="AW64">
            <v>156.15070109069666</v>
          </cell>
          <cell r="AX64">
            <v>188.12250682835895</v>
          </cell>
          <cell r="AY64">
            <v>194.34746965404798</v>
          </cell>
          <cell r="AZ64">
            <v>185.2977157916618</v>
          </cell>
        </row>
        <row r="65">
          <cell r="A65" t="str">
            <v>P BG01/03</v>
          </cell>
          <cell r="C65" t="str">
            <v>BG01/03</v>
          </cell>
          <cell r="AS65">
            <v>9.120718630799999</v>
          </cell>
          <cell r="AT65">
            <v>4.6148949226614038</v>
          </cell>
          <cell r="AU65">
            <v>4.0708657911801289</v>
          </cell>
          <cell r="AV65">
            <v>4.5282493099413896</v>
          </cell>
          <cell r="AW65">
            <v>5.1171040760098521</v>
          </cell>
          <cell r="AX65">
            <v>6.1648294868779194</v>
          </cell>
          <cell r="AY65">
            <v>6.368823336574704</v>
          </cell>
          <cell r="AZ65">
            <v>6.0722602596711628</v>
          </cell>
        </row>
        <row r="66">
          <cell r="A66" t="str">
            <v>P BG04/06</v>
          </cell>
          <cell r="C66" t="str">
            <v>BG04/06</v>
          </cell>
          <cell r="AS66">
            <v>0.25609549999999998</v>
          </cell>
          <cell r="AT66">
            <v>0.12957902447241379</v>
          </cell>
          <cell r="AU66">
            <v>0.11430353817786042</v>
          </cell>
          <cell r="AV66">
            <v>0.12714615131728693</v>
          </cell>
          <cell r="AW66">
            <v>0.14368027125323529</v>
          </cell>
          <cell r="AX66">
            <v>0.17309876049956219</v>
          </cell>
          <cell r="AY66">
            <v>0.17882658843173915</v>
          </cell>
          <cell r="AZ66">
            <v>0.17049956152349988</v>
          </cell>
        </row>
        <row r="67">
          <cell r="A67" t="str">
            <v>P BG05/17</v>
          </cell>
          <cell r="C67" t="str">
            <v>BG05/17</v>
          </cell>
          <cell r="AS67">
            <v>268.33073165230002</v>
          </cell>
          <cell r="AT67">
            <v>135.76979854575376</v>
          </cell>
          <cell r="AU67">
            <v>119.76450983993041</v>
          </cell>
          <cell r="AV67">
            <v>133.22069231884848</v>
          </cell>
          <cell r="AW67">
            <v>150.54474721102699</v>
          </cell>
          <cell r="AX67">
            <v>181.36873569802583</v>
          </cell>
          <cell r="AY67">
            <v>187.37021662923908</v>
          </cell>
          <cell r="AZ67">
            <v>178.64535725929218</v>
          </cell>
        </row>
        <row r="68">
          <cell r="A68" t="str">
            <v>P BG06/27</v>
          </cell>
          <cell r="C68" t="str">
            <v>BG06/27</v>
          </cell>
          <cell r="AS68">
            <v>104.25134628309999</v>
          </cell>
          <cell r="AT68">
            <v>52.749024294842741</v>
          </cell>
          <cell r="AU68">
            <v>46.530679921996551</v>
          </cell>
          <cell r="AV68">
            <v>51.758650384492945</v>
          </cell>
          <cell r="AW68">
            <v>58.489359291634464</v>
          </cell>
          <cell r="AX68">
            <v>70.465036761736357</v>
          </cell>
          <cell r="AY68">
            <v>72.79672073590767</v>
          </cell>
          <cell r="AZ68">
            <v>69.406954942601871</v>
          </cell>
        </row>
        <row r="69">
          <cell r="A69" t="str">
            <v>P BG07/05</v>
          </cell>
          <cell r="C69" t="str">
            <v>BG07/05</v>
          </cell>
          <cell r="AS69">
            <v>37.746295952399997</v>
          </cell>
          <cell r="AT69">
            <v>19.098844794067109</v>
          </cell>
          <cell r="AU69">
            <v>16.847368190647519</v>
          </cell>
          <cell r="AV69">
            <v>18.74026000781328</v>
          </cell>
          <cell r="AW69">
            <v>21.177248492245003</v>
          </cell>
          <cell r="AX69">
            <v>25.51328329787162</v>
          </cell>
          <cell r="AY69">
            <v>26.357516360507919</v>
          </cell>
          <cell r="AZ69">
            <v>25.130183501937587</v>
          </cell>
        </row>
        <row r="70">
          <cell r="A70" t="str">
            <v>P BG08/19</v>
          </cell>
          <cell r="C70" t="str">
            <v>BG08/19</v>
          </cell>
          <cell r="AS70">
            <v>19.412368462900002</v>
          </cell>
          <cell r="AT70">
            <v>9.8222568070178227</v>
          </cell>
          <cell r="AU70">
            <v>8.6643552882490482</v>
          </cell>
          <cell r="AV70">
            <v>9.637841891055535</v>
          </cell>
          <cell r="AW70">
            <v>10.891149459546236</v>
          </cell>
          <cell r="AX70">
            <v>13.121108802336559</v>
          </cell>
          <cell r="AY70">
            <v>13.555285530594219</v>
          </cell>
          <cell r="AZ70">
            <v>12.924086175106817</v>
          </cell>
        </row>
        <row r="71">
          <cell r="A71" t="str">
            <v>P BG09/09</v>
          </cell>
          <cell r="C71" t="str">
            <v>BG09/09</v>
          </cell>
          <cell r="AS71">
            <v>147.82709335320001</v>
          </cell>
          <cell r="AT71">
            <v>74.797450745132593</v>
          </cell>
          <cell r="AU71">
            <v>65.97991690138889</v>
          </cell>
          <cell r="AV71">
            <v>73.393113039005669</v>
          </cell>
          <cell r="AW71">
            <v>82.937173326220574</v>
          </cell>
          <cell r="AX71">
            <v>99.918532842990203</v>
          </cell>
          <cell r="AY71">
            <v>103.2248312919711</v>
          </cell>
          <cell r="AZ71">
            <v>98.418186176696139</v>
          </cell>
        </row>
        <row r="72">
          <cell r="A72" t="str">
            <v>P BG10/20</v>
          </cell>
          <cell r="C72" t="str">
            <v>BG10/20</v>
          </cell>
          <cell r="AS72">
            <v>9.2994427323999975</v>
          </cell>
          <cell r="AT72">
            <v>4.7053256203309699</v>
          </cell>
          <cell r="AU72">
            <v>4.1506360220921872</v>
          </cell>
          <cell r="AV72">
            <v>4.6169821524399079</v>
          </cell>
          <cell r="AW72">
            <v>5.2173757613669878</v>
          </cell>
          <cell r="AX72">
            <v>6.2856317675050972</v>
          </cell>
          <cell r="AY72">
            <v>6.4936229576522129</v>
          </cell>
          <cell r="AZ72">
            <v>6.1912486095503327</v>
          </cell>
        </row>
        <row r="73">
          <cell r="A73" t="str">
            <v>P BG11/10</v>
          </cell>
          <cell r="C73" t="str">
            <v>BG11/10</v>
          </cell>
          <cell r="AS73">
            <v>53.692506294499999</v>
          </cell>
          <cell r="AT73">
            <v>27.167297305576426</v>
          </cell>
          <cell r="AU73">
            <v>23.964667255373062</v>
          </cell>
          <cell r="AV73">
            <v>15.982917609263769</v>
          </cell>
          <cell r="AW73">
            <v>18.061340541771507</v>
          </cell>
          <cell r="AX73">
            <v>21.75939419846231</v>
          </cell>
          <cell r="AY73">
            <v>22.479411288807196</v>
          </cell>
          <cell r="AZ73">
            <v>21.432661673300622</v>
          </cell>
        </row>
        <row r="74">
          <cell r="A74" t="str">
            <v>P BG12/15</v>
          </cell>
          <cell r="C74" t="str">
            <v>BG12/15</v>
          </cell>
          <cell r="AS74">
            <v>91.362594734400005</v>
          </cell>
          <cell r="AT74">
            <v>46.227582675025694</v>
          </cell>
          <cell r="AU74">
            <v>40.778021617919414</v>
          </cell>
          <cell r="AV74">
            <v>35.18182159716045</v>
          </cell>
          <cell r="AW74">
            <v>39.756875201425551</v>
          </cell>
          <cell r="AX74">
            <v>47.897082589531813</v>
          </cell>
          <cell r="AY74">
            <v>49.481994270784433</v>
          </cell>
          <cell r="AZ74">
            <v>47.177874389173844</v>
          </cell>
        </row>
        <row r="75">
          <cell r="A75" t="str">
            <v>P BG13/30</v>
          </cell>
          <cell r="C75" t="str">
            <v>BG13/30</v>
          </cell>
          <cell r="AS75">
            <v>35.016457200000005</v>
          </cell>
          <cell r="AT75">
            <v>17.717602864775174</v>
          </cell>
          <cell r="AU75">
            <v>15.628954637678584</v>
          </cell>
          <cell r="AV75">
            <v>17.384951183236343</v>
          </cell>
          <cell r="AW75">
            <v>19.645694941236005</v>
          </cell>
          <cell r="AX75">
            <v>23.668144650749316</v>
          </cell>
          <cell r="AY75">
            <v>24.451322182709223</v>
          </cell>
          <cell r="AZ75">
            <v>23.31275090232511</v>
          </cell>
        </row>
        <row r="76">
          <cell r="A76" t="str">
            <v>P BG14/31</v>
          </cell>
          <cell r="C76" t="str">
            <v>BG14/31</v>
          </cell>
          <cell r="AS76">
            <v>2.0639999999999999E-2</v>
          </cell>
          <cell r="AT76">
            <v>1.044341296551724E-2</v>
          </cell>
          <cell r="AU76">
            <v>9.2122861510297478E-3</v>
          </cell>
          <cell r="AV76">
            <v>1.0247335713391302E-2</v>
          </cell>
          <cell r="AW76">
            <v>1.1579902023529412E-2</v>
          </cell>
          <cell r="AX76">
            <v>1.3950883231884058E-2</v>
          </cell>
          <cell r="AY76">
            <v>1.4412517147826088E-2</v>
          </cell>
          <cell r="AZ76">
            <v>1.3741400961145499E-2</v>
          </cell>
        </row>
        <row r="77">
          <cell r="A77" t="str">
            <v>P BG15/12</v>
          </cell>
          <cell r="C77" t="str">
            <v>BG15/12</v>
          </cell>
          <cell r="AS77">
            <v>97.982620223999987</v>
          </cell>
          <cell r="AT77">
            <v>49.577178606718661</v>
          </cell>
          <cell r="AU77">
            <v>43.73274880480438</v>
          </cell>
          <cell r="AV77">
            <v>48.646356759353296</v>
          </cell>
          <cell r="AW77">
            <v>54.972342160979231</v>
          </cell>
          <cell r="AX77">
            <v>66.227911506737655</v>
          </cell>
          <cell r="AY77">
            <v>68.419389252293172</v>
          </cell>
          <cell r="AZ77">
            <v>65.233453087288169</v>
          </cell>
        </row>
        <row r="78">
          <cell r="A78" t="str">
            <v>P BG16/08$</v>
          </cell>
          <cell r="C78" t="str">
            <v>BG16/08$</v>
          </cell>
          <cell r="AS78">
            <v>169.79215402200001</v>
          </cell>
          <cell r="AT78">
            <v>61.365226424295933</v>
          </cell>
          <cell r="AU78">
            <v>54.131156874667106</v>
          </cell>
          <cell r="AV78">
            <v>60.213081525584073</v>
          </cell>
          <cell r="AW78">
            <v>68.043206946939904</v>
          </cell>
          <cell r="AX78">
            <v>81.975031646283057</v>
          </cell>
          <cell r="AY78">
            <v>84.687580682738201</v>
          </cell>
          <cell r="AZ78">
            <v>80.744119202411241</v>
          </cell>
        </row>
        <row r="79">
          <cell r="A79" t="str">
            <v>P BG17/08</v>
          </cell>
          <cell r="C79" t="str">
            <v>BG17/08</v>
          </cell>
          <cell r="AS79">
            <v>4788.17596852527</v>
          </cell>
          <cell r="AT79">
            <v>2596.9938364330587</v>
          </cell>
          <cell r="AU79">
            <v>2290.8459555010008</v>
          </cell>
          <cell r="AV79">
            <v>2545.752339396754</v>
          </cell>
          <cell r="AW79">
            <v>2876.8026627507747</v>
          </cell>
          <cell r="AX79">
            <v>3465.8270810634076</v>
          </cell>
          <cell r="AY79">
            <v>3580.511097897026</v>
          </cell>
          <cell r="AZ79">
            <v>3413.7852630035268</v>
          </cell>
        </row>
        <row r="80">
          <cell r="A80" t="str">
            <v>P BG18/18</v>
          </cell>
          <cell r="C80" t="str">
            <v>BG18/18</v>
          </cell>
          <cell r="AS80">
            <v>707.27611384639181</v>
          </cell>
          <cell r="AT80">
            <v>519.02149065219464</v>
          </cell>
          <cell r="AU80">
            <v>457.83638990524372</v>
          </cell>
          <cell r="AV80">
            <v>509.27675413574985</v>
          </cell>
          <cell r="AW80">
            <v>575.50324110552197</v>
          </cell>
          <cell r="AX80">
            <v>693.33734429878018</v>
          </cell>
          <cell r="AY80">
            <v>716.27983675588814</v>
          </cell>
          <cell r="AZ80">
            <v>682.92639906632303</v>
          </cell>
        </row>
        <row r="81">
          <cell r="A81" t="str">
            <v>P BG19/31</v>
          </cell>
          <cell r="C81" t="str">
            <v>BG19/31</v>
          </cell>
          <cell r="AS81">
            <v>180.85048010151101</v>
          </cell>
          <cell r="AT81">
            <v>91.506601197293506</v>
          </cell>
          <cell r="AU81">
            <v>80.719301029371664</v>
          </cell>
          <cell r="AV81">
            <v>89.788545713574464</v>
          </cell>
          <cell r="AW81">
            <v>101.4646725040578</v>
          </cell>
          <cell r="AX81">
            <v>122.23953150805966</v>
          </cell>
          <cell r="AY81">
            <v>126.28443050657015</v>
          </cell>
          <cell r="AZ81">
            <v>120.40401943268061</v>
          </cell>
        </row>
        <row r="82">
          <cell r="A82" t="str">
            <v>P EL/ARP-61</v>
          </cell>
          <cell r="C82" t="str">
            <v>EL/ARP-61</v>
          </cell>
          <cell r="AS82">
            <v>0.18493498800000002</v>
          </cell>
          <cell r="AT82">
            <v>6.3770685517241382E-2</v>
          </cell>
          <cell r="AU82">
            <v>5.6253047253030833E-2</v>
          </cell>
          <cell r="AV82">
            <v>6.2573377623385759E-2</v>
          </cell>
          <cell r="AW82">
            <v>7.0710436588235309E-2</v>
          </cell>
          <cell r="AX82">
            <v>8.5188375697271057E-2</v>
          </cell>
          <cell r="AY82">
            <v>8.8007254101757651E-2</v>
          </cell>
          <cell r="AZ82">
            <v>8.3909212644654521E-2</v>
          </cell>
        </row>
        <row r="83">
          <cell r="A83" t="str">
            <v>P EL/ARP-68</v>
          </cell>
          <cell r="C83" t="str">
            <v>EL/ARP-68</v>
          </cell>
          <cell r="AS83">
            <v>1.9946971360000001</v>
          </cell>
          <cell r="AT83">
            <v>0.68782659862068973</v>
          </cell>
          <cell r="AU83">
            <v>0.60674182565655588</v>
          </cell>
          <cell r="AV83">
            <v>0.67491251106693795</v>
          </cell>
          <cell r="AW83">
            <v>0.76267831670588238</v>
          </cell>
          <cell r="AX83">
            <v>0.91883645632182132</v>
          </cell>
          <cell r="AY83">
            <v>0.94924070129985472</v>
          </cell>
          <cell r="AZ83">
            <v>0.90503948417974489</v>
          </cell>
        </row>
        <row r="84">
          <cell r="A84" t="str">
            <v>P EL/USD-74</v>
          </cell>
          <cell r="C84" t="str">
            <v>EL/USD-74</v>
          </cell>
          <cell r="AS84">
            <v>0</v>
          </cell>
          <cell r="AT84">
            <v>0</v>
          </cell>
          <cell r="AU84">
            <v>0</v>
          </cell>
          <cell r="AV84">
            <v>0</v>
          </cell>
          <cell r="AW84">
            <v>0</v>
          </cell>
          <cell r="AX84">
            <v>0</v>
          </cell>
          <cell r="AY84">
            <v>0</v>
          </cell>
          <cell r="AZ84">
            <v>0</v>
          </cell>
        </row>
        <row r="85">
          <cell r="A85" t="str">
            <v>P EL/USD-79</v>
          </cell>
          <cell r="C85" t="str">
            <v>EL/USD-79</v>
          </cell>
          <cell r="AS85">
            <v>67.156672127999997</v>
          </cell>
          <cell r="AT85">
            <v>33.97988664837915</v>
          </cell>
          <cell r="AU85">
            <v>29.974151191570741</v>
          </cell>
          <cell r="AV85">
            <v>33.341907203961476</v>
          </cell>
          <cell r="AW85">
            <v>37.677697842467474</v>
          </cell>
          <cell r="AX85">
            <v>45.392194336223397</v>
          </cell>
          <cell r="AY85">
            <v>46.894219410646052</v>
          </cell>
          <cell r="AZ85">
            <v>44.710598785224448</v>
          </cell>
        </row>
        <row r="86">
          <cell r="A86" t="str">
            <v>P EL/USD-91</v>
          </cell>
          <cell r="C86" t="str">
            <v>EL/USD-91</v>
          </cell>
          <cell r="AS86">
            <v>5.0320105000000002</v>
          </cell>
          <cell r="AT86">
            <v>2.5460932024379312</v>
          </cell>
          <cell r="AU86">
            <v>2.2459457674896459</v>
          </cell>
          <cell r="AV86">
            <v>2.4982897726167654</v>
          </cell>
          <cell r="AW86">
            <v>2.8231680509385302</v>
          </cell>
          <cell r="AX86">
            <v>3.4012107997633008</v>
          </cell>
          <cell r="AY86">
            <v>3.5137566676013052</v>
          </cell>
          <cell r="AZ86">
            <v>3.3501392403679384</v>
          </cell>
        </row>
        <row r="89">
          <cell r="A89" t="str">
            <v>Para ingresar un nuevo bono insertar una fila sobre la línea</v>
          </cell>
        </row>
      </sheetData>
      <sheetData sheetId="5" refreshError="1">
        <row r="4">
          <cell r="A4" t="str">
            <v>DNCI</v>
          </cell>
          <cell r="B4" t="str">
            <v>COD AFJP</v>
          </cell>
          <cell r="C4" t="str">
            <v>ESPECIE</v>
          </cell>
          <cell r="D4">
            <v>33603</v>
          </cell>
          <cell r="E4">
            <v>33694</v>
          </cell>
          <cell r="F4">
            <v>33785</v>
          </cell>
          <cell r="G4">
            <v>33877</v>
          </cell>
          <cell r="H4">
            <v>33969</v>
          </cell>
          <cell r="I4">
            <v>34059</v>
          </cell>
          <cell r="J4">
            <v>34150</v>
          </cell>
          <cell r="K4">
            <v>34242</v>
          </cell>
          <cell r="L4">
            <v>34334</v>
          </cell>
          <cell r="M4">
            <v>34424</v>
          </cell>
          <cell r="N4">
            <v>34515</v>
          </cell>
          <cell r="O4">
            <v>34607</v>
          </cell>
          <cell r="P4">
            <v>34699</v>
          </cell>
          <cell r="Q4">
            <v>34789</v>
          </cell>
          <cell r="R4">
            <v>34880</v>
          </cell>
          <cell r="S4">
            <v>34972</v>
          </cell>
          <cell r="T4">
            <v>35064</v>
          </cell>
          <cell r="U4">
            <v>35155</v>
          </cell>
          <cell r="V4">
            <v>35246</v>
          </cell>
          <cell r="W4">
            <v>35338</v>
          </cell>
          <cell r="X4">
            <v>35430</v>
          </cell>
          <cell r="Y4">
            <v>35520</v>
          </cell>
          <cell r="Z4">
            <v>35611</v>
          </cell>
          <cell r="AA4">
            <v>35703</v>
          </cell>
          <cell r="AB4">
            <v>35795</v>
          </cell>
          <cell r="AC4">
            <v>35885</v>
          </cell>
          <cell r="AD4">
            <v>35976</v>
          </cell>
          <cell r="AE4">
            <v>36068</v>
          </cell>
          <cell r="AF4">
            <v>36160</v>
          </cell>
          <cell r="AG4">
            <v>36250</v>
          </cell>
          <cell r="AH4">
            <v>36341</v>
          </cell>
          <cell r="AI4">
            <v>36433</v>
          </cell>
          <cell r="AJ4">
            <v>36525</v>
          </cell>
          <cell r="AK4">
            <v>36616</v>
          </cell>
          <cell r="AL4">
            <v>36707</v>
          </cell>
          <cell r="AM4">
            <v>36799</v>
          </cell>
          <cell r="AN4">
            <v>36891</v>
          </cell>
          <cell r="AO4">
            <v>36981</v>
          </cell>
          <cell r="AP4">
            <v>37072</v>
          </cell>
          <cell r="AQ4">
            <v>37164</v>
          </cell>
          <cell r="AR4">
            <v>37195</v>
          </cell>
          <cell r="AS4">
            <v>37256</v>
          </cell>
          <cell r="AT4">
            <v>37346</v>
          </cell>
          <cell r="AU4">
            <v>37437</v>
          </cell>
          <cell r="AV4">
            <v>37529</v>
          </cell>
          <cell r="AW4">
            <v>37621</v>
          </cell>
          <cell r="AX4">
            <v>37711</v>
          </cell>
          <cell r="AY4">
            <v>37802</v>
          </cell>
          <cell r="AZ4">
            <v>37894</v>
          </cell>
        </row>
        <row r="5">
          <cell r="A5" t="str">
            <v>x</v>
          </cell>
        </row>
        <row r="6">
          <cell r="A6" t="str">
            <v>TENENCIAS TOTALES</v>
          </cell>
          <cell r="T6">
            <v>0</v>
          </cell>
          <cell r="U6">
            <v>0</v>
          </cell>
          <cell r="V6">
            <v>0</v>
          </cell>
          <cell r="W6">
            <v>0</v>
          </cell>
          <cell r="X6">
            <v>0</v>
          </cell>
          <cell r="Y6">
            <v>101.49999999999997</v>
          </cell>
          <cell r="Z6">
            <v>101.49999999999997</v>
          </cell>
          <cell r="AA6">
            <v>101.49999999999997</v>
          </cell>
          <cell r="AB6">
            <v>370.92599999999999</v>
          </cell>
          <cell r="AC6">
            <v>370.92599999999999</v>
          </cell>
          <cell r="AD6">
            <v>598.93077900000037</v>
          </cell>
          <cell r="AE6">
            <v>598.93077900000037</v>
          </cell>
          <cell r="AF6">
            <v>796.03900800000042</v>
          </cell>
          <cell r="AG6">
            <v>891.51491390000001</v>
          </cell>
          <cell r="AH6">
            <v>975.79459630174335</v>
          </cell>
          <cell r="AI6">
            <v>959.36161920000018</v>
          </cell>
          <cell r="AJ6">
            <v>1060.2133160500005</v>
          </cell>
          <cell r="AK6">
            <v>1237.1795402</v>
          </cell>
          <cell r="AL6">
            <v>1528.0070064999993</v>
          </cell>
          <cell r="AM6">
            <v>1699.8360297999991</v>
          </cell>
          <cell r="AN6">
            <v>1774.4522434499991</v>
          </cell>
          <cell r="AO6">
            <v>1993.3194394999994</v>
          </cell>
          <cell r="AP6">
            <v>2811.3333860000002</v>
          </cell>
          <cell r="AQ6">
            <v>3075.9952083398362</v>
          </cell>
          <cell r="AR6">
            <v>3236.1652083398362</v>
          </cell>
          <cell r="AS6">
            <v>810.23486688564572</v>
          </cell>
          <cell r="AT6">
            <v>919.84915938453196</v>
          </cell>
          <cell r="AU6">
            <v>918.53167310344816</v>
          </cell>
          <cell r="AV6">
            <v>718.85147167185642</v>
          </cell>
          <cell r="AW6">
            <v>723.81952005615221</v>
          </cell>
          <cell r="AX6">
            <v>723.21999799800506</v>
          </cell>
          <cell r="AY6">
            <v>730.6457525296446</v>
          </cell>
          <cell r="AZ6">
            <v>579.44014336289638</v>
          </cell>
        </row>
        <row r="7">
          <cell r="A7" t="str">
            <v>TENENCIAS TOTALES C/ PRESTAMOS GARANTIZADOS</v>
          </cell>
          <cell r="AS7">
            <v>2435.1400000000003</v>
          </cell>
        </row>
        <row r="8">
          <cell r="A8" t="str">
            <v>X</v>
          </cell>
        </row>
        <row r="9">
          <cell r="A9" t="str">
            <v>TITULOS GOBIERNO NACIONAL C/ PMOS GDOS</v>
          </cell>
          <cell r="T9">
            <v>0</v>
          </cell>
          <cell r="U9">
            <v>0</v>
          </cell>
          <cell r="V9">
            <v>0</v>
          </cell>
          <cell r="W9">
            <v>0</v>
          </cell>
          <cell r="X9">
            <v>0</v>
          </cell>
          <cell r="Y9">
            <v>101.49999999999997</v>
          </cell>
          <cell r="Z9">
            <v>101.49999999999997</v>
          </cell>
          <cell r="AA9">
            <v>101.49999999999997</v>
          </cell>
          <cell r="AB9">
            <v>370.92599999999999</v>
          </cell>
          <cell r="AC9">
            <v>370.92599999999999</v>
          </cell>
          <cell r="AD9">
            <v>598.93077900000037</v>
          </cell>
          <cell r="AE9">
            <v>598.93077900000037</v>
          </cell>
          <cell r="AF9">
            <v>796.03900800000042</v>
          </cell>
          <cell r="AG9">
            <v>891.51491390000001</v>
          </cell>
          <cell r="AH9">
            <v>975.79459630174335</v>
          </cell>
          <cell r="AI9">
            <v>959.36161920000018</v>
          </cell>
          <cell r="AJ9">
            <v>1060.2133160500005</v>
          </cell>
          <cell r="AK9">
            <v>1237.1795402</v>
          </cell>
          <cell r="AL9">
            <v>1528.0070064999993</v>
          </cell>
          <cell r="AM9">
            <v>1699.8360297999991</v>
          </cell>
          <cell r="AN9">
            <v>1774.4522434499991</v>
          </cell>
          <cell r="AO9">
            <v>1993.3194394999994</v>
          </cell>
          <cell r="AP9">
            <v>2811.3333860000002</v>
          </cell>
          <cell r="AQ9">
            <v>3075.9952083398362</v>
          </cell>
          <cell r="AR9">
            <v>3236.1652083398362</v>
          </cell>
          <cell r="AS9">
            <v>3245.374866885646</v>
          </cell>
          <cell r="AT9">
            <v>2147.7704054534979</v>
          </cell>
          <cell r="AU9">
            <v>2001.6988261277438</v>
          </cell>
          <cell r="AV9">
            <v>1950.4043539198508</v>
          </cell>
          <cell r="AW9">
            <v>2115.5238724948358</v>
          </cell>
          <cell r="AX9">
            <v>2399.8753682011529</v>
          </cell>
          <cell r="AY9">
            <v>2462.7815515606371</v>
          </cell>
          <cell r="AZ9">
            <v>2248.323678866408</v>
          </cell>
        </row>
        <row r="10">
          <cell r="A10" t="str">
            <v>x</v>
          </cell>
        </row>
        <row r="11">
          <cell r="A11" t="str">
            <v>BRADY</v>
          </cell>
          <cell r="C11" t="str">
            <v>BONOS BRADY</v>
          </cell>
          <cell r="T11">
            <v>0</v>
          </cell>
          <cell r="U11">
            <v>0</v>
          </cell>
          <cell r="V11">
            <v>0</v>
          </cell>
          <cell r="W11">
            <v>0</v>
          </cell>
          <cell r="X11">
            <v>0</v>
          </cell>
          <cell r="Y11">
            <v>88.9</v>
          </cell>
          <cell r="Z11">
            <v>88.9</v>
          </cell>
          <cell r="AA11">
            <v>88.9</v>
          </cell>
          <cell r="AB11">
            <v>154.25300000000001</v>
          </cell>
          <cell r="AC11">
            <v>154.25300000000001</v>
          </cell>
          <cell r="AD11">
            <v>206.53950699999999</v>
          </cell>
          <cell r="AE11">
            <v>206.53950699999999</v>
          </cell>
          <cell r="AF11">
            <v>154.01</v>
          </cell>
          <cell r="AG11">
            <v>140.88999999999999</v>
          </cell>
          <cell r="AH11">
            <v>127.77</v>
          </cell>
          <cell r="AI11">
            <v>95.129000000000005</v>
          </cell>
          <cell r="AJ11">
            <v>102.756</v>
          </cell>
          <cell r="AK11">
            <v>107.97</v>
          </cell>
          <cell r="AL11">
            <v>108.181408</v>
          </cell>
          <cell r="AM11">
            <v>80.553389999999993</v>
          </cell>
          <cell r="AN11">
            <v>87.906041999999999</v>
          </cell>
          <cell r="AO11">
            <v>109.959513</v>
          </cell>
          <cell r="AP11">
            <v>86.392200000000003</v>
          </cell>
          <cell r="AQ11">
            <v>96.56</v>
          </cell>
          <cell r="AR11">
            <v>96.56</v>
          </cell>
          <cell r="AS11">
            <v>40.185000000000002</v>
          </cell>
          <cell r="AT11">
            <v>46.750000000000007</v>
          </cell>
          <cell r="AU11">
            <v>46.750000000000007</v>
          </cell>
          <cell r="AV11">
            <v>43.035662000000002</v>
          </cell>
          <cell r="AW11">
            <v>28.245766000000003</v>
          </cell>
          <cell r="AX11">
            <v>27.266812573391839</v>
          </cell>
          <cell r="AY11">
            <v>27.266812573391839</v>
          </cell>
          <cell r="AZ11">
            <v>18.171019999999999</v>
          </cell>
          <cell r="BA11">
            <v>15.145580000000001</v>
          </cell>
        </row>
        <row r="12">
          <cell r="A12" t="str">
            <v>PAR</v>
          </cell>
          <cell r="B12" t="str">
            <v>PARD</v>
          </cell>
          <cell r="Y12">
            <v>38.1</v>
          </cell>
          <cell r="Z12">
            <v>38.1</v>
          </cell>
          <cell r="AA12">
            <v>38.1</v>
          </cell>
          <cell r="AB12">
            <v>67.885000000000005</v>
          </cell>
          <cell r="AC12">
            <v>67.885000000000005</v>
          </cell>
          <cell r="AD12">
            <v>129.00890699999999</v>
          </cell>
          <cell r="AE12">
            <v>129.00890699999999</v>
          </cell>
          <cell r="AF12">
            <v>88.95</v>
          </cell>
          <cell r="AG12">
            <v>62.4</v>
          </cell>
          <cell r="AH12">
            <v>35.85</v>
          </cell>
          <cell r="AI12">
            <v>36.450000000000003</v>
          </cell>
          <cell r="AJ12">
            <v>35.909999999999997</v>
          </cell>
          <cell r="AK12">
            <v>31.21</v>
          </cell>
          <cell r="AL12">
            <v>8.4931230000000006</v>
          </cell>
          <cell r="AM12">
            <v>8.5399999999999991</v>
          </cell>
          <cell r="AN12">
            <v>22.44</v>
          </cell>
          <cell r="AO12">
            <v>28.79</v>
          </cell>
          <cell r="AP12">
            <v>23.82</v>
          </cell>
          <cell r="AQ12">
            <v>23.32</v>
          </cell>
          <cell r="AR12">
            <v>23.32</v>
          </cell>
          <cell r="AS12">
            <v>29.885000000000002</v>
          </cell>
          <cell r="AT12">
            <v>36.450000000000003</v>
          </cell>
          <cell r="AU12">
            <v>36.450000000000003</v>
          </cell>
          <cell r="AV12">
            <v>27.630561999999998</v>
          </cell>
          <cell r="AW12">
            <v>19.146000000000001</v>
          </cell>
          <cell r="AX12">
            <v>19.146000000000001</v>
          </cell>
          <cell r="AY12">
            <v>19.146000000000001</v>
          </cell>
          <cell r="AZ12">
            <v>5.4459999999999997</v>
          </cell>
        </row>
        <row r="13">
          <cell r="A13" t="str">
            <v>DISD</v>
          </cell>
          <cell r="B13" t="str">
            <v>DISD</v>
          </cell>
          <cell r="Y13">
            <v>7.7</v>
          </cell>
          <cell r="Z13">
            <v>7.7</v>
          </cell>
          <cell r="AA13">
            <v>7.7</v>
          </cell>
          <cell r="AB13">
            <v>3.12</v>
          </cell>
          <cell r="AC13">
            <v>3.12</v>
          </cell>
          <cell r="AD13">
            <v>7.8209999999999997</v>
          </cell>
          <cell r="AE13">
            <v>7.8209999999999997</v>
          </cell>
          <cell r="AF13">
            <v>2.4</v>
          </cell>
          <cell r="AG13">
            <v>3.4</v>
          </cell>
          <cell r="AH13">
            <v>4.4000000000000004</v>
          </cell>
          <cell r="AI13">
            <v>2.6859999999999999</v>
          </cell>
          <cell r="AJ13">
            <v>2.8180000000000001</v>
          </cell>
          <cell r="AK13">
            <v>7.8179999999999996</v>
          </cell>
          <cell r="AL13">
            <v>3.7</v>
          </cell>
          <cell r="AM13">
            <v>3.7</v>
          </cell>
          <cell r="AN13">
            <v>3.7</v>
          </cell>
          <cell r="AO13">
            <v>3.7509999999999999</v>
          </cell>
          <cell r="AP13">
            <v>3.7</v>
          </cell>
          <cell r="AQ13">
            <v>3.7</v>
          </cell>
          <cell r="AR13">
            <v>3.7</v>
          </cell>
          <cell r="AS13">
            <v>3.7</v>
          </cell>
          <cell r="AT13">
            <v>3.7</v>
          </cell>
          <cell r="AU13">
            <v>3.7</v>
          </cell>
          <cell r="AV13">
            <v>3.7510000000000003</v>
          </cell>
          <cell r="AW13">
            <v>3.7510000000000003</v>
          </cell>
          <cell r="AX13">
            <v>3.7510000000000003</v>
          </cell>
          <cell r="AY13">
            <v>3.7510000000000003</v>
          </cell>
          <cell r="AZ13">
            <v>3.7510000000000003</v>
          </cell>
        </row>
        <row r="14">
          <cell r="A14" t="str">
            <v>FRB</v>
          </cell>
          <cell r="B14" t="str">
            <v>FRB</v>
          </cell>
          <cell r="Y14">
            <v>43.1</v>
          </cell>
          <cell r="Z14">
            <v>43.1</v>
          </cell>
          <cell r="AA14">
            <v>43.1</v>
          </cell>
          <cell r="AB14">
            <v>83.248000000000005</v>
          </cell>
          <cell r="AC14">
            <v>83.248000000000005</v>
          </cell>
          <cell r="AD14">
            <v>69.709599999999995</v>
          </cell>
          <cell r="AE14">
            <v>69.709599999999995</v>
          </cell>
          <cell r="AF14">
            <v>62.66</v>
          </cell>
          <cell r="AG14">
            <v>75.09</v>
          </cell>
          <cell r="AH14">
            <v>87.52</v>
          </cell>
          <cell r="AI14">
            <v>55.993000000000002</v>
          </cell>
          <cell r="AJ14">
            <v>64.028000000000006</v>
          </cell>
          <cell r="AK14">
            <v>68.941999999999993</v>
          </cell>
          <cell r="AL14">
            <v>95.988285000000005</v>
          </cell>
          <cell r="AM14">
            <v>68.313389999999998</v>
          </cell>
          <cell r="AN14">
            <v>61.766041999999999</v>
          </cell>
          <cell r="AO14">
            <v>77.418513000000004</v>
          </cell>
          <cell r="AP14">
            <v>58.872199999999999</v>
          </cell>
          <cell r="AQ14">
            <v>69.540000000000006</v>
          </cell>
          <cell r="AR14">
            <v>69.540000000000006</v>
          </cell>
          <cell r="AS14">
            <v>6.6</v>
          </cell>
          <cell r="AT14">
            <v>6.6</v>
          </cell>
          <cell r="AU14">
            <v>6.6</v>
          </cell>
          <cell r="AV14">
            <v>11.6541</v>
          </cell>
          <cell r="AW14">
            <v>5.3487660000000004</v>
          </cell>
          <cell r="AX14">
            <v>4.3698125733918349</v>
          </cell>
          <cell r="AY14">
            <v>4.3698125733918349</v>
          </cell>
          <cell r="AZ14">
            <v>8.9740199999999994</v>
          </cell>
        </row>
        <row r="15">
          <cell r="A15" t="str">
            <v>GLOB</v>
          </cell>
          <cell r="C15" t="str">
            <v>BONOS GLOBALES</v>
          </cell>
          <cell r="T15">
            <v>0</v>
          </cell>
          <cell r="U15">
            <v>0</v>
          </cell>
          <cell r="V15">
            <v>0</v>
          </cell>
          <cell r="W15">
            <v>0</v>
          </cell>
          <cell r="X15">
            <v>0</v>
          </cell>
          <cell r="Y15">
            <v>12.6</v>
          </cell>
          <cell r="Z15">
            <v>12.6</v>
          </cell>
          <cell r="AA15">
            <v>12.6</v>
          </cell>
          <cell r="AB15">
            <v>210.143</v>
          </cell>
          <cell r="AC15">
            <v>210.143</v>
          </cell>
          <cell r="AD15">
            <v>375.44381199999998</v>
          </cell>
          <cell r="AE15">
            <v>375.44381199999998</v>
          </cell>
          <cell r="AF15">
            <v>555.62</v>
          </cell>
          <cell r="AG15">
            <v>621.44550000000004</v>
          </cell>
          <cell r="AH15">
            <v>639.23799999999994</v>
          </cell>
          <cell r="AI15">
            <v>612.32899999999995</v>
          </cell>
          <cell r="AJ15">
            <v>708.49700957000005</v>
          </cell>
          <cell r="AK15">
            <v>902.7068660000001</v>
          </cell>
          <cell r="AL15">
            <v>1148.1299879999999</v>
          </cell>
          <cell r="AM15">
            <v>1340.8731660000001</v>
          </cell>
          <cell r="AN15">
            <v>1413.0664020000004</v>
          </cell>
          <cell r="AO15">
            <v>1637.5055430000002</v>
          </cell>
          <cell r="AP15">
            <v>2569.6570619999998</v>
          </cell>
          <cell r="AQ15">
            <v>2870.6800000000003</v>
          </cell>
          <cell r="AR15">
            <v>3036.8500000000004</v>
          </cell>
          <cell r="AS15">
            <v>669.15</v>
          </cell>
          <cell r="AT15">
            <v>811.51379310344839</v>
          </cell>
          <cell r="AU15">
            <v>811.51379310344839</v>
          </cell>
          <cell r="AV15">
            <v>609.94009659999995</v>
          </cell>
          <cell r="AW15">
            <v>643.80091735294127</v>
          </cell>
          <cell r="AX15">
            <v>644.26481465277789</v>
          </cell>
          <cell r="AY15">
            <v>651.20618717777779</v>
          </cell>
          <cell r="AZ15">
            <v>539.24003189022289</v>
          </cell>
          <cell r="BA15">
            <v>1538.1522064627461</v>
          </cell>
        </row>
        <row r="16">
          <cell r="A16" t="str">
            <v>BG01/03</v>
          </cell>
          <cell r="B16" t="str">
            <v>BG01/03</v>
          </cell>
          <cell r="C16" t="str">
            <v xml:space="preserve">    Bono Global I (8.375%)</v>
          </cell>
          <cell r="Y16">
            <v>9.4</v>
          </cell>
          <cell r="Z16">
            <v>9.4</v>
          </cell>
          <cell r="AA16">
            <v>9.4</v>
          </cell>
          <cell r="AB16">
            <v>2.9420000000000002</v>
          </cell>
          <cell r="AC16">
            <v>2.9420000000000002</v>
          </cell>
          <cell r="AD16">
            <v>2.294</v>
          </cell>
          <cell r="AE16">
            <v>2.294</v>
          </cell>
          <cell r="AF16">
            <v>2.0430000000000001</v>
          </cell>
          <cell r="AG16">
            <v>1.9430000000000001</v>
          </cell>
          <cell r="AH16">
            <v>1.843</v>
          </cell>
          <cell r="AI16">
            <v>1.8080000000000001</v>
          </cell>
          <cell r="AJ16">
            <v>5.58</v>
          </cell>
          <cell r="AK16">
            <v>5.58</v>
          </cell>
          <cell r="AL16">
            <v>5.434552</v>
          </cell>
          <cell r="AM16">
            <v>5.5170000000000003</v>
          </cell>
          <cell r="AN16">
            <v>5.2060000000000004</v>
          </cell>
          <cell r="AO16">
            <v>24.004000000000001</v>
          </cell>
          <cell r="AP16">
            <v>4.0999999999999996</v>
          </cell>
          <cell r="AQ16">
            <v>6.33</v>
          </cell>
          <cell r="AR16">
            <v>6.33</v>
          </cell>
          <cell r="AS16">
            <v>5.13</v>
          </cell>
          <cell r="AT16">
            <v>12</v>
          </cell>
          <cell r="AU16">
            <v>12</v>
          </cell>
          <cell r="AV16">
            <v>3.1840000000000002</v>
          </cell>
          <cell r="AW16">
            <v>3.4630000000000001</v>
          </cell>
          <cell r="AX16">
            <v>3.4630000000000001</v>
          </cell>
          <cell r="AY16">
            <v>3.4630000000000001</v>
          </cell>
          <cell r="AZ16">
            <v>6.29</v>
          </cell>
        </row>
        <row r="17">
          <cell r="A17" t="str">
            <v>BG02/99</v>
          </cell>
          <cell r="B17" t="str">
            <v>BG02/99</v>
          </cell>
          <cell r="C17" t="str">
            <v xml:space="preserve">    Bono Global II (10.95%)</v>
          </cell>
          <cell r="Y17">
            <v>0</v>
          </cell>
          <cell r="Z17">
            <v>0</v>
          </cell>
          <cell r="AA17">
            <v>0</v>
          </cell>
          <cell r="AB17">
            <v>0</v>
          </cell>
          <cell r="AC17">
            <v>0</v>
          </cell>
          <cell r="AD17">
            <v>1</v>
          </cell>
          <cell r="AE17">
            <v>1</v>
          </cell>
          <cell r="AF17">
            <v>1.35</v>
          </cell>
          <cell r="AG17">
            <v>1.6625000000000001</v>
          </cell>
          <cell r="AH17">
            <v>1.9750000000000001</v>
          </cell>
          <cell r="AI17">
            <v>1.71</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row>
        <row r="18">
          <cell r="A18" t="str">
            <v>BG03/01</v>
          </cell>
          <cell r="B18" t="str">
            <v>BG03/01</v>
          </cell>
          <cell r="C18" t="str">
            <v xml:space="preserve">    Bono Global III</v>
          </cell>
          <cell r="Y18">
            <v>1.6</v>
          </cell>
          <cell r="Z18">
            <v>1.6</v>
          </cell>
          <cell r="AA18">
            <v>1.6</v>
          </cell>
          <cell r="AB18">
            <v>1.1850000000000001</v>
          </cell>
          <cell r="AC18">
            <v>1.1850000000000001</v>
          </cell>
          <cell r="AD18">
            <v>0.83499999999999996</v>
          </cell>
          <cell r="AE18">
            <v>0.83499999999999996</v>
          </cell>
          <cell r="AF18">
            <v>3.0209999999999999</v>
          </cell>
          <cell r="AG18">
            <v>9.5205000000000002</v>
          </cell>
          <cell r="AH18">
            <v>16.02</v>
          </cell>
          <cell r="AI18">
            <v>12.971</v>
          </cell>
          <cell r="AJ18">
            <v>8.2887459999999997</v>
          </cell>
          <cell r="AK18">
            <v>10.617746</v>
          </cell>
          <cell r="AL18">
            <v>14.837745999999999</v>
          </cell>
          <cell r="AM18">
            <v>17.837745999999999</v>
          </cell>
          <cell r="AN18">
            <v>21.014745999999999</v>
          </cell>
          <cell r="AO18">
            <v>0</v>
          </cell>
          <cell r="AP18">
            <v>0</v>
          </cell>
          <cell r="AQ18">
            <v>0</v>
          </cell>
          <cell r="AR18">
            <v>0</v>
          </cell>
          <cell r="AS18">
            <v>0</v>
          </cell>
          <cell r="AT18">
            <v>0</v>
          </cell>
          <cell r="AU18">
            <v>0</v>
          </cell>
          <cell r="AV18">
            <v>0</v>
          </cell>
          <cell r="AW18">
            <v>0</v>
          </cell>
          <cell r="AX18">
            <v>0</v>
          </cell>
          <cell r="AY18">
            <v>0</v>
          </cell>
          <cell r="AZ18">
            <v>0</v>
          </cell>
        </row>
        <row r="19">
          <cell r="A19" t="str">
            <v>BG04/06</v>
          </cell>
          <cell r="B19" t="str">
            <v>BG04/06</v>
          </cell>
          <cell r="C19" t="str">
            <v xml:space="preserve">    Bono Global IV</v>
          </cell>
          <cell r="Y19">
            <v>1.6</v>
          </cell>
          <cell r="Z19">
            <v>1.6</v>
          </cell>
          <cell r="AA19">
            <v>1.6</v>
          </cell>
          <cell r="AB19">
            <v>2.4449999999999998</v>
          </cell>
          <cell r="AC19">
            <v>2.4449999999999998</v>
          </cell>
          <cell r="AD19">
            <v>2.9159999999999999</v>
          </cell>
          <cell r="AE19">
            <v>2.9159999999999999</v>
          </cell>
          <cell r="AF19">
            <v>4.2759999999999998</v>
          </cell>
          <cell r="AG19">
            <v>6.0459999999999994</v>
          </cell>
          <cell r="AH19">
            <v>7.8159999999999998</v>
          </cell>
          <cell r="AI19">
            <v>3.6659999999999999</v>
          </cell>
          <cell r="AJ19">
            <v>4.8470000000000004</v>
          </cell>
          <cell r="AK19">
            <v>4.8470000000000004</v>
          </cell>
          <cell r="AL19">
            <v>4.9779999999999998</v>
          </cell>
          <cell r="AM19">
            <v>4.9779999999999998</v>
          </cell>
          <cell r="AN19">
            <v>7.1749999999999998</v>
          </cell>
          <cell r="AO19">
            <v>12.162000000000001</v>
          </cell>
          <cell r="AP19">
            <v>7.5590000000000002</v>
          </cell>
          <cell r="AQ19">
            <v>8.77</v>
          </cell>
          <cell r="AR19">
            <v>24.9</v>
          </cell>
          <cell r="AS19">
            <v>4.9000000000000004</v>
          </cell>
          <cell r="AT19">
            <v>4.9000000000000004</v>
          </cell>
          <cell r="AU19">
            <v>4.9000000000000004</v>
          </cell>
          <cell r="AV19">
            <v>2.2349999999999999</v>
          </cell>
          <cell r="AW19">
            <v>2.9899499999999999</v>
          </cell>
          <cell r="AX19">
            <v>2.9899499999999999</v>
          </cell>
          <cell r="AY19">
            <v>2.9899499999999999</v>
          </cell>
          <cell r="AZ19">
            <v>2.83995</v>
          </cell>
        </row>
        <row r="20">
          <cell r="A20" t="str">
            <v>BG05/17</v>
          </cell>
          <cell r="B20" t="str">
            <v>BG05/17</v>
          </cell>
          <cell r="C20" t="str">
            <v xml:space="preserve">    Bono GlobalI V Megabono</v>
          </cell>
          <cell r="Y20">
            <v>0</v>
          </cell>
          <cell r="Z20">
            <v>0</v>
          </cell>
          <cell r="AA20">
            <v>0</v>
          </cell>
          <cell r="AB20">
            <v>93.742000000000004</v>
          </cell>
          <cell r="AC20">
            <v>93.742000000000004</v>
          </cell>
          <cell r="AD20">
            <v>166.64500000000001</v>
          </cell>
          <cell r="AE20">
            <v>166.64500000000001</v>
          </cell>
          <cell r="AF20">
            <v>237.9</v>
          </cell>
          <cell r="AG20">
            <v>240.0395</v>
          </cell>
          <cell r="AH20">
            <v>242.179</v>
          </cell>
          <cell r="AI20">
            <v>237.59399999999999</v>
          </cell>
          <cell r="AJ20">
            <v>296.83387169999997</v>
          </cell>
          <cell r="AK20">
            <v>329.42</v>
          </cell>
          <cell r="AL20">
            <v>368.30670199999997</v>
          </cell>
          <cell r="AM20">
            <v>392.33300000000003</v>
          </cell>
          <cell r="AN20">
            <v>424.47562299999998</v>
          </cell>
          <cell r="AO20">
            <v>406.86099999999999</v>
          </cell>
          <cell r="AP20">
            <v>192.53899999999999</v>
          </cell>
          <cell r="AQ20">
            <v>221.07</v>
          </cell>
          <cell r="AR20">
            <v>256.17</v>
          </cell>
          <cell r="AS20">
            <v>185.97000000000003</v>
          </cell>
          <cell r="AT20">
            <v>186</v>
          </cell>
          <cell r="AU20">
            <v>186</v>
          </cell>
          <cell r="AV20">
            <v>133.284277</v>
          </cell>
          <cell r="AW20">
            <v>133.724727</v>
          </cell>
          <cell r="AX20">
            <v>133.724727</v>
          </cell>
          <cell r="AY20">
            <v>133.724727</v>
          </cell>
          <cell r="AZ20">
            <v>125.798727</v>
          </cell>
        </row>
        <row r="21">
          <cell r="A21" t="str">
            <v>BG06/27</v>
          </cell>
          <cell r="B21" t="str">
            <v>BG06/27</v>
          </cell>
          <cell r="C21" t="str">
            <v xml:space="preserve">    Bono Global VI (9.75%)</v>
          </cell>
          <cell r="Y21">
            <v>0</v>
          </cell>
          <cell r="Z21">
            <v>0</v>
          </cell>
          <cell r="AA21">
            <v>0</v>
          </cell>
          <cell r="AB21">
            <v>109.82899999999999</v>
          </cell>
          <cell r="AC21">
            <v>109.82899999999999</v>
          </cell>
          <cell r="AD21">
            <v>201.75381200000001</v>
          </cell>
          <cell r="AE21">
            <v>201.75381200000001</v>
          </cell>
          <cell r="AF21">
            <v>264.63</v>
          </cell>
          <cell r="AG21">
            <v>276.98099999999999</v>
          </cell>
          <cell r="AH21">
            <v>289.33199999999999</v>
          </cell>
          <cell r="AI21">
            <v>252.172</v>
          </cell>
          <cell r="AJ21">
            <v>252.32203387000001</v>
          </cell>
          <cell r="AK21">
            <v>260.822</v>
          </cell>
          <cell r="AL21">
            <v>297.48391800000002</v>
          </cell>
          <cell r="AM21">
            <v>304.88299999999998</v>
          </cell>
          <cell r="AN21">
            <v>326.14266300000003</v>
          </cell>
          <cell r="AO21">
            <v>380.45052099999998</v>
          </cell>
          <cell r="AP21">
            <v>234.274</v>
          </cell>
          <cell r="AQ21">
            <v>284.44</v>
          </cell>
          <cell r="AR21">
            <v>284.44</v>
          </cell>
          <cell r="AS21">
            <v>52.34</v>
          </cell>
          <cell r="AT21">
            <v>63.7</v>
          </cell>
          <cell r="AU21">
            <v>63.7</v>
          </cell>
          <cell r="AV21">
            <v>60.898637000000001</v>
          </cell>
          <cell r="AW21">
            <v>58.405636999999999</v>
          </cell>
          <cell r="AX21">
            <v>58.405636999999999</v>
          </cell>
          <cell r="AY21">
            <v>58.405636999999999</v>
          </cell>
          <cell r="AZ21">
            <v>48.274636999999998</v>
          </cell>
        </row>
        <row r="22">
          <cell r="A22" t="str">
            <v>BG07/05</v>
          </cell>
          <cell r="B22" t="str">
            <v>BG07/05</v>
          </cell>
          <cell r="C22" t="str">
            <v xml:space="preserve">    Bono Global VII (11%)</v>
          </cell>
          <cell r="Y22">
            <v>0</v>
          </cell>
          <cell r="Z22">
            <v>0</v>
          </cell>
          <cell r="AA22">
            <v>0</v>
          </cell>
          <cell r="AB22">
            <v>0</v>
          </cell>
          <cell r="AC22">
            <v>0</v>
          </cell>
          <cell r="AD22">
            <v>0</v>
          </cell>
          <cell r="AE22">
            <v>0</v>
          </cell>
          <cell r="AF22">
            <v>42.4</v>
          </cell>
          <cell r="AG22">
            <v>28.22</v>
          </cell>
          <cell r="AH22">
            <v>14.04</v>
          </cell>
          <cell r="AI22">
            <v>9.4489999999999998</v>
          </cell>
          <cell r="AJ22">
            <v>17.46</v>
          </cell>
          <cell r="AK22">
            <v>46.649120000000003</v>
          </cell>
          <cell r="AL22">
            <v>43.407069999999997</v>
          </cell>
          <cell r="AM22">
            <v>49.543370000000003</v>
          </cell>
          <cell r="AN22">
            <v>50.733370000000001</v>
          </cell>
          <cell r="AO22">
            <v>81.841369999999998</v>
          </cell>
          <cell r="AP22">
            <v>26.696000000000002</v>
          </cell>
          <cell r="AQ22">
            <v>10.23</v>
          </cell>
          <cell r="AR22">
            <v>6</v>
          </cell>
          <cell r="AS22">
            <v>5.8</v>
          </cell>
          <cell r="AT22">
            <v>5.8</v>
          </cell>
          <cell r="AU22">
            <v>5.8</v>
          </cell>
          <cell r="AV22">
            <v>6.9591380000000003</v>
          </cell>
          <cell r="AW22">
            <v>7.2730710000000016</v>
          </cell>
          <cell r="AX22">
            <v>7.2730710000000016</v>
          </cell>
          <cell r="AY22">
            <v>7.2730710000000016</v>
          </cell>
          <cell r="AZ22">
            <v>5.4780709999999999</v>
          </cell>
        </row>
        <row r="23">
          <cell r="A23" t="str">
            <v>BG08/19</v>
          </cell>
          <cell r="B23" t="str">
            <v>BG08/19</v>
          </cell>
          <cell r="C23" t="str">
            <v xml:space="preserve">    Bono Global VIII (12,125%)</v>
          </cell>
          <cell r="Y23">
            <v>0</v>
          </cell>
          <cell r="Z23">
            <v>0</v>
          </cell>
          <cell r="AA23">
            <v>0</v>
          </cell>
          <cell r="AB23">
            <v>0</v>
          </cell>
          <cell r="AC23">
            <v>0</v>
          </cell>
          <cell r="AD23">
            <v>0</v>
          </cell>
          <cell r="AE23">
            <v>0</v>
          </cell>
          <cell r="AF23">
            <v>0</v>
          </cell>
          <cell r="AG23">
            <v>57.033000000000001</v>
          </cell>
          <cell r="AH23">
            <v>57.033000000000001</v>
          </cell>
          <cell r="AI23">
            <v>91.572000000000003</v>
          </cell>
          <cell r="AJ23">
            <v>106.163358</v>
          </cell>
          <cell r="AK23">
            <v>116.831</v>
          </cell>
          <cell r="AL23">
            <v>147.18100000000001</v>
          </cell>
          <cell r="AM23">
            <v>148.03100000000001</v>
          </cell>
          <cell r="AN23">
            <v>150.30600000000001</v>
          </cell>
          <cell r="AO23">
            <v>145.10599999999999</v>
          </cell>
          <cell r="AP23">
            <v>30.060748</v>
          </cell>
          <cell r="AQ23">
            <v>26.96</v>
          </cell>
          <cell r="AR23">
            <v>20.96</v>
          </cell>
          <cell r="AS23">
            <v>14.56</v>
          </cell>
          <cell r="AT23">
            <v>15</v>
          </cell>
          <cell r="AU23">
            <v>15</v>
          </cell>
          <cell r="AV23">
            <v>17.838999999999999</v>
          </cell>
          <cell r="AW23">
            <v>17.652999999999999</v>
          </cell>
          <cell r="AX23">
            <v>17.652999999999999</v>
          </cell>
          <cell r="AY23">
            <v>17.652999999999999</v>
          </cell>
          <cell r="AZ23">
            <v>10.5</v>
          </cell>
        </row>
        <row r="24">
          <cell r="A24" t="str">
            <v>BG09/09</v>
          </cell>
          <cell r="B24" t="str">
            <v>BG09/09</v>
          </cell>
          <cell r="C24" t="str">
            <v xml:space="preserve">    Bono Global IX (11,75%)</v>
          </cell>
          <cell r="Y24">
            <v>0</v>
          </cell>
          <cell r="Z24">
            <v>0</v>
          </cell>
          <cell r="AA24">
            <v>0</v>
          </cell>
          <cell r="AB24">
            <v>0</v>
          </cell>
          <cell r="AC24">
            <v>0</v>
          </cell>
          <cell r="AD24">
            <v>0</v>
          </cell>
          <cell r="AE24">
            <v>0</v>
          </cell>
          <cell r="AG24">
            <v>0</v>
          </cell>
          <cell r="AH24">
            <v>9</v>
          </cell>
          <cell r="AI24">
            <v>1.387</v>
          </cell>
          <cell r="AJ24">
            <v>17.001999999999999</v>
          </cell>
          <cell r="AK24">
            <v>48.667999999999999</v>
          </cell>
          <cell r="AL24">
            <v>102.801</v>
          </cell>
          <cell r="AM24">
            <v>122.14100000000001</v>
          </cell>
          <cell r="AN24">
            <v>106.741</v>
          </cell>
          <cell r="AO24">
            <v>103.941</v>
          </cell>
          <cell r="AP24">
            <v>80.578000000000003</v>
          </cell>
          <cell r="AQ24">
            <v>90.83</v>
          </cell>
          <cell r="AR24">
            <v>65</v>
          </cell>
          <cell r="AS24">
            <v>34.4</v>
          </cell>
          <cell r="AT24">
            <v>33.200000000000003</v>
          </cell>
          <cell r="AU24">
            <v>33.200000000000003</v>
          </cell>
          <cell r="AV24">
            <v>19.407143000000001</v>
          </cell>
          <cell r="AW24">
            <v>7.445549999999999</v>
          </cell>
          <cell r="AX24">
            <v>7.445549999999999</v>
          </cell>
          <cell r="AY24">
            <v>7.445549999999999</v>
          </cell>
          <cell r="AZ24">
            <v>22.580116</v>
          </cell>
        </row>
        <row r="25">
          <cell r="A25" t="str">
            <v>BG10/20</v>
          </cell>
          <cell r="B25" t="str">
            <v>BG10/20</v>
          </cell>
          <cell r="C25" t="str">
            <v xml:space="preserve">    Bono Global X (12%)</v>
          </cell>
          <cell r="Y25">
            <v>0</v>
          </cell>
          <cell r="Z25">
            <v>0</v>
          </cell>
          <cell r="AA25">
            <v>0</v>
          </cell>
          <cell r="AB25">
            <v>0</v>
          </cell>
          <cell r="AC25">
            <v>0</v>
          </cell>
          <cell r="AD25">
            <v>0</v>
          </cell>
          <cell r="AE25">
            <v>0</v>
          </cell>
          <cell r="AJ25">
            <v>0</v>
          </cell>
          <cell r="AK25">
            <v>48.152000000000001</v>
          </cell>
          <cell r="AL25">
            <v>63.591999999999999</v>
          </cell>
          <cell r="AM25">
            <v>70.021000000000001</v>
          </cell>
          <cell r="AN25">
            <v>73.206999999999994</v>
          </cell>
          <cell r="AO25">
            <v>77.697000000000003</v>
          </cell>
          <cell r="AP25">
            <v>27.675000000000001</v>
          </cell>
          <cell r="AQ25">
            <v>28.13</v>
          </cell>
          <cell r="AR25">
            <v>24.13</v>
          </cell>
          <cell r="AS25">
            <v>17.63</v>
          </cell>
          <cell r="AT25">
            <v>18.8</v>
          </cell>
          <cell r="AU25">
            <v>18.8</v>
          </cell>
          <cell r="AV25">
            <v>3.6710000000000003</v>
          </cell>
          <cell r="AW25">
            <v>3.5060000000000002</v>
          </cell>
          <cell r="AX25">
            <v>3.5060000000000002</v>
          </cell>
          <cell r="AY25">
            <v>3.5060000000000002</v>
          </cell>
          <cell r="AZ25">
            <v>0</v>
          </cell>
        </row>
        <row r="26">
          <cell r="A26" t="str">
            <v>BG11/10</v>
          </cell>
          <cell r="B26" t="str">
            <v>BG11/10</v>
          </cell>
          <cell r="C26" t="str">
            <v xml:space="preserve">    Bono Global XI (11,375%)</v>
          </cell>
          <cell r="Y26">
            <v>0</v>
          </cell>
          <cell r="Z26">
            <v>0</v>
          </cell>
          <cell r="AA26">
            <v>0</v>
          </cell>
          <cell r="AB26">
            <v>0</v>
          </cell>
          <cell r="AC26">
            <v>0</v>
          </cell>
          <cell r="AD26">
            <v>0</v>
          </cell>
          <cell r="AE26">
            <v>0</v>
          </cell>
          <cell r="AJ26">
            <v>0</v>
          </cell>
          <cell r="AK26">
            <v>31.12</v>
          </cell>
          <cell r="AL26">
            <v>53.7</v>
          </cell>
          <cell r="AM26">
            <v>54.94</v>
          </cell>
          <cell r="AN26">
            <v>46.74</v>
          </cell>
          <cell r="AO26">
            <v>37.479999999999997</v>
          </cell>
          <cell r="AP26">
            <v>36.200000000000003</v>
          </cell>
          <cell r="AQ26">
            <v>37.51</v>
          </cell>
          <cell r="AR26">
            <v>42.51</v>
          </cell>
          <cell r="AS26">
            <v>13.809999999999999</v>
          </cell>
          <cell r="AT26">
            <v>11.1</v>
          </cell>
          <cell r="AU26">
            <v>11.1</v>
          </cell>
          <cell r="AV26">
            <v>14.361145</v>
          </cell>
          <cell r="AW26">
            <v>14.361145</v>
          </cell>
          <cell r="AX26">
            <v>14.361145</v>
          </cell>
          <cell r="AY26">
            <v>14.361145</v>
          </cell>
          <cell r="AZ26">
            <v>14.361145</v>
          </cell>
        </row>
        <row r="27">
          <cell r="A27" t="str">
            <v>BG12/15</v>
          </cell>
          <cell r="B27" t="str">
            <v>BG12/15</v>
          </cell>
          <cell r="C27" t="str">
            <v xml:space="preserve">    Bono Global XII (11,75%)</v>
          </cell>
          <cell r="Y27">
            <v>0</v>
          </cell>
          <cell r="Z27">
            <v>0</v>
          </cell>
          <cell r="AA27">
            <v>0</v>
          </cell>
          <cell r="AB27">
            <v>0</v>
          </cell>
          <cell r="AC27">
            <v>0</v>
          </cell>
          <cell r="AD27">
            <v>0</v>
          </cell>
          <cell r="AE27">
            <v>0</v>
          </cell>
          <cell r="AJ27">
            <v>0</v>
          </cell>
          <cell r="AK27">
            <v>0</v>
          </cell>
          <cell r="AL27">
            <v>46.408000000000001</v>
          </cell>
          <cell r="AM27">
            <v>84.468050000000005</v>
          </cell>
          <cell r="AN27">
            <v>93.944999999999993</v>
          </cell>
          <cell r="AO27">
            <v>132.97999999999999</v>
          </cell>
          <cell r="AP27">
            <v>122.376</v>
          </cell>
          <cell r="AQ27">
            <v>114.17</v>
          </cell>
          <cell r="AR27">
            <v>124.17</v>
          </cell>
          <cell r="AS27">
            <v>52.17</v>
          </cell>
          <cell r="AT27">
            <v>67.7</v>
          </cell>
          <cell r="AU27">
            <v>67.7</v>
          </cell>
          <cell r="AV27">
            <v>54.313147999999998</v>
          </cell>
          <cell r="AW27">
            <v>52.736148</v>
          </cell>
          <cell r="AX27">
            <v>52.736148</v>
          </cell>
          <cell r="AY27">
            <v>52.736148</v>
          </cell>
          <cell r="AZ27">
            <v>42.451148000000003</v>
          </cell>
        </row>
        <row r="28">
          <cell r="A28" t="str">
            <v>BG13/30</v>
          </cell>
          <cell r="B28" t="str">
            <v>BG13/30</v>
          </cell>
          <cell r="C28" t="str">
            <v xml:space="preserve">    Bono Global XIII (10,25%)</v>
          </cell>
          <cell r="Y28">
            <v>0</v>
          </cell>
          <cell r="Z28">
            <v>0</v>
          </cell>
          <cell r="AA28">
            <v>0</v>
          </cell>
          <cell r="AB28">
            <v>0</v>
          </cell>
          <cell r="AC28">
            <v>0</v>
          </cell>
          <cell r="AD28">
            <v>0</v>
          </cell>
          <cell r="AE28">
            <v>0</v>
          </cell>
          <cell r="AJ28">
            <v>0</v>
          </cell>
          <cell r="AK28">
            <v>0</v>
          </cell>
          <cell r="AL28">
            <v>0</v>
          </cell>
          <cell r="AM28">
            <v>86.18</v>
          </cell>
          <cell r="AN28">
            <v>107.38</v>
          </cell>
          <cell r="AO28">
            <v>100.926</v>
          </cell>
          <cell r="AP28">
            <v>56</v>
          </cell>
          <cell r="AQ28">
            <v>53.5</v>
          </cell>
          <cell r="AR28">
            <v>53.5</v>
          </cell>
          <cell r="AS28">
            <v>9.1000000000000014</v>
          </cell>
          <cell r="AT28">
            <v>11.8</v>
          </cell>
          <cell r="AU28">
            <v>11.8</v>
          </cell>
          <cell r="AV28">
            <v>10.379</v>
          </cell>
          <cell r="AW28">
            <v>9.8360000000000003</v>
          </cell>
          <cell r="AX28">
            <v>9.8360000000000003</v>
          </cell>
          <cell r="AY28">
            <v>9.8360000000000003</v>
          </cell>
          <cell r="AZ28">
            <v>9</v>
          </cell>
        </row>
        <row r="29">
          <cell r="A29" t="str">
            <v>BG14/31</v>
          </cell>
          <cell r="B29" t="str">
            <v>BG14/31</v>
          </cell>
          <cell r="AO29">
            <v>32.89</v>
          </cell>
          <cell r="AP29">
            <v>0</v>
          </cell>
          <cell r="AQ29">
            <v>0</v>
          </cell>
          <cell r="AR29">
            <v>0</v>
          </cell>
          <cell r="AS29">
            <v>0</v>
          </cell>
          <cell r="AT29">
            <v>0</v>
          </cell>
          <cell r="AU29">
            <v>0</v>
          </cell>
          <cell r="AV29">
            <v>0</v>
          </cell>
          <cell r="AW29">
            <v>0</v>
          </cell>
          <cell r="AX29">
            <v>0</v>
          </cell>
          <cell r="AY29">
            <v>0</v>
          </cell>
          <cell r="AZ29">
            <v>0</v>
          </cell>
        </row>
        <row r="30">
          <cell r="A30" t="str">
            <v>BG15/12</v>
          </cell>
          <cell r="B30" t="str">
            <v>BG15/12</v>
          </cell>
          <cell r="C30" t="str">
            <v xml:space="preserve">    Bono Global XV (12,375%)</v>
          </cell>
          <cell r="AO30">
            <v>101.166652</v>
          </cell>
          <cell r="AP30">
            <v>75.071672000000007</v>
          </cell>
          <cell r="AQ30">
            <v>89.21</v>
          </cell>
          <cell r="AR30">
            <v>89.21</v>
          </cell>
          <cell r="AS30">
            <v>55.41</v>
          </cell>
          <cell r="AT30">
            <v>56</v>
          </cell>
          <cell r="AU30">
            <v>56</v>
          </cell>
          <cell r="AV30">
            <v>40.558121999999997</v>
          </cell>
          <cell r="AW30">
            <v>34.250121999999998</v>
          </cell>
          <cell r="AX30">
            <v>34.250121999999998</v>
          </cell>
          <cell r="AY30">
            <v>34.250121999999998</v>
          </cell>
          <cell r="AZ30">
            <v>12.654121999999999</v>
          </cell>
        </row>
        <row r="31">
          <cell r="A31" t="str">
            <v>BG16/08$</v>
          </cell>
          <cell r="B31" t="str">
            <v>BG16/08$</v>
          </cell>
          <cell r="C31" t="str">
            <v xml:space="preserve">    Bono Global XVI (10,00%-12,00%)</v>
          </cell>
          <cell r="AP31">
            <v>25.463875000000002</v>
          </cell>
          <cell r="AQ31">
            <v>24.72</v>
          </cell>
          <cell r="AR31">
            <v>24.72</v>
          </cell>
          <cell r="AS31">
            <v>0.61999999999999744</v>
          </cell>
          <cell r="AT31">
            <v>0.41379310344827586</v>
          </cell>
          <cell r="AU31">
            <v>0.41379310344827586</v>
          </cell>
          <cell r="AV31">
            <v>2.4453376000000002</v>
          </cell>
          <cell r="AW31">
            <v>2.5692773529411763</v>
          </cell>
          <cell r="AX31">
            <v>3.0331746527777779</v>
          </cell>
          <cell r="AY31">
            <v>3.0331746527777779</v>
          </cell>
          <cell r="AZ31">
            <v>3.2346078902229842</v>
          </cell>
        </row>
        <row r="32">
          <cell r="A32" t="str">
            <v>BG17/08</v>
          </cell>
          <cell r="B32" t="str">
            <v>BG17/08</v>
          </cell>
          <cell r="C32" t="str">
            <v xml:space="preserve">    Bono Global XVII (7,00%-15,50%)</v>
          </cell>
          <cell r="AP32">
            <v>585.03255100000001</v>
          </cell>
          <cell r="AQ32">
            <v>657.86</v>
          </cell>
          <cell r="AR32">
            <v>707.86</v>
          </cell>
          <cell r="AS32">
            <v>102.65999999999997</v>
          </cell>
          <cell r="AT32">
            <v>132.80000000000001</v>
          </cell>
          <cell r="AU32">
            <v>132.80000000000001</v>
          </cell>
          <cell r="AV32">
            <v>134.02792700000001</v>
          </cell>
          <cell r="AW32">
            <v>181.42144200000001</v>
          </cell>
          <cell r="AX32">
            <v>181.42144200000001</v>
          </cell>
          <cell r="AY32">
            <v>181.42144200000001</v>
          </cell>
          <cell r="AZ32">
            <v>127.93207200000001</v>
          </cell>
        </row>
        <row r="33">
          <cell r="A33" t="str">
            <v>BG18/18</v>
          </cell>
          <cell r="B33" t="str">
            <v>BG18/18</v>
          </cell>
          <cell r="C33" t="str">
            <v xml:space="preserve">    Bono Global XVIII (12,25%)</v>
          </cell>
          <cell r="AP33">
            <v>405.88698799999997</v>
          </cell>
          <cell r="AQ33">
            <v>495.74</v>
          </cell>
          <cell r="AR33">
            <v>545.74</v>
          </cell>
          <cell r="AS33">
            <v>86.639999999999986</v>
          </cell>
          <cell r="AT33">
            <v>133.1</v>
          </cell>
          <cell r="AU33">
            <v>133.1</v>
          </cell>
          <cell r="AV33">
            <v>61.616723999999998</v>
          </cell>
          <cell r="AW33">
            <v>73.137315999999998</v>
          </cell>
          <cell r="AX33">
            <v>73.137315999999998</v>
          </cell>
          <cell r="AY33">
            <v>77.616976605000005</v>
          </cell>
          <cell r="AZ33">
            <v>85.524321</v>
          </cell>
        </row>
        <row r="34">
          <cell r="A34" t="str">
            <v>BG19/31</v>
          </cell>
          <cell r="B34" t="str">
            <v>BG19/31</v>
          </cell>
          <cell r="C34" t="str">
            <v xml:space="preserve">    Bono Global XIX (12,00%)</v>
          </cell>
          <cell r="AP34">
            <v>660.144228</v>
          </cell>
          <cell r="AQ34">
            <v>721.21</v>
          </cell>
          <cell r="AR34">
            <v>761.21</v>
          </cell>
          <cell r="AS34">
            <v>28.009999999999991</v>
          </cell>
          <cell r="AT34">
            <v>59.2</v>
          </cell>
          <cell r="AU34">
            <v>59.2</v>
          </cell>
          <cell r="AV34">
            <v>44.760497999999998</v>
          </cell>
          <cell r="AW34">
            <v>41.028532000000006</v>
          </cell>
          <cell r="AX34">
            <v>41.028532000000006</v>
          </cell>
          <cell r="AY34">
            <v>43.490243919999998</v>
          </cell>
          <cell r="AZ34">
            <v>22.321114999999999</v>
          </cell>
        </row>
        <row r="35">
          <cell r="C35" t="str">
            <v>EURONOTAS</v>
          </cell>
          <cell r="Y35">
            <v>0</v>
          </cell>
          <cell r="Z35">
            <v>0</v>
          </cell>
          <cell r="AA35">
            <v>0</v>
          </cell>
          <cell r="AB35">
            <v>6.53</v>
          </cell>
          <cell r="AC35">
            <v>6.53</v>
          </cell>
          <cell r="AD35">
            <v>16.94746</v>
          </cell>
          <cell r="AE35">
            <v>16.94746</v>
          </cell>
          <cell r="AF35">
            <v>86.409007999999986</v>
          </cell>
          <cell r="AG35">
            <v>129.17941389999999</v>
          </cell>
          <cell r="AH35">
            <v>208.7865963017432</v>
          </cell>
          <cell r="AI35">
            <v>251.90361920000001</v>
          </cell>
          <cell r="AJ35">
            <v>240.18870648000001</v>
          </cell>
          <cell r="AK35">
            <v>217.44167419999997</v>
          </cell>
          <cell r="AL35">
            <v>239.71397999999999</v>
          </cell>
          <cell r="AM35">
            <v>242.27451199999999</v>
          </cell>
          <cell r="AN35">
            <v>243.76698899999994</v>
          </cell>
          <cell r="AO35">
            <v>230.56722800000003</v>
          </cell>
          <cell r="AP35">
            <v>140.26377999999997</v>
          </cell>
          <cell r="AQ35">
            <v>93.345708999999999</v>
          </cell>
          <cell r="AR35">
            <v>87.345708999999999</v>
          </cell>
          <cell r="AS35">
            <v>85.101651022019496</v>
          </cell>
          <cell r="AT35">
            <v>45.406896551724138</v>
          </cell>
          <cell r="AU35">
            <v>43.7</v>
          </cell>
          <cell r="AV35">
            <v>37.022897508081293</v>
          </cell>
          <cell r="AW35">
            <v>30.851939058823532</v>
          </cell>
          <cell r="AX35">
            <v>30.288414000000003</v>
          </cell>
          <cell r="AY35">
            <v>30.288414000000003</v>
          </cell>
          <cell r="AZ35">
            <v>13.342235548885078</v>
          </cell>
          <cell r="BA35">
            <v>11.277416988003427</v>
          </cell>
        </row>
        <row r="36">
          <cell r="A36" t="str">
            <v>EL/ARP-61</v>
          </cell>
          <cell r="B36" t="str">
            <v>LEXP</v>
          </cell>
          <cell r="C36" t="str">
            <v xml:space="preserve">    Euronota LXI $-2007</v>
          </cell>
          <cell r="AB36">
            <v>0.32</v>
          </cell>
          <cell r="AC36">
            <v>0.32</v>
          </cell>
          <cell r="AD36">
            <v>1.3</v>
          </cell>
          <cell r="AE36">
            <v>1.3</v>
          </cell>
          <cell r="AF36">
            <v>22.4</v>
          </cell>
          <cell r="AG36">
            <v>32.28</v>
          </cell>
          <cell r="AH36">
            <v>42.16</v>
          </cell>
          <cell r="AI36">
            <v>42.9</v>
          </cell>
          <cell r="AJ36">
            <v>39.6</v>
          </cell>
          <cell r="AK36">
            <v>43.26</v>
          </cell>
          <cell r="AL36">
            <v>57.16</v>
          </cell>
          <cell r="AM36">
            <v>64.397000000000006</v>
          </cell>
          <cell r="AN36">
            <v>61.64</v>
          </cell>
          <cell r="AO36">
            <v>54.96</v>
          </cell>
          <cell r="AP36">
            <v>13.62</v>
          </cell>
          <cell r="AQ36">
            <v>14.03</v>
          </cell>
          <cell r="AR36">
            <v>8.0299999999999994</v>
          </cell>
          <cell r="AS36">
            <v>7.2299999999999995</v>
          </cell>
          <cell r="AT36">
            <v>2.6551724137931036</v>
          </cell>
          <cell r="AU36">
            <v>2.0263157894736845</v>
          </cell>
          <cell r="AV36">
            <v>0.38425786666666667</v>
          </cell>
          <cell r="AW36">
            <v>0.30294117647058827</v>
          </cell>
          <cell r="AX36">
            <v>0.3576388888888889</v>
          </cell>
          <cell r="AY36">
            <v>0.3576388888888889</v>
          </cell>
          <cell r="AZ36">
            <v>0.4943283018867925</v>
          </cell>
        </row>
        <row r="37">
          <cell r="A37" t="str">
            <v>EL/ARP-68</v>
          </cell>
          <cell r="B37" t="str">
            <v>LEXP2</v>
          </cell>
          <cell r="C37" t="str">
            <v xml:space="preserve">    Euronota LXVIII $-2002</v>
          </cell>
          <cell r="AB37">
            <v>6.21</v>
          </cell>
          <cell r="AC37">
            <v>6.21</v>
          </cell>
          <cell r="AD37">
            <v>10.7</v>
          </cell>
          <cell r="AE37">
            <v>10.7</v>
          </cell>
          <cell r="AF37">
            <v>9.6199999999999992</v>
          </cell>
          <cell r="AG37">
            <v>21.805</v>
          </cell>
          <cell r="AH37">
            <v>33.99</v>
          </cell>
          <cell r="AI37">
            <v>54.88</v>
          </cell>
          <cell r="AJ37">
            <v>63.5</v>
          </cell>
          <cell r="AK37">
            <v>73.828999999999994</v>
          </cell>
          <cell r="AL37">
            <v>74.459999999999994</v>
          </cell>
          <cell r="AM37">
            <v>52.73</v>
          </cell>
          <cell r="AN37">
            <v>54.46</v>
          </cell>
          <cell r="AO37">
            <v>34.450000000000003</v>
          </cell>
          <cell r="AP37">
            <v>14.36</v>
          </cell>
          <cell r="AQ37">
            <v>15.13</v>
          </cell>
          <cell r="AR37">
            <v>15.13</v>
          </cell>
          <cell r="AS37">
            <v>11.43</v>
          </cell>
          <cell r="AT37">
            <v>4.5517241379310347</v>
          </cell>
          <cell r="AU37">
            <v>3.4736842105263159</v>
          </cell>
          <cell r="AV37">
            <v>2.8319999999999999</v>
          </cell>
          <cell r="AW37">
            <v>3.164705882352941</v>
          </cell>
          <cell r="AX37">
            <v>3.7361111111111112</v>
          </cell>
          <cell r="AY37">
            <v>3.7361111111111112</v>
          </cell>
          <cell r="AZ37">
            <v>4.4814322469982848</v>
          </cell>
        </row>
        <row r="38">
          <cell r="A38" t="str">
            <v>EL/USD-50</v>
          </cell>
          <cell r="B38">
            <v>1</v>
          </cell>
          <cell r="C38" t="str">
            <v xml:space="preserve">    Euronota L (Libor + 270 p.b.)</v>
          </cell>
          <cell r="AD38">
            <v>4.9474600000000004</v>
          </cell>
          <cell r="AE38">
            <v>4.9474600000000004</v>
          </cell>
          <cell r="AF38">
            <v>4.5999999999999996</v>
          </cell>
          <cell r="AG38">
            <v>4.5999999999999996</v>
          </cell>
          <cell r="AH38">
            <v>4.5999999999999996</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row>
        <row r="39">
          <cell r="A39" t="str">
            <v>EL/USD-74</v>
          </cell>
          <cell r="B39">
            <v>2</v>
          </cell>
          <cell r="C39" t="str">
            <v xml:space="preserve">    Euronota LXXIV (Spread ajustable)</v>
          </cell>
          <cell r="AF39">
            <v>22.286999999999999</v>
          </cell>
          <cell r="AG39">
            <v>13.907</v>
          </cell>
          <cell r="AH39">
            <v>5.5269999999999992</v>
          </cell>
          <cell r="AI39">
            <v>25.374000000000002</v>
          </cell>
          <cell r="AJ39">
            <v>32.103000000000002</v>
          </cell>
          <cell r="AK39">
            <v>6.8</v>
          </cell>
          <cell r="AL39">
            <v>10.95</v>
          </cell>
          <cell r="AM39">
            <v>19.928000000000001</v>
          </cell>
          <cell r="AN39">
            <v>21.844000000000001</v>
          </cell>
          <cell r="AO39">
            <v>14.593999999999999</v>
          </cell>
          <cell r="AP39">
            <v>6.944</v>
          </cell>
          <cell r="AQ39">
            <v>0.52</v>
          </cell>
          <cell r="AR39">
            <v>0.52</v>
          </cell>
          <cell r="AS39">
            <v>0.52</v>
          </cell>
          <cell r="AT39">
            <v>1.7</v>
          </cell>
          <cell r="AU39">
            <v>1.7</v>
          </cell>
          <cell r="AV39">
            <v>0</v>
          </cell>
          <cell r="AW39">
            <v>0</v>
          </cell>
          <cell r="AX39">
            <v>0</v>
          </cell>
          <cell r="AY39">
            <v>0</v>
          </cell>
          <cell r="AZ39">
            <v>0</v>
          </cell>
        </row>
        <row r="40">
          <cell r="A40" t="str">
            <v>EL/USD-79</v>
          </cell>
          <cell r="B40">
            <v>3</v>
          </cell>
          <cell r="C40" t="str">
            <v xml:space="preserve">    Euronota LXXIX Dls. (Glob IV-25bp)</v>
          </cell>
          <cell r="AF40">
            <v>9.93</v>
          </cell>
          <cell r="AG40">
            <v>25.64</v>
          </cell>
          <cell r="AH40">
            <v>43.198999999999998</v>
          </cell>
          <cell r="AI40">
            <v>66.379000000000005</v>
          </cell>
          <cell r="AJ40">
            <v>56.850999999999999</v>
          </cell>
          <cell r="AK40">
            <v>48.686</v>
          </cell>
          <cell r="AL40">
            <v>47.594000000000001</v>
          </cell>
          <cell r="AM40">
            <v>53.543999999999997</v>
          </cell>
          <cell r="AN40">
            <v>52.552</v>
          </cell>
          <cell r="AO40">
            <v>52.851999999999997</v>
          </cell>
          <cell r="AP40">
            <v>0</v>
          </cell>
          <cell r="AQ40">
            <v>11.76</v>
          </cell>
          <cell r="AR40">
            <v>11.76</v>
          </cell>
          <cell r="AS40">
            <v>11.76</v>
          </cell>
          <cell r="AT40">
            <v>32.5</v>
          </cell>
          <cell r="AU40">
            <v>32.5</v>
          </cell>
          <cell r="AV40">
            <v>3.8490000000000002</v>
          </cell>
          <cell r="AW40">
            <v>5.7000000000000002E-2</v>
          </cell>
          <cell r="AX40">
            <v>5.7000000000000002E-2</v>
          </cell>
          <cell r="AY40">
            <v>5.7000000000000002E-2</v>
          </cell>
          <cell r="AZ40">
            <v>0</v>
          </cell>
        </row>
        <row r="41">
          <cell r="A41" t="str">
            <v>EL/USD-91</v>
          </cell>
          <cell r="B41">
            <v>6</v>
          </cell>
          <cell r="C41" t="str">
            <v xml:space="preserve">    Euronota XCI (Libor + 575 p.b.)</v>
          </cell>
          <cell r="AH41">
            <v>32.839680000000001</v>
          </cell>
          <cell r="AI41">
            <v>31.989000000000001</v>
          </cell>
          <cell r="AJ41">
            <v>29.569680000000002</v>
          </cell>
          <cell r="AK41">
            <v>25.779979999999998</v>
          </cell>
          <cell r="AL41">
            <v>25.779979999999998</v>
          </cell>
          <cell r="AM41">
            <v>25.779979999999998</v>
          </cell>
          <cell r="AN41">
            <v>25.779979999999998</v>
          </cell>
          <cell r="AO41">
            <v>15.346349999999999</v>
          </cell>
          <cell r="AP41">
            <v>0</v>
          </cell>
          <cell r="AQ41">
            <v>0</v>
          </cell>
          <cell r="AR41">
            <v>0</v>
          </cell>
          <cell r="AS41">
            <v>0</v>
          </cell>
          <cell r="AT41">
            <v>2.5</v>
          </cell>
          <cell r="AU41">
            <v>2.5</v>
          </cell>
          <cell r="AV41">
            <v>0</v>
          </cell>
          <cell r="AW41">
            <v>0</v>
          </cell>
          <cell r="AX41">
            <v>0</v>
          </cell>
          <cell r="AY41">
            <v>0</v>
          </cell>
          <cell r="AZ41">
            <v>0</v>
          </cell>
        </row>
        <row r="42">
          <cell r="A42" t="str">
            <v>EL/EUR-81</v>
          </cell>
          <cell r="B42">
            <v>4</v>
          </cell>
          <cell r="C42" t="str">
            <v xml:space="preserve">    Euronota LXXXI Euro (6 cup. Fijos)</v>
          </cell>
          <cell r="AF42">
            <v>17.572008</v>
          </cell>
          <cell r="AG42">
            <v>30.947413899999997</v>
          </cell>
          <cell r="AH42">
            <v>43.956043956043793</v>
          </cell>
          <cell r="AI42">
            <v>17.144371199999998</v>
          </cell>
          <cell r="AJ42">
            <v>16.133892060000001</v>
          </cell>
          <cell r="AK42">
            <v>15.341957399999998</v>
          </cell>
          <cell r="AL42">
            <v>20.042863999999998</v>
          </cell>
          <cell r="AM42">
            <v>22.440443999999999</v>
          </cell>
          <cell r="AN42">
            <v>23.816793000000001</v>
          </cell>
          <cell r="AO42">
            <v>26.961506000000004</v>
          </cell>
          <cell r="AP42">
            <v>88.293269999999993</v>
          </cell>
          <cell r="AQ42">
            <v>30.312714000000003</v>
          </cell>
          <cell r="AR42">
            <v>30.312714000000003</v>
          </cell>
          <cell r="AS42">
            <v>31.630174576717266</v>
          </cell>
          <cell r="AU42">
            <v>4.9407114624505946</v>
          </cell>
          <cell r="AV42">
            <v>23.554329622697264</v>
          </cell>
          <cell r="AW42">
            <v>21.085992000000001</v>
          </cell>
          <cell r="AX42">
            <v>20.168064000000001</v>
          </cell>
          <cell r="AY42">
            <v>20.168064000000001</v>
          </cell>
          <cell r="AZ42">
            <v>4.5050249999999998</v>
          </cell>
        </row>
        <row r="43">
          <cell r="A43" t="str">
            <v>EL/EUR-90</v>
          </cell>
          <cell r="B43">
            <v>5</v>
          </cell>
          <cell r="C43" t="str">
            <v xml:space="preserve">    Euronota XC Euro (9,5%)</v>
          </cell>
          <cell r="AH43">
            <v>2.5148723456994042</v>
          </cell>
          <cell r="AI43">
            <v>13.237248000000001</v>
          </cell>
          <cell r="AJ43">
            <v>2.4110423999999999</v>
          </cell>
          <cell r="AK43">
            <v>2.2926959999999998</v>
          </cell>
          <cell r="AL43">
            <v>2.2819199999999999</v>
          </cell>
          <cell r="AM43">
            <v>2.1153599999999999</v>
          </cell>
          <cell r="AN43">
            <v>2.24952</v>
          </cell>
          <cell r="AO43">
            <v>30.05574</v>
          </cell>
          <cell r="AP43">
            <v>15.77121</v>
          </cell>
          <cell r="AQ43">
            <v>20.217645000000001</v>
          </cell>
          <cell r="AR43">
            <v>20.217645000000001</v>
          </cell>
          <cell r="AS43">
            <v>21.096350557066415</v>
          </cell>
          <cell r="AU43">
            <v>6.0770750988142321</v>
          </cell>
          <cell r="AV43">
            <v>4.9256230913210501</v>
          </cell>
          <cell r="AW43">
            <v>4.8010000000000002</v>
          </cell>
          <cell r="AX43">
            <v>4.5919999999999996</v>
          </cell>
          <cell r="AY43">
            <v>4.5919999999999996</v>
          </cell>
          <cell r="AZ43">
            <v>2.5743</v>
          </cell>
        </row>
        <row r="44">
          <cell r="A44" t="str">
            <v>EL/EUR-92</v>
          </cell>
          <cell r="B44">
            <v>7</v>
          </cell>
          <cell r="C44" t="str">
            <v xml:space="preserve">    Euronota XCII Euro (15% y 8%)</v>
          </cell>
          <cell r="AJ44">
            <v>2.0092020000000002E-2</v>
          </cell>
          <cell r="AK44">
            <v>1.9105799999999999E-2</v>
          </cell>
          <cell r="AL44">
            <v>1.9016000000000002E-2</v>
          </cell>
          <cell r="AM44">
            <v>1.7628000000000001E-2</v>
          </cell>
          <cell r="AN44">
            <v>1.8746000000000002E-2</v>
          </cell>
          <cell r="AO44">
            <v>1.7732000000000001E-2</v>
          </cell>
          <cell r="AP44">
            <v>0</v>
          </cell>
          <cell r="AQ44">
            <v>0</v>
          </cell>
          <cell r="AR44">
            <v>0</v>
          </cell>
          <cell r="AS44">
            <v>0</v>
          </cell>
          <cell r="AT44">
            <v>0</v>
          </cell>
          <cell r="AU44">
            <v>0</v>
          </cell>
          <cell r="AV44">
            <v>0</v>
          </cell>
          <cell r="AW44">
            <v>0</v>
          </cell>
          <cell r="AX44">
            <v>0</v>
          </cell>
          <cell r="AY44">
            <v>0</v>
          </cell>
          <cell r="AZ44">
            <v>0</v>
          </cell>
        </row>
        <row r="45">
          <cell r="A45" t="str">
            <v>EL/EUR-108</v>
          </cell>
          <cell r="B45">
            <v>8</v>
          </cell>
          <cell r="C45" t="str">
            <v xml:space="preserve">    Euronota CVIII Euro (10,25%)</v>
          </cell>
          <cell r="AK45">
            <v>1.4329350000000001</v>
          </cell>
          <cell r="AL45">
            <v>1.4261999999999999</v>
          </cell>
          <cell r="AM45">
            <v>1.3220999999999998</v>
          </cell>
          <cell r="AN45">
            <v>1.40595</v>
          </cell>
          <cell r="AO45">
            <v>1.3299000000000001</v>
          </cell>
          <cell r="AP45">
            <v>1.2752999999999999</v>
          </cell>
          <cell r="AQ45">
            <v>1.3753500000000001</v>
          </cell>
          <cell r="AR45">
            <v>1.3753500000000001</v>
          </cell>
          <cell r="AS45">
            <v>1.4351258882358104</v>
          </cell>
          <cell r="AT45">
            <v>1.5</v>
          </cell>
          <cell r="AU45">
            <v>1.5</v>
          </cell>
          <cell r="AV45">
            <v>1.4776869273963151</v>
          </cell>
          <cell r="AW45">
            <v>1.4403000000000001</v>
          </cell>
          <cell r="AX45">
            <v>1.3775999999999999</v>
          </cell>
          <cell r="AY45">
            <v>1.3775999999999999</v>
          </cell>
          <cell r="AZ45">
            <v>1.28715</v>
          </cell>
        </row>
        <row r="47">
          <cell r="C47" t="str">
            <v>BONO CUPON CERO</v>
          </cell>
          <cell r="Y47">
            <v>0</v>
          </cell>
          <cell r="Z47">
            <v>0</v>
          </cell>
          <cell r="AA47">
            <v>0</v>
          </cell>
          <cell r="AB47">
            <v>0</v>
          </cell>
          <cell r="AC47">
            <v>0</v>
          </cell>
          <cell r="AD47">
            <v>0</v>
          </cell>
          <cell r="AE47">
            <v>0</v>
          </cell>
          <cell r="AF47">
            <v>0</v>
          </cell>
          <cell r="AG47">
            <v>0</v>
          </cell>
          <cell r="AH47">
            <v>0</v>
          </cell>
          <cell r="AI47">
            <v>0</v>
          </cell>
          <cell r="AJ47">
            <v>8.7715999999999994</v>
          </cell>
          <cell r="AK47">
            <v>9.0609999999999999</v>
          </cell>
          <cell r="AL47">
            <v>31.981630500000001</v>
          </cell>
          <cell r="AM47">
            <v>36.134961799999999</v>
          </cell>
          <cell r="AN47">
            <v>29.712810449999999</v>
          </cell>
          <cell r="AO47">
            <v>15.287155500000001</v>
          </cell>
          <cell r="AP47">
            <v>15.020344</v>
          </cell>
          <cell r="AQ47">
            <v>15.409499339835733</v>
          </cell>
          <cell r="AR47">
            <v>15.409499339835733</v>
          </cell>
          <cell r="AS47">
            <v>15.798215863626556</v>
          </cell>
          <cell r="AT47">
            <v>16.17846972936</v>
          </cell>
          <cell r="AU47">
            <v>16.567879999999999</v>
          </cell>
          <cell r="AV47">
            <v>28.852815563774502</v>
          </cell>
          <cell r="AW47">
            <v>20.92089764438758</v>
          </cell>
          <cell r="AX47">
            <v>21.399956771834184</v>
          </cell>
          <cell r="AY47">
            <v>21.884338778474657</v>
          </cell>
          <cell r="AZ47">
            <v>8.686855923786867</v>
          </cell>
          <cell r="BA47">
            <v>0</v>
          </cell>
        </row>
        <row r="48">
          <cell r="A48" t="str">
            <v>ZCBMA00</v>
          </cell>
          <cell r="B48">
            <v>1</v>
          </cell>
          <cell r="AL48">
            <v>3.9319999999999999</v>
          </cell>
          <cell r="AM48">
            <v>3.9904000000000002</v>
          </cell>
        </row>
        <row r="49">
          <cell r="A49" t="str">
            <v>ZCBMB01</v>
          </cell>
          <cell r="B49">
            <v>2</v>
          </cell>
          <cell r="AL49">
            <v>1.8784000000000001</v>
          </cell>
          <cell r="AM49">
            <v>1.9172</v>
          </cell>
          <cell r="AN49">
            <v>1.9558</v>
          </cell>
          <cell r="AO49">
            <v>1.9936</v>
          </cell>
          <cell r="AP49">
            <v>0</v>
          </cell>
          <cell r="AQ49">
            <v>0</v>
          </cell>
          <cell r="AR49">
            <v>0</v>
          </cell>
          <cell r="AS49">
            <v>0</v>
          </cell>
          <cell r="AT49">
            <v>0</v>
          </cell>
          <cell r="AU49">
            <v>0</v>
          </cell>
          <cell r="AV49">
            <v>0</v>
          </cell>
          <cell r="AW49">
            <v>0</v>
          </cell>
          <cell r="AX49">
            <v>0</v>
          </cell>
          <cell r="AY49">
            <v>0</v>
          </cell>
          <cell r="AZ49">
            <v>0</v>
          </cell>
        </row>
        <row r="50">
          <cell r="A50" t="str">
            <v>ZCBMC01</v>
          </cell>
          <cell r="B50">
            <v>3</v>
          </cell>
          <cell r="AL50">
            <v>6.8813355000000005</v>
          </cell>
          <cell r="AM50">
            <v>7.0420617999999999</v>
          </cell>
          <cell r="AN50">
            <v>3.4633969499999999</v>
          </cell>
          <cell r="AO50">
            <v>3.5390160000000002</v>
          </cell>
          <cell r="AP50">
            <v>0</v>
          </cell>
          <cell r="AQ50">
            <v>0</v>
          </cell>
          <cell r="AR50">
            <v>0</v>
          </cell>
          <cell r="AS50">
            <v>0</v>
          </cell>
          <cell r="AT50">
            <v>0</v>
          </cell>
          <cell r="AU50">
            <v>0</v>
          </cell>
          <cell r="AV50">
            <v>0</v>
          </cell>
          <cell r="AW50">
            <v>0</v>
          </cell>
          <cell r="AX50">
            <v>0</v>
          </cell>
          <cell r="AY50">
            <v>0</v>
          </cell>
          <cell r="AZ50">
            <v>0</v>
          </cell>
        </row>
        <row r="51">
          <cell r="A51" t="str">
            <v>ZCBMD02</v>
          </cell>
          <cell r="B51">
            <v>4</v>
          </cell>
          <cell r="AL51">
            <v>1.6165799999999999</v>
          </cell>
          <cell r="AM51">
            <v>4.9761600000000001</v>
          </cell>
          <cell r="AN51">
            <v>5.1025799999999997</v>
          </cell>
          <cell r="AO51">
            <v>1.742</v>
          </cell>
          <cell r="AP51">
            <v>1.7837799999999999</v>
          </cell>
          <cell r="AQ51">
            <v>1.82592</v>
          </cell>
          <cell r="AR51">
            <v>1.82592</v>
          </cell>
          <cell r="AS51">
            <v>1.8680718248175181</v>
          </cell>
          <cell r="AT51">
            <v>1.9092960000000001</v>
          </cell>
          <cell r="AU51">
            <v>1.948</v>
          </cell>
          <cell r="AV51">
            <v>11.159609555934503</v>
          </cell>
          <cell r="AW51">
            <v>0</v>
          </cell>
          <cell r="AX51">
            <v>0</v>
          </cell>
          <cell r="AY51">
            <v>0</v>
          </cell>
          <cell r="AZ51">
            <v>0</v>
          </cell>
        </row>
        <row r="52">
          <cell r="A52" t="str">
            <v>ZCBME03</v>
          </cell>
          <cell r="B52">
            <v>5</v>
          </cell>
          <cell r="AJ52">
            <v>2.7275999999999998</v>
          </cell>
          <cell r="AK52">
            <v>2.8111999999999999</v>
          </cell>
          <cell r="AL52">
            <v>11.217815</v>
          </cell>
          <cell r="AM52">
            <v>11.545640000000001</v>
          </cell>
          <cell r="AN52">
            <v>11.8734185</v>
          </cell>
          <cell r="AO52">
            <v>8.0125395000000008</v>
          </cell>
          <cell r="AP52">
            <v>13.236564</v>
          </cell>
          <cell r="AQ52">
            <v>13.583579339835733</v>
          </cell>
          <cell r="AR52">
            <v>13.583579339835733</v>
          </cell>
          <cell r="AS52">
            <v>13.930144038809038</v>
          </cell>
          <cell r="AT52">
            <v>14.26917372936</v>
          </cell>
          <cell r="AU52">
            <v>14.61988</v>
          </cell>
          <cell r="AV52">
            <v>8.8391351890400003</v>
          </cell>
          <cell r="AW52">
            <v>11.845345728131422</v>
          </cell>
          <cell r="AX52">
            <v>12.107737688090348</v>
          </cell>
          <cell r="AY52">
            <v>12.373045114271044</v>
          </cell>
          <cell r="AZ52">
            <v>3.9016303080082122</v>
          </cell>
          <cell r="BA52">
            <v>0.99655246406570841</v>
          </cell>
        </row>
        <row r="53">
          <cell r="A53" t="str">
            <v>ZCBMF04</v>
          </cell>
          <cell r="B53">
            <v>6</v>
          </cell>
          <cell r="AJ53">
            <v>6.0440000000000005</v>
          </cell>
          <cell r="AK53">
            <v>6.2497999999999996</v>
          </cell>
          <cell r="AL53">
            <v>6.4554999999999998</v>
          </cell>
          <cell r="AM53">
            <v>6.6635</v>
          </cell>
          <cell r="AN53">
            <v>7.3176150000000009</v>
          </cell>
          <cell r="AO53">
            <v>0</v>
          </cell>
          <cell r="AP53">
            <v>0</v>
          </cell>
          <cell r="AQ53">
            <v>0</v>
          </cell>
          <cell r="AR53">
            <v>0</v>
          </cell>
          <cell r="AV53">
            <v>8.8540708188000004</v>
          </cell>
          <cell r="AW53">
            <v>9.075551916256158</v>
          </cell>
          <cell r="AX53">
            <v>9.2922190837438379</v>
          </cell>
          <cell r="AY53">
            <v>9.5112936642036132</v>
          </cell>
          <cell r="AZ53">
            <v>4.7852256157786544</v>
          </cell>
          <cell r="BA53">
            <v>0.9138756486042694</v>
          </cell>
        </row>
        <row r="55">
          <cell r="C55" t="str">
            <v>PRÉSTAMOS GARANTIZADOS</v>
          </cell>
          <cell r="AS55">
            <v>2435.1400000000003</v>
          </cell>
          <cell r="AT55">
            <v>1227.9212460689657</v>
          </cell>
          <cell r="AU55">
            <v>1083.1671530242957</v>
          </cell>
          <cell r="AV55">
            <v>1231.5528822479944</v>
          </cell>
          <cell r="AW55">
            <v>1391.7043524386834</v>
          </cell>
          <cell r="AX55">
            <v>1676.6553702031479</v>
          </cell>
          <cell r="AY55">
            <v>1732.1357990309925</v>
          </cell>
          <cell r="AZ55">
            <v>1668.8835355035119</v>
          </cell>
        </row>
        <row r="57">
          <cell r="A57" t="str">
            <v>P FRB</v>
          </cell>
          <cell r="C57" t="str">
            <v>FRB</v>
          </cell>
          <cell r="AS57">
            <v>62.940000000000005</v>
          </cell>
          <cell r="AT57">
            <v>31.846337793103451</v>
          </cell>
          <cell r="AU57">
            <v>28.092116780320374</v>
          </cell>
          <cell r="AV57">
            <v>17.376780521739132</v>
          </cell>
          <cell r="AW57">
            <v>19.636461764705889</v>
          </cell>
          <cell r="AX57">
            <v>23.657020984299521</v>
          </cell>
          <cell r="AY57">
            <v>24.439830434782618</v>
          </cell>
          <cell r="AZ57">
            <v>23.54736311432621</v>
          </cell>
        </row>
        <row r="58">
          <cell r="A58" t="str">
            <v>P BG01/03</v>
          </cell>
          <cell r="C58" t="str">
            <v>BG01/03</v>
          </cell>
          <cell r="AS58">
            <v>1.2000000000000002</v>
          </cell>
          <cell r="AT58">
            <v>0.60717517241379315</v>
          </cell>
          <cell r="AU58">
            <v>0.53559803203661338</v>
          </cell>
          <cell r="AV58">
            <v>0.5957753321739131</v>
          </cell>
          <cell r="AW58">
            <v>0.673250117647059</v>
          </cell>
          <cell r="AX58">
            <v>0.81109786231884073</v>
          </cell>
          <cell r="AY58">
            <v>0.83793704347826115</v>
          </cell>
          <cell r="AZ58">
            <v>0.80733816391975566</v>
          </cell>
        </row>
        <row r="59">
          <cell r="A59" t="str">
            <v>P BG04/06</v>
          </cell>
          <cell r="C59" t="str">
            <v>BG04/06</v>
          </cell>
          <cell r="AS59">
            <v>20</v>
          </cell>
          <cell r="AT59">
            <v>10.119586206896553</v>
          </cell>
          <cell r="AU59">
            <v>8.9266338672768892</v>
          </cell>
          <cell r="AV59">
            <v>9.929588869565217</v>
          </cell>
          <cell r="AW59">
            <v>11.220835294117649</v>
          </cell>
          <cell r="AX59">
            <v>13.51829770531401</v>
          </cell>
          <cell r="AY59">
            <v>13.965617391304349</v>
          </cell>
          <cell r="AZ59">
            <v>13.455636065329259</v>
          </cell>
        </row>
        <row r="60">
          <cell r="A60" t="str">
            <v>P BG05/17</v>
          </cell>
          <cell r="C60" t="str">
            <v>BG05/17</v>
          </cell>
          <cell r="AS60">
            <v>70.199999999999989</v>
          </cell>
          <cell r="AT60">
            <v>35.51974758620689</v>
          </cell>
          <cell r="AU60">
            <v>31.332484874141873</v>
          </cell>
          <cell r="AV60">
            <v>63.549368765217388</v>
          </cell>
          <cell r="AW60">
            <v>71.813345882352948</v>
          </cell>
          <cell r="AX60">
            <v>86.517105314009669</v>
          </cell>
          <cell r="AY60">
            <v>89.379951304347841</v>
          </cell>
          <cell r="AZ60">
            <v>86.116070818107261</v>
          </cell>
        </row>
        <row r="61">
          <cell r="A61" t="str">
            <v>P BG06/27</v>
          </cell>
          <cell r="C61" t="str">
            <v>BG06/27</v>
          </cell>
          <cell r="AS61">
            <v>232.1</v>
          </cell>
          <cell r="AT61">
            <v>117.43779793103448</v>
          </cell>
          <cell r="AU61">
            <v>103.59358602974829</v>
          </cell>
          <cell r="AV61">
            <v>115.23287883130433</v>
          </cell>
          <cell r="AW61">
            <v>130.21779358823531</v>
          </cell>
          <cell r="AX61">
            <v>156.87984487016911</v>
          </cell>
          <cell r="AY61">
            <v>162.07098982608701</v>
          </cell>
          <cell r="AZ61">
            <v>156.15265653814609</v>
          </cell>
        </row>
        <row r="62">
          <cell r="A62" t="str">
            <v>P BG07/05</v>
          </cell>
          <cell r="C62" t="str">
            <v>BG07/05</v>
          </cell>
          <cell r="AS62">
            <v>0.20000000000000018</v>
          </cell>
          <cell r="AT62">
            <v>0.10119586206896562</v>
          </cell>
          <cell r="AU62">
            <v>8.9266338672768994E-2</v>
          </cell>
          <cell r="AV62">
            <v>9.9295888695652285E-2</v>
          </cell>
          <cell r="AW62">
            <v>0.11220835294117662</v>
          </cell>
          <cell r="AX62">
            <v>0.13518297705314028</v>
          </cell>
          <cell r="AY62">
            <v>0.13965617391304366</v>
          </cell>
          <cell r="AZ62">
            <v>0.13455636065329274</v>
          </cell>
        </row>
        <row r="63">
          <cell r="A63" t="str">
            <v>P BG08/19</v>
          </cell>
          <cell r="C63" t="str">
            <v>BG08/19</v>
          </cell>
          <cell r="AS63">
            <v>6.4</v>
          </cell>
          <cell r="AT63">
            <v>3.2382675862068959</v>
          </cell>
          <cell r="AU63">
            <v>2.8565228375286043</v>
          </cell>
          <cell r="AV63">
            <v>3.1774684382608691</v>
          </cell>
          <cell r="AW63">
            <v>3.5906672941176474</v>
          </cell>
          <cell r="AX63">
            <v>4.3258552657004836</v>
          </cell>
          <cell r="AY63">
            <v>4.4689975652173919</v>
          </cell>
          <cell r="AZ63">
            <v>4.3058035409053623</v>
          </cell>
        </row>
        <row r="64">
          <cell r="A64" t="str">
            <v>P BG09/09</v>
          </cell>
          <cell r="C64" t="str">
            <v>BG09/09</v>
          </cell>
          <cell r="AS64">
            <v>30.6</v>
          </cell>
          <cell r="AT64">
            <v>15.482966896551723</v>
          </cell>
          <cell r="AU64">
            <v>13.65774981693364</v>
          </cell>
          <cell r="AV64">
            <v>15.192270970434782</v>
          </cell>
          <cell r="AW64">
            <v>17.167878000000002</v>
          </cell>
          <cell r="AX64">
            <v>20.682995489130434</v>
          </cell>
          <cell r="AY64">
            <v>21.367394608695651</v>
          </cell>
          <cell r="AZ64">
            <v>20.58712317995376</v>
          </cell>
        </row>
        <row r="65">
          <cell r="A65" t="str">
            <v>P BG10/20</v>
          </cell>
          <cell r="C65" t="str">
            <v>BG10/20</v>
          </cell>
          <cell r="AS65">
            <v>6.5</v>
          </cell>
          <cell r="AT65">
            <v>3.2888655172413794</v>
          </cell>
          <cell r="AU65">
            <v>2.9011560068649893</v>
          </cell>
          <cell r="AV65">
            <v>3.2271163826086959</v>
          </cell>
          <cell r="AW65">
            <v>3.6467714705882361</v>
          </cell>
          <cell r="AX65">
            <v>4.3934467542270541</v>
          </cell>
          <cell r="AY65">
            <v>4.5388256521739141</v>
          </cell>
          <cell r="AZ65">
            <v>4.3730817212320101</v>
          </cell>
        </row>
        <row r="66">
          <cell r="A66" t="str">
            <v>P BG11/10</v>
          </cell>
          <cell r="C66" t="str">
            <v>BG11/10</v>
          </cell>
          <cell r="AS66">
            <v>28.7</v>
          </cell>
          <cell r="AT66">
            <v>14.521606206896553</v>
          </cell>
          <cell r="AU66">
            <v>12.809719599542337</v>
          </cell>
          <cell r="AV66">
            <v>14.248960027826088</v>
          </cell>
          <cell r="AW66">
            <v>16.101898647058828</v>
          </cell>
          <cell r="AX66">
            <v>19.398757207125609</v>
          </cell>
          <cell r="AY66">
            <v>20.040660956521748</v>
          </cell>
          <cell r="AZ66">
            <v>19.30883775374749</v>
          </cell>
        </row>
        <row r="67">
          <cell r="A67" t="str">
            <v>P BG12/15</v>
          </cell>
          <cell r="C67" t="str">
            <v>BG12/15</v>
          </cell>
          <cell r="AS67">
            <v>72</v>
          </cell>
          <cell r="AT67">
            <v>36.430510344827589</v>
          </cell>
          <cell r="AU67">
            <v>32.135881922196802</v>
          </cell>
          <cell r="AV67">
            <v>35.746519930434786</v>
          </cell>
          <cell r="AW67">
            <v>40.395007058823538</v>
          </cell>
          <cell r="AX67">
            <v>48.665871739130445</v>
          </cell>
          <cell r="AY67">
            <v>50.276222608695662</v>
          </cell>
          <cell r="AZ67">
            <v>48.440289835185332</v>
          </cell>
        </row>
        <row r="68">
          <cell r="A68" t="str">
            <v>P BG13/30</v>
          </cell>
          <cell r="C68" t="str">
            <v>BG13/30</v>
          </cell>
          <cell r="AS68">
            <v>44.4</v>
          </cell>
          <cell r="AT68">
            <v>22.465481379310344</v>
          </cell>
          <cell r="AU68">
            <v>19.817127185354689</v>
          </cell>
          <cell r="AV68">
            <v>22.043687290434775</v>
          </cell>
          <cell r="AW68">
            <v>24.91025435294117</v>
          </cell>
          <cell r="AX68">
            <v>30.01062090579709</v>
          </cell>
          <cell r="AY68">
            <v>31.003670608695643</v>
          </cell>
          <cell r="AZ68">
            <v>29.871512065030942</v>
          </cell>
        </row>
        <row r="69">
          <cell r="A69" t="str">
            <v>P BG14/31</v>
          </cell>
          <cell r="C69" t="str">
            <v>BG14/31</v>
          </cell>
          <cell r="AS69">
            <v>0</v>
          </cell>
          <cell r="AT69">
            <v>0</v>
          </cell>
          <cell r="AU69">
            <v>0</v>
          </cell>
          <cell r="AV69">
            <v>0</v>
          </cell>
          <cell r="AW69">
            <v>0</v>
          </cell>
          <cell r="AX69">
            <v>0</v>
          </cell>
          <cell r="AY69">
            <v>0</v>
          </cell>
          <cell r="AZ69">
            <v>0</v>
          </cell>
        </row>
        <row r="70">
          <cell r="A70" t="str">
            <v>P BG15/12</v>
          </cell>
          <cell r="C70" t="str">
            <v>BG15/12</v>
          </cell>
          <cell r="AS70">
            <v>33.799999999999997</v>
          </cell>
          <cell r="AT70">
            <v>17.10210068965517</v>
          </cell>
          <cell r="AU70">
            <v>15.08601123569794</v>
          </cell>
          <cell r="AV70">
            <v>16.781005189565214</v>
          </cell>
          <cell r="AW70">
            <v>18.963211647058824</v>
          </cell>
          <cell r="AX70">
            <v>22.845923121980675</v>
          </cell>
          <cell r="AY70">
            <v>23.601893391304351</v>
          </cell>
          <cell r="AZ70">
            <v>22.740024950406447</v>
          </cell>
        </row>
        <row r="71">
          <cell r="A71" t="str">
            <v>P BG16/08$</v>
          </cell>
          <cell r="C71" t="str">
            <v>BG16/08$</v>
          </cell>
          <cell r="AS71">
            <v>24.1</v>
          </cell>
          <cell r="AT71">
            <v>8.7100724137931049</v>
          </cell>
          <cell r="AU71">
            <v>7.6832812929061811</v>
          </cell>
          <cell r="AV71">
            <v>8.5465389913043488</v>
          </cell>
          <cell r="AW71">
            <v>9.6579332352941201</v>
          </cell>
          <cell r="AX71">
            <v>11.635391953502417</v>
          </cell>
          <cell r="AY71">
            <v>12.020406397515529</v>
          </cell>
          <cell r="AZ71">
            <v>11.581458184801255</v>
          </cell>
        </row>
        <row r="72">
          <cell r="A72" t="str">
            <v>P BG17/08</v>
          </cell>
          <cell r="C72" t="str">
            <v>BG17/08</v>
          </cell>
          <cell r="AS72">
            <v>605.20000000000005</v>
          </cell>
          <cell r="AT72">
            <v>306.21867862068967</v>
          </cell>
          <cell r="AU72">
            <v>270.11994082379869</v>
          </cell>
          <cell r="AV72">
            <v>300.46935919304349</v>
          </cell>
          <cell r="AW72">
            <v>339.54247600000008</v>
          </cell>
          <cell r="AX72">
            <v>409.06368856280199</v>
          </cell>
          <cell r="AY72">
            <v>422.59958226086968</v>
          </cell>
          <cell r="AZ72">
            <v>407.16754733686344</v>
          </cell>
        </row>
        <row r="73">
          <cell r="A73" t="str">
            <v>P BG18/18</v>
          </cell>
          <cell r="C73" t="str">
            <v>BG18/18</v>
          </cell>
          <cell r="AS73">
            <v>459.1</v>
          </cell>
          <cell r="AT73">
            <v>232.29510137931035</v>
          </cell>
          <cell r="AU73">
            <v>204.91088042334098</v>
          </cell>
          <cell r="AV73">
            <v>227.93371250086958</v>
          </cell>
          <cell r="AW73">
            <v>257.57427417647062</v>
          </cell>
          <cell r="AX73">
            <v>310.31252382548314</v>
          </cell>
          <cell r="AY73">
            <v>320.58074721739143</v>
          </cell>
          <cell r="AZ73">
            <v>308.87412587963325</v>
          </cell>
        </row>
        <row r="74">
          <cell r="A74" t="str">
            <v>P BG19/31</v>
          </cell>
          <cell r="C74" t="str">
            <v>BG19/31</v>
          </cell>
          <cell r="AS74">
            <v>733.2</v>
          </cell>
          <cell r="AT74">
            <v>370.98403034482766</v>
          </cell>
          <cell r="AU74">
            <v>327.25039757437082</v>
          </cell>
          <cell r="AV74">
            <v>364.01872795826097</v>
          </cell>
          <cell r="AW74">
            <v>411.35582188235315</v>
          </cell>
          <cell r="AX74">
            <v>495.58079387681181</v>
          </cell>
          <cell r="AY74">
            <v>511.97953356521771</v>
          </cell>
          <cell r="AZ74">
            <v>493.2836181549709</v>
          </cell>
        </row>
        <row r="75">
          <cell r="A75" t="str">
            <v>P EL/ARP-61</v>
          </cell>
          <cell r="C75" t="str">
            <v>EL/ARP-61</v>
          </cell>
          <cell r="AS75">
            <v>0.79999999999999982</v>
          </cell>
          <cell r="AT75">
            <v>0.27586206896551718</v>
          </cell>
          <cell r="AU75">
            <v>0.24334193485564046</v>
          </cell>
          <cell r="AV75">
            <v>0.27068270120259014</v>
          </cell>
          <cell r="AW75">
            <v>0.30588235294117649</v>
          </cell>
          <cell r="AX75">
            <v>0.36851166615273923</v>
          </cell>
          <cell r="AY75">
            <v>0.38070569578432673</v>
          </cell>
          <cell r="AZ75">
            <v>0.36680349654011368</v>
          </cell>
        </row>
        <row r="76">
          <cell r="A76" t="str">
            <v>P EL/ARP-68</v>
          </cell>
          <cell r="C76" t="str">
            <v>EL/ARP-68</v>
          </cell>
          <cell r="AS76">
            <v>3.7000000000000011</v>
          </cell>
          <cell r="AT76">
            <v>1.2758620689655176</v>
          </cell>
          <cell r="AU76">
            <v>1.1254564487073377</v>
          </cell>
          <cell r="AV76">
            <v>1.25190749306198</v>
          </cell>
          <cell r="AW76">
            <v>1.4147058823529417</v>
          </cell>
          <cell r="AX76">
            <v>1.7043664559564193</v>
          </cell>
          <cell r="AY76">
            <v>1.7607638430025114</v>
          </cell>
          <cell r="AZ76">
            <v>1.696466171498026</v>
          </cell>
        </row>
        <row r="77">
          <cell r="A77" t="str">
            <v>P EL/USD-74</v>
          </cell>
          <cell r="C77" t="str">
            <v>EL/USD-74</v>
          </cell>
          <cell r="AS77">
            <v>0</v>
          </cell>
          <cell r="AT77">
            <v>0</v>
          </cell>
          <cell r="AU77">
            <v>0</v>
          </cell>
          <cell r="AV77">
            <v>1.9724611950770088</v>
          </cell>
          <cell r="AW77">
            <v>2.2289605828329417</v>
          </cell>
          <cell r="AX77">
            <v>2.6853395440125611</v>
          </cell>
          <cell r="AY77">
            <v>2.7741972735721747</v>
          </cell>
          <cell r="AZ77">
            <v>2.6728921350701178</v>
          </cell>
        </row>
        <row r="78">
          <cell r="A78" t="str">
            <v>P EL/USD-79</v>
          </cell>
          <cell r="C78" t="str">
            <v>EL/USD-79</v>
          </cell>
          <cell r="AS78">
            <v>0</v>
          </cell>
          <cell r="AT78">
            <v>0</v>
          </cell>
          <cell r="AU78">
            <v>0</v>
          </cell>
          <cell r="AV78">
            <v>9.752252866587547</v>
          </cell>
          <cell r="AW78">
            <v>11.020438469307647</v>
          </cell>
          <cell r="AX78">
            <v>13.276869695190609</v>
          </cell>
          <cell r="AY78">
            <v>13.716200542346957</v>
          </cell>
          <cell r="AZ78">
            <v>13.215327151365919</v>
          </cell>
        </row>
        <row r="79">
          <cell r="A79" t="str">
            <v>P EL/USD-91</v>
          </cell>
          <cell r="C79" t="str">
            <v>EL/USD-91</v>
          </cell>
          <cell r="AS79">
            <v>0</v>
          </cell>
          <cell r="AT79">
            <v>0</v>
          </cell>
          <cell r="AU79">
            <v>0</v>
          </cell>
          <cell r="AV79">
            <v>0.13652291032653913</v>
          </cell>
          <cell r="AW79">
            <v>0.15427638654235296</v>
          </cell>
          <cell r="AX79">
            <v>0.18586442698013286</v>
          </cell>
          <cell r="AY79">
            <v>0.19201467007478265</v>
          </cell>
          <cell r="AZ79">
            <v>0.18500288582581853</v>
          </cell>
        </row>
        <row r="81">
          <cell r="A81" t="str">
            <v>TITULOS GOBIERNO PROVINCIAL</v>
          </cell>
        </row>
        <row r="83">
          <cell r="A83" t="str">
            <v>BPRV</v>
          </cell>
          <cell r="AJ83">
            <v>0</v>
          </cell>
          <cell r="AK83">
            <v>0</v>
          </cell>
          <cell r="AL83">
            <v>0</v>
          </cell>
          <cell r="AM83">
            <v>0</v>
          </cell>
          <cell r="AN83">
            <v>0</v>
          </cell>
          <cell r="AO83">
            <v>0</v>
          </cell>
          <cell r="AP83">
            <v>0</v>
          </cell>
          <cell r="AQ83">
            <v>0</v>
          </cell>
          <cell r="AR83">
            <v>0</v>
          </cell>
          <cell r="AS83">
            <v>0</v>
          </cell>
          <cell r="AT83">
            <v>0</v>
          </cell>
        </row>
        <row r="84">
          <cell r="A84" t="str">
            <v>GPTdF04-Albatros</v>
          </cell>
          <cell r="AJ84">
            <v>0</v>
          </cell>
          <cell r="AK84">
            <v>0</v>
          </cell>
          <cell r="AL84">
            <v>0</v>
          </cell>
          <cell r="AM84">
            <v>0</v>
          </cell>
          <cell r="AN84">
            <v>0</v>
          </cell>
          <cell r="AO84">
            <v>0</v>
          </cell>
          <cell r="AP84">
            <v>0</v>
          </cell>
          <cell r="AQ84">
            <v>0</v>
          </cell>
          <cell r="AR84">
            <v>0</v>
          </cell>
          <cell r="AS84">
            <v>0</v>
          </cell>
          <cell r="AT84">
            <v>0</v>
          </cell>
        </row>
        <row r="85">
          <cell r="A85" t="str">
            <v>GPM07-Aconcagua</v>
          </cell>
          <cell r="AJ85">
            <v>0</v>
          </cell>
          <cell r="AK85">
            <v>0</v>
          </cell>
          <cell r="AL85">
            <v>0</v>
          </cell>
          <cell r="AM85">
            <v>0</v>
          </cell>
          <cell r="AN85">
            <v>0</v>
          </cell>
          <cell r="AO85">
            <v>0</v>
          </cell>
          <cell r="AP85">
            <v>0</v>
          </cell>
          <cell r="AQ85">
            <v>0</v>
          </cell>
          <cell r="AR85">
            <v>0</v>
          </cell>
          <cell r="AS85">
            <v>0</v>
          </cell>
          <cell r="AT85">
            <v>0</v>
          </cell>
        </row>
        <row r="86">
          <cell r="A86" t="str">
            <v>GPM02</v>
          </cell>
          <cell r="AJ86">
            <v>0</v>
          </cell>
          <cell r="AK86">
            <v>0</v>
          </cell>
          <cell r="AL86">
            <v>0</v>
          </cell>
          <cell r="AM86">
            <v>0</v>
          </cell>
          <cell r="AN86">
            <v>0</v>
          </cell>
          <cell r="AO86">
            <v>0</v>
          </cell>
          <cell r="AP86">
            <v>0</v>
          </cell>
          <cell r="AQ86">
            <v>0</v>
          </cell>
          <cell r="AR86">
            <v>0</v>
          </cell>
          <cell r="AS86">
            <v>0</v>
          </cell>
          <cell r="AT86">
            <v>0</v>
          </cell>
        </row>
        <row r="97">
          <cell r="A97" t="str">
            <v>Para ingresar un nuevo bono insertar una fila sobre la línea</v>
          </cell>
        </row>
        <row r="100">
          <cell r="A100">
            <v>2099</v>
          </cell>
          <cell r="C100" t="str">
            <v xml:space="preserve">    Bocon Prov de Buenos Aires en pesos</v>
          </cell>
        </row>
        <row r="101">
          <cell r="A101">
            <v>2098</v>
          </cell>
          <cell r="C101" t="str">
            <v xml:space="preserve">    Bocon Prov de Buenos Aires en dólares</v>
          </cell>
        </row>
        <row r="102">
          <cell r="A102">
            <v>2177</v>
          </cell>
          <cell r="C102" t="str">
            <v xml:space="preserve">    Bono Estructurado en dólares - </v>
          </cell>
        </row>
        <row r="103">
          <cell r="A103" t="str">
            <v>BPBA1</v>
          </cell>
          <cell r="C103" t="str">
            <v xml:space="preserve">    Eurobono 97 en dólares</v>
          </cell>
        </row>
        <row r="104">
          <cell r="A104" t="str">
            <v>BPB2D</v>
          </cell>
          <cell r="C104" t="str">
            <v xml:space="preserve">    Eurobono 98 en dólares</v>
          </cell>
        </row>
        <row r="105">
          <cell r="A105" t="str">
            <v>BPB3C</v>
          </cell>
          <cell r="C105" t="str">
            <v xml:space="preserve">    Eurobono 98 en dólares</v>
          </cell>
        </row>
        <row r="106">
          <cell r="C106" t="str">
            <v xml:space="preserve">    Eurobono 98 en Marcos (150)</v>
          </cell>
        </row>
        <row r="107">
          <cell r="C107" t="str">
            <v xml:space="preserve">    Eurobono 01 en Marcos (250)</v>
          </cell>
        </row>
        <row r="108">
          <cell r="A108" t="str">
            <v>GPBX3-Francos Suizos</v>
          </cell>
          <cell r="C108" t="str">
            <v xml:space="preserve">    Eurobono 03 en Francos Suizos (150+50+75)</v>
          </cell>
        </row>
        <row r="109">
          <cell r="A109" t="str">
            <v>GPBX2-Euros</v>
          </cell>
          <cell r="B109">
            <v>7</v>
          </cell>
          <cell r="C109" t="str">
            <v xml:space="preserve">    Eurobono 02 en Euros (100)</v>
          </cell>
        </row>
        <row r="110">
          <cell r="A110" t="str">
            <v>PBAS2</v>
          </cell>
          <cell r="B110">
            <v>9</v>
          </cell>
          <cell r="C110" t="str">
            <v xml:space="preserve">    Eurobono 02 en Dólares</v>
          </cell>
          <cell r="AJ110">
            <v>9.68</v>
          </cell>
        </row>
        <row r="111">
          <cell r="A111" t="str">
            <v>GPBX4-Euros</v>
          </cell>
          <cell r="B111">
            <v>10</v>
          </cell>
          <cell r="C111" t="str">
            <v xml:space="preserve">    Eurobono 04 en Euros (175)</v>
          </cell>
        </row>
        <row r="112">
          <cell r="A112" t="str">
            <v>BGBX6-Euros</v>
          </cell>
          <cell r="B112" t="str">
            <v>para augusto son 11 y 15</v>
          </cell>
          <cell r="C112" t="str">
            <v xml:space="preserve">    Eurobono 06 en Euros (150+50)</v>
          </cell>
        </row>
        <row r="113">
          <cell r="A113" t="str">
            <v>BGBX1</v>
          </cell>
          <cell r="B113">
            <v>13</v>
          </cell>
          <cell r="C113" t="str">
            <v xml:space="preserve">    Eurobono 05 en Euros (300)</v>
          </cell>
        </row>
        <row r="114">
          <cell r="A114" t="str">
            <v>GPBX7</v>
          </cell>
          <cell r="B114">
            <v>14</v>
          </cell>
          <cell r="C114" t="str">
            <v xml:space="preserve">    Eurobono 10 en Dólares</v>
          </cell>
        </row>
        <row r="115">
          <cell r="A115" t="str">
            <v>GPBX3-Yenes</v>
          </cell>
          <cell r="B115">
            <v>16</v>
          </cell>
          <cell r="C115" t="str">
            <v xml:space="preserve">    Eurobono 03 en Yenes (3000)</v>
          </cell>
        </row>
        <row r="116">
          <cell r="A116" t="str">
            <v>GPBX4.1-Euros</v>
          </cell>
          <cell r="B116">
            <v>18</v>
          </cell>
          <cell r="C116" t="str">
            <v xml:space="preserve">    Eurobono 04 en Euros (100)</v>
          </cell>
        </row>
        <row r="117">
          <cell r="A117" t="str">
            <v>PX13D</v>
          </cell>
          <cell r="B117">
            <v>21</v>
          </cell>
          <cell r="C117" t="str">
            <v xml:space="preserve">    Eurobono 03 en Dólares</v>
          </cell>
        </row>
        <row r="118">
          <cell r="A118" t="str">
            <v>PX14D</v>
          </cell>
          <cell r="B118">
            <v>22</v>
          </cell>
          <cell r="C118" t="str">
            <v xml:space="preserve">    Eurobono 07 en Dólares</v>
          </cell>
        </row>
        <row r="119">
          <cell r="A119" t="str">
            <v>GPBX2.1-Euros</v>
          </cell>
          <cell r="B119">
            <v>23</v>
          </cell>
          <cell r="C119" t="str">
            <v xml:space="preserve">    Eurobono 02 en Euros (100)</v>
          </cell>
        </row>
        <row r="120">
          <cell r="A120" t="str">
            <v>GPBX3-Euros</v>
          </cell>
          <cell r="B120">
            <v>27</v>
          </cell>
          <cell r="C120" t="str">
            <v xml:space="preserve">    Eurobono 03 en Euros (300)</v>
          </cell>
        </row>
        <row r="121">
          <cell r="A121" t="str">
            <v>GPBX4.2-Euros</v>
          </cell>
          <cell r="B121">
            <v>28</v>
          </cell>
          <cell r="C121" t="str">
            <v xml:space="preserve">    Eurobono 04 en Euros (300)</v>
          </cell>
        </row>
        <row r="122">
          <cell r="A122" t="str">
            <v>PBAS3</v>
          </cell>
          <cell r="B122">
            <v>12</v>
          </cell>
          <cell r="C122" t="str">
            <v xml:space="preserve">    Euroletra 06/12/00 en dólares</v>
          </cell>
        </row>
        <row r="123">
          <cell r="B123">
            <v>12</v>
          </cell>
          <cell r="C123" t="str">
            <v xml:space="preserve">    Euroletra 19/06/00 en dólares</v>
          </cell>
        </row>
        <row r="124">
          <cell r="B124">
            <v>12</v>
          </cell>
          <cell r="C124" t="str">
            <v xml:space="preserve">    Euroletra 06/07/00 en Yenes (2500)</v>
          </cell>
        </row>
        <row r="125">
          <cell r="A125">
            <v>403</v>
          </cell>
          <cell r="B125">
            <v>12</v>
          </cell>
          <cell r="C125" t="str">
            <v xml:space="preserve">    Euroletra 05/01/01 en dólares</v>
          </cell>
        </row>
        <row r="126">
          <cell r="A126" t="str">
            <v>PBAS9</v>
          </cell>
          <cell r="B126">
            <v>17</v>
          </cell>
          <cell r="C126" t="str">
            <v xml:space="preserve">    Euroletra 30/03/01 en dólares</v>
          </cell>
        </row>
        <row r="127">
          <cell r="B127">
            <v>19</v>
          </cell>
          <cell r="C127" t="str">
            <v xml:space="preserve">    Euroletra 07/05/01 en dólares</v>
          </cell>
        </row>
        <row r="128">
          <cell r="B128">
            <v>20</v>
          </cell>
          <cell r="C128" t="str">
            <v xml:space="preserve">    Euroletra 15/03/01 en yenes</v>
          </cell>
        </row>
        <row r="129">
          <cell r="A129" t="str">
            <v>PX16P</v>
          </cell>
          <cell r="B129">
            <v>24</v>
          </cell>
          <cell r="C129" t="str">
            <v xml:space="preserve">    Euroletra 21/09/01 en pesos</v>
          </cell>
        </row>
        <row r="130">
          <cell r="B130">
            <v>25</v>
          </cell>
          <cell r="C130" t="str">
            <v xml:space="preserve">    Euroletra 01/11/01 en euro (75)</v>
          </cell>
        </row>
        <row r="131">
          <cell r="B131">
            <v>26</v>
          </cell>
          <cell r="C131" t="str">
            <v xml:space="preserve">    Euroletra 23/04/01 en dólares</v>
          </cell>
        </row>
        <row r="132">
          <cell r="A132" t="str">
            <v>PX21</v>
          </cell>
          <cell r="B132">
            <v>29</v>
          </cell>
          <cell r="C132" t="str">
            <v xml:space="preserve">    Euroletra 11/03/02 en dólares</v>
          </cell>
        </row>
        <row r="133">
          <cell r="A133" t="str">
            <v>GPBX6-u$s</v>
          </cell>
          <cell r="B133">
            <v>30</v>
          </cell>
          <cell r="C133" t="str">
            <v xml:space="preserve">    Eurobono 06 en Dólares</v>
          </cell>
        </row>
        <row r="134">
          <cell r="A134">
            <v>2442</v>
          </cell>
          <cell r="C134" t="str">
            <v xml:space="preserve">    Bonos  U$S V.2009 ES</v>
          </cell>
        </row>
      </sheetData>
      <sheetData sheetId="6" refreshError="1">
        <row r="4">
          <cell r="A4" t="str">
            <v>DNCI</v>
          </cell>
          <cell r="B4" t="str">
            <v>COD ISIN/MAE</v>
          </cell>
          <cell r="C4" t="str">
            <v>ESPECIE</v>
          </cell>
          <cell r="D4">
            <v>33603</v>
          </cell>
          <cell r="E4">
            <v>33694</v>
          </cell>
          <cell r="F4">
            <v>33785</v>
          </cell>
          <cell r="G4">
            <v>33877</v>
          </cell>
          <cell r="H4">
            <v>33969</v>
          </cell>
          <cell r="I4">
            <v>34059</v>
          </cell>
          <cell r="J4">
            <v>34150</v>
          </cell>
          <cell r="K4">
            <v>34242</v>
          </cell>
          <cell r="L4">
            <v>34334</v>
          </cell>
          <cell r="M4">
            <v>34424</v>
          </cell>
          <cell r="N4">
            <v>34515</v>
          </cell>
          <cell r="O4">
            <v>34607</v>
          </cell>
          <cell r="P4">
            <v>34699</v>
          </cell>
          <cell r="Q4">
            <v>34789</v>
          </cell>
          <cell r="R4">
            <v>34880</v>
          </cell>
          <cell r="S4">
            <v>34972</v>
          </cell>
          <cell r="T4">
            <v>35064</v>
          </cell>
          <cell r="U4">
            <v>35155</v>
          </cell>
          <cell r="V4">
            <v>35246</v>
          </cell>
          <cell r="W4">
            <v>35338</v>
          </cell>
          <cell r="X4">
            <v>35430</v>
          </cell>
          <cell r="Y4">
            <v>35520</v>
          </cell>
          <cell r="Z4">
            <v>35611</v>
          </cell>
          <cell r="AA4">
            <v>35703</v>
          </cell>
          <cell r="AB4">
            <v>35795</v>
          </cell>
          <cell r="AC4">
            <v>35885</v>
          </cell>
          <cell r="AD4">
            <v>35976</v>
          </cell>
          <cell r="AE4">
            <v>36068</v>
          </cell>
          <cell r="AF4">
            <v>36160</v>
          </cell>
          <cell r="AG4">
            <v>36250</v>
          </cell>
          <cell r="AH4">
            <v>36341</v>
          </cell>
          <cell r="AI4">
            <v>36433</v>
          </cell>
          <cell r="AJ4">
            <v>36525</v>
          </cell>
          <cell r="AK4">
            <v>36616</v>
          </cell>
          <cell r="AL4">
            <v>36707</v>
          </cell>
          <cell r="AM4">
            <v>36799</v>
          </cell>
          <cell r="AN4">
            <v>36891</v>
          </cell>
          <cell r="AO4">
            <v>36981</v>
          </cell>
          <cell r="AP4">
            <v>37072</v>
          </cell>
          <cell r="AQ4">
            <v>37164</v>
          </cell>
          <cell r="AR4">
            <v>37195</v>
          </cell>
          <cell r="AS4">
            <v>37256</v>
          </cell>
          <cell r="AT4">
            <v>37346</v>
          </cell>
          <cell r="AU4">
            <v>37437</v>
          </cell>
          <cell r="AV4">
            <v>37529</v>
          </cell>
          <cell r="AW4">
            <v>37621</v>
          </cell>
          <cell r="AX4">
            <v>37711</v>
          </cell>
          <cell r="AY4">
            <v>37802</v>
          </cell>
          <cell r="AZ4">
            <v>37894</v>
          </cell>
        </row>
        <row r="5">
          <cell r="A5" t="str">
            <v>x</v>
          </cell>
        </row>
        <row r="6">
          <cell r="A6" t="str">
            <v>TENENCIAS TOTALES</v>
          </cell>
          <cell r="AP6">
            <v>217.8726373656001</v>
          </cell>
          <cell r="AQ6">
            <v>281.54207585956567</v>
          </cell>
          <cell r="AR6">
            <v>281.54207585956567</v>
          </cell>
          <cell r="AS6">
            <v>145.03458430170465</v>
          </cell>
          <cell r="AT6">
            <v>248.31763503035853</v>
          </cell>
          <cell r="AU6">
            <v>348.49338338500922</v>
          </cell>
          <cell r="AV6">
            <v>367.69050321904137</v>
          </cell>
          <cell r="AW6">
            <v>236.68643829754419</v>
          </cell>
          <cell r="AX6">
            <v>146.03587415262501</v>
          </cell>
          <cell r="AY6">
            <v>190.410398701535</v>
          </cell>
          <cell r="AZ6">
            <v>72.551636837226567</v>
          </cell>
        </row>
        <row r="7">
          <cell r="A7" t="str">
            <v>X</v>
          </cell>
        </row>
        <row r="8">
          <cell r="A8" t="str">
            <v>TITULOS GOBIERNO NACIONAL</v>
          </cell>
          <cell r="AP8">
            <v>217.8726373656001</v>
          </cell>
          <cell r="AQ8">
            <v>281.54207585956567</v>
          </cell>
          <cell r="AR8">
            <v>281.54207585956567</v>
          </cell>
          <cell r="AS8">
            <v>145.03458430170465</v>
          </cell>
          <cell r="AT8">
            <v>248.31763503035853</v>
          </cell>
          <cell r="AU8">
            <v>348.49338338500922</v>
          </cell>
          <cell r="AV8">
            <v>367.69050321904137</v>
          </cell>
          <cell r="AW8">
            <v>236.68643829754419</v>
          </cell>
          <cell r="AX8">
            <v>146.03587415262501</v>
          </cell>
          <cell r="AY8">
            <v>190.410398701535</v>
          </cell>
          <cell r="AZ8">
            <v>72.551636837226567</v>
          </cell>
        </row>
        <row r="9">
          <cell r="A9" t="str">
            <v>x</v>
          </cell>
        </row>
        <row r="10">
          <cell r="A10" t="str">
            <v>BRADY</v>
          </cell>
          <cell r="C10" t="str">
            <v>BONOS BRADY</v>
          </cell>
          <cell r="AP10">
            <v>62.198284999999998</v>
          </cell>
          <cell r="AQ10">
            <v>77.408969701936869</v>
          </cell>
          <cell r="AR10">
            <v>77.408969701936869</v>
          </cell>
          <cell r="AS10">
            <v>24.493741</v>
          </cell>
          <cell r="AT10">
            <v>18.907612371743177</v>
          </cell>
          <cell r="AU10">
            <v>14.63221022733044</v>
          </cell>
          <cell r="AV10">
            <v>49.490668344155871</v>
          </cell>
          <cell r="AW10">
            <v>38.949724775071317</v>
          </cell>
          <cell r="AX10">
            <v>9.2335294304624895</v>
          </cell>
          <cell r="AY10">
            <v>43.110792688857707</v>
          </cell>
          <cell r="AZ10">
            <v>10.689285</v>
          </cell>
        </row>
        <row r="11">
          <cell r="A11" t="str">
            <v>PAR</v>
          </cell>
          <cell r="B11" t="str">
            <v>XS0043119147</v>
          </cell>
          <cell r="AQ11">
            <v>4.5941259198691746</v>
          </cell>
          <cell r="AR11">
            <v>4.5941259198691746</v>
          </cell>
          <cell r="AS11">
            <v>0.74995000000000001</v>
          </cell>
          <cell r="AT11">
            <v>8.9520681660097363</v>
          </cell>
          <cell r="AU11">
            <v>3.0446464178066308</v>
          </cell>
          <cell r="AV11">
            <v>3.1921772727272701</v>
          </cell>
          <cell r="AW11">
            <v>2.7934322580645157</v>
          </cell>
          <cell r="AX11">
            <v>2.3936999999999999</v>
          </cell>
          <cell r="AY11">
            <v>13.449666555098485</v>
          </cell>
          <cell r="AZ11">
            <v>6.8098000000000001</v>
          </cell>
        </row>
        <row r="12">
          <cell r="A12" t="str">
            <v>DISD</v>
          </cell>
          <cell r="B12" t="str">
            <v>DISD</v>
          </cell>
          <cell r="AP12">
            <v>3.3118780000000001</v>
          </cell>
          <cell r="AQ12">
            <v>0.01</v>
          </cell>
          <cell r="AR12">
            <v>0.01</v>
          </cell>
          <cell r="AS12">
            <v>0.01</v>
          </cell>
          <cell r="AT12">
            <v>0</v>
          </cell>
          <cell r="AU12">
            <v>0</v>
          </cell>
          <cell r="AV12">
            <v>0</v>
          </cell>
          <cell r="AW12">
            <v>0</v>
          </cell>
          <cell r="AX12">
            <v>0</v>
          </cell>
          <cell r="AY12">
            <v>0</v>
          </cell>
          <cell r="AZ12">
            <v>2.9069000000000001E-2</v>
          </cell>
        </row>
        <row r="13">
          <cell r="A13" t="str">
            <v>FRB</v>
          </cell>
          <cell r="B13" t="str">
            <v>FRB</v>
          </cell>
          <cell r="AP13">
            <v>58.886406999999998</v>
          </cell>
          <cell r="AQ13">
            <v>72.804843782067692</v>
          </cell>
          <cell r="AR13">
            <v>72.804843782067692</v>
          </cell>
          <cell r="AS13">
            <v>23.733791</v>
          </cell>
          <cell r="AT13">
            <v>9.9555442057334407</v>
          </cell>
          <cell r="AU13">
            <v>11.587563809523809</v>
          </cell>
          <cell r="AV13">
            <v>46.2984910714286</v>
          </cell>
          <cell r="AW13">
            <v>36.156292517006804</v>
          </cell>
          <cell r="AX13">
            <v>6.8398294304624905</v>
          </cell>
          <cell r="AY13">
            <v>29.661126133759222</v>
          </cell>
          <cell r="AZ13">
            <v>3.8504160000000001</v>
          </cell>
        </row>
        <row r="14">
          <cell r="A14" t="str">
            <v>GLOB</v>
          </cell>
          <cell r="C14" t="str">
            <v>BONOS GLOBALES</v>
          </cell>
          <cell r="AP14">
            <v>137.69060399999998</v>
          </cell>
          <cell r="AQ14">
            <v>156.03224816414738</v>
          </cell>
          <cell r="AR14">
            <v>156.03224816414738</v>
          </cell>
          <cell r="AS14">
            <v>92.542647000000002</v>
          </cell>
          <cell r="AT14">
            <v>167.65580413304278</v>
          </cell>
          <cell r="AU14">
            <v>245.53783176566742</v>
          </cell>
          <cell r="AV14">
            <v>244.54113759582825</v>
          </cell>
          <cell r="AW14">
            <v>135.06476690622617</v>
          </cell>
          <cell r="AX14">
            <v>88.412021105486289</v>
          </cell>
          <cell r="AY14">
            <v>109.2458848843178</v>
          </cell>
          <cell r="AZ14">
            <v>45.746474000000006</v>
          </cell>
        </row>
        <row r="15">
          <cell r="A15" t="str">
            <v>BG01/03</v>
          </cell>
          <cell r="B15" t="str">
            <v>GD03</v>
          </cell>
          <cell r="C15" t="str">
            <v xml:space="preserve">    Bono Global I (8.375%)</v>
          </cell>
          <cell r="AP15">
            <v>13.164405</v>
          </cell>
          <cell r="AQ15">
            <v>12.18202479901894</v>
          </cell>
          <cell r="AR15">
            <v>12.18202479901894</v>
          </cell>
          <cell r="AS15">
            <v>7.6095360000000003</v>
          </cell>
          <cell r="AT15">
            <v>26.46417872340426</v>
          </cell>
          <cell r="AU15">
            <v>45.884269601401662</v>
          </cell>
          <cell r="AV15">
            <v>10.385784615384599</v>
          </cell>
          <cell r="AW15">
            <v>8.4074528735632192</v>
          </cell>
          <cell r="AX15">
            <v>2.2404169934640521</v>
          </cell>
          <cell r="AY15">
            <v>3.6423000000000001</v>
          </cell>
          <cell r="AZ15">
            <v>0.99211000000000005</v>
          </cell>
        </row>
        <row r="16">
          <cell r="A16" t="str">
            <v>BG02/99</v>
          </cell>
          <cell r="C16" t="str">
            <v xml:space="preserve">    Bono Global II (10.95%)</v>
          </cell>
          <cell r="AV16">
            <v>0</v>
          </cell>
          <cell r="AW16">
            <v>0</v>
          </cell>
          <cell r="AX16">
            <v>0</v>
          </cell>
          <cell r="AY16">
            <v>0</v>
          </cell>
          <cell r="AZ16">
            <v>0</v>
          </cell>
        </row>
        <row r="17">
          <cell r="A17" t="str">
            <v>BG03/01</v>
          </cell>
          <cell r="C17" t="str">
            <v xml:space="preserve">    Bono Global III</v>
          </cell>
          <cell r="AV17">
            <v>0</v>
          </cell>
          <cell r="AW17">
            <v>0</v>
          </cell>
          <cell r="AX17">
            <v>0</v>
          </cell>
          <cell r="AY17">
            <v>0</v>
          </cell>
          <cell r="AZ17">
            <v>0</v>
          </cell>
        </row>
        <row r="18">
          <cell r="A18" t="str">
            <v>BG04/06</v>
          </cell>
          <cell r="C18" t="str">
            <v xml:space="preserve">    Bono Global IV</v>
          </cell>
          <cell r="AP18">
            <v>0</v>
          </cell>
          <cell r="AQ18">
            <v>0</v>
          </cell>
          <cell r="AR18">
            <v>0</v>
          </cell>
          <cell r="AS18">
            <v>0</v>
          </cell>
          <cell r="AT18">
            <v>0</v>
          </cell>
          <cell r="AU18">
            <v>0</v>
          </cell>
          <cell r="AV18">
            <v>0</v>
          </cell>
          <cell r="AW18">
            <v>0</v>
          </cell>
          <cell r="AX18">
            <v>0</v>
          </cell>
          <cell r="AY18">
            <v>0</v>
          </cell>
          <cell r="AZ18">
            <v>0</v>
          </cell>
        </row>
        <row r="19">
          <cell r="A19" t="str">
            <v>BG05/17</v>
          </cell>
          <cell r="B19" t="str">
            <v>GE17</v>
          </cell>
          <cell r="C19" t="str">
            <v xml:space="preserve">    Bono GlobalI V Megabono</v>
          </cell>
          <cell r="AP19">
            <v>17.152754000000002</v>
          </cell>
          <cell r="AQ19">
            <v>17.739964374630109</v>
          </cell>
          <cell r="AR19">
            <v>17.739964374630109</v>
          </cell>
          <cell r="AS19">
            <v>7.8998619999999997</v>
          </cell>
          <cell r="AT19">
            <v>24.320558024691358</v>
          </cell>
          <cell r="AU19">
            <v>29.371451428571429</v>
          </cell>
          <cell r="AV19">
            <v>28.149777245509</v>
          </cell>
          <cell r="AW19">
            <v>15.625185314685316</v>
          </cell>
          <cell r="AX19">
            <v>9.8701688311688311</v>
          </cell>
          <cell r="AY19">
            <v>30.5242</v>
          </cell>
          <cell r="AZ19">
            <v>10.893579000000001</v>
          </cell>
        </row>
        <row r="20">
          <cell r="A20" t="str">
            <v>BG06/27</v>
          </cell>
          <cell r="B20" t="str">
            <v>GS27</v>
          </cell>
          <cell r="C20" t="str">
            <v xml:space="preserve">    Bono Global VI (9.75%)</v>
          </cell>
          <cell r="AP20">
            <v>7.2335820000000002</v>
          </cell>
          <cell r="AQ20">
            <v>6.2702418604651164</v>
          </cell>
          <cell r="AR20">
            <v>6.2702418604651164</v>
          </cell>
          <cell r="AS20">
            <v>0</v>
          </cell>
          <cell r="AT20">
            <v>0.55334666666666665</v>
          </cell>
          <cell r="AU20">
            <v>0</v>
          </cell>
          <cell r="AV20">
            <v>1.8070789473684199</v>
          </cell>
          <cell r="AW20">
            <v>0</v>
          </cell>
          <cell r="AZ20">
            <v>0.401696</v>
          </cell>
        </row>
        <row r="21">
          <cell r="A21" t="str">
            <v>BG07/05</v>
          </cell>
          <cell r="B21" t="str">
            <v>GD05</v>
          </cell>
          <cell r="C21" t="str">
            <v xml:space="preserve">    Bono Global VII (11%)</v>
          </cell>
          <cell r="AP21">
            <v>0.42497400000000002</v>
          </cell>
          <cell r="AQ21">
            <v>14.139646066803403</v>
          </cell>
          <cell r="AR21">
            <v>14.139646066803403</v>
          </cell>
          <cell r="AS21">
            <v>7.5768269999999998</v>
          </cell>
          <cell r="AT21">
            <v>10.594799999999999</v>
          </cell>
          <cell r="AU21">
            <v>32.610583079149272</v>
          </cell>
          <cell r="AV21">
            <v>25.776758974359002</v>
          </cell>
          <cell r="AW21">
            <v>22.520619512195122</v>
          </cell>
          <cell r="AX21">
            <v>1.969498947368421</v>
          </cell>
          <cell r="AY21">
            <v>5.4560242424242418</v>
          </cell>
          <cell r="AZ21">
            <v>3.639205</v>
          </cell>
        </row>
        <row r="22">
          <cell r="A22" t="str">
            <v>BG08/19</v>
          </cell>
          <cell r="B22" t="str">
            <v>GF19</v>
          </cell>
          <cell r="C22" t="str">
            <v xml:space="preserve">    Bono Global VIII (12,125%)</v>
          </cell>
          <cell r="AP22">
            <v>0</v>
          </cell>
          <cell r="AQ22">
            <v>0.20505554661085171</v>
          </cell>
          <cell r="AR22">
            <v>0.20505554661085171</v>
          </cell>
          <cell r="AS22">
            <v>0</v>
          </cell>
          <cell r="AT22">
            <v>1.1453935724266417</v>
          </cell>
          <cell r="AU22">
            <v>0</v>
          </cell>
          <cell r="AV22">
            <v>0</v>
          </cell>
          <cell r="AW22">
            <v>0</v>
          </cell>
        </row>
        <row r="23">
          <cell r="A23" t="str">
            <v>BG09/09</v>
          </cell>
          <cell r="B23" t="str">
            <v>GA09</v>
          </cell>
          <cell r="C23" t="str">
            <v xml:space="preserve">    Bono Global IX (11,75%)</v>
          </cell>
          <cell r="AP23">
            <v>5.1980230000000001</v>
          </cell>
          <cell r="AQ23">
            <v>2.4937446885891803</v>
          </cell>
          <cell r="AR23">
            <v>2.4937446885891803</v>
          </cell>
          <cell r="AS23">
            <v>2.406936</v>
          </cell>
          <cell r="AT23">
            <v>6.4896722068328714</v>
          </cell>
          <cell r="AU23">
            <v>6.4633096806893047</v>
          </cell>
          <cell r="AV23">
            <v>8.81233256351039</v>
          </cell>
          <cell r="AW23">
            <v>3.6257402061855672</v>
          </cell>
          <cell r="AX23">
            <v>1.37545125</v>
          </cell>
          <cell r="AY23">
            <v>6.8806272727272724</v>
          </cell>
          <cell r="AZ23">
            <v>6.5183179999999998</v>
          </cell>
        </row>
        <row r="24">
          <cell r="A24" t="str">
            <v>BG10/20</v>
          </cell>
          <cell r="B24" t="str">
            <v>GF20</v>
          </cell>
          <cell r="C24" t="str">
            <v xml:space="preserve">    Bono Global X (12%)</v>
          </cell>
          <cell r="AP24">
            <v>0.66761499999999996</v>
          </cell>
          <cell r="AQ24">
            <v>0.50373322213549987</v>
          </cell>
          <cell r="AR24">
            <v>0.50373322213549987</v>
          </cell>
          <cell r="AS24">
            <v>0.25027300000000002</v>
          </cell>
          <cell r="AT24">
            <v>0.53654497553631919</v>
          </cell>
          <cell r="AU24">
            <v>0</v>
          </cell>
          <cell r="AV24">
            <v>1.5873611111111099</v>
          </cell>
          <cell r="AW24">
            <v>0</v>
          </cell>
          <cell r="AZ24">
            <v>0.34498600000000001</v>
          </cell>
        </row>
        <row r="25">
          <cell r="A25" t="str">
            <v>BG11/10</v>
          </cell>
          <cell r="B25" t="str">
            <v>GM10</v>
          </cell>
          <cell r="C25" t="str">
            <v xml:space="preserve">    Bono Global XI (11,375%)</v>
          </cell>
          <cell r="AP25">
            <v>0.216505</v>
          </cell>
          <cell r="AQ25">
            <v>0.47507360672975812</v>
          </cell>
          <cell r="AR25">
            <v>0.47507360672975812</v>
          </cell>
          <cell r="AS25">
            <v>0</v>
          </cell>
          <cell r="AT25">
            <v>0</v>
          </cell>
          <cell r="AU25">
            <v>0</v>
          </cell>
          <cell r="AV25">
            <v>0.65527082880139198</v>
          </cell>
          <cell r="AW25">
            <v>0</v>
          </cell>
          <cell r="AY25">
            <v>0.71789696969696959</v>
          </cell>
          <cell r="AZ25">
            <v>3.9884170000000001</v>
          </cell>
        </row>
        <row r="26">
          <cell r="A26" t="str">
            <v>BG12/15</v>
          </cell>
          <cell r="B26" t="str">
            <v>GJ15</v>
          </cell>
          <cell r="C26" t="str">
            <v xml:space="preserve">    Bono Global XII (11,75%)</v>
          </cell>
          <cell r="AP26">
            <v>17.415116999999999</v>
          </cell>
          <cell r="AQ26">
            <v>14.397562930494678</v>
          </cell>
          <cell r="AR26">
            <v>14.397562930494678</v>
          </cell>
          <cell r="AS26">
            <v>6.2530780000000004</v>
          </cell>
          <cell r="AT26">
            <v>17.440995744680851</v>
          </cell>
          <cell r="AU26">
            <v>18.650086956521744</v>
          </cell>
          <cell r="AV26">
            <v>27.9281088757396</v>
          </cell>
          <cell r="AW26">
            <v>5.6275047619047625</v>
          </cell>
          <cell r="AX26">
            <v>6.6911306122448986</v>
          </cell>
          <cell r="AY26">
            <v>6.8492382352941172</v>
          </cell>
          <cell r="AZ26">
            <v>2.008966</v>
          </cell>
        </row>
        <row r="27">
          <cell r="A27" t="str">
            <v>BG13/30</v>
          </cell>
          <cell r="B27" t="str">
            <v>GL30</v>
          </cell>
          <cell r="C27" t="str">
            <v xml:space="preserve">    Bono Global XIII (10,25%)</v>
          </cell>
          <cell r="AP27">
            <v>0.5</v>
          </cell>
          <cell r="AQ27">
            <v>0.1</v>
          </cell>
          <cell r="AR27">
            <v>0.1</v>
          </cell>
          <cell r="AS27">
            <v>0</v>
          </cell>
          <cell r="AT27">
            <v>0.54438944643749154</v>
          </cell>
          <cell r="AU27">
            <v>0</v>
          </cell>
          <cell r="AV27">
            <v>0.53958333333333297</v>
          </cell>
          <cell r="AW27">
            <v>0</v>
          </cell>
        </row>
        <row r="28">
          <cell r="A28" t="str">
            <v>BG14/31</v>
          </cell>
          <cell r="AP28">
            <v>0</v>
          </cell>
          <cell r="AQ28">
            <v>0</v>
          </cell>
          <cell r="AR28">
            <v>0</v>
          </cell>
          <cell r="AS28">
            <v>0</v>
          </cell>
          <cell r="AT28">
            <v>0</v>
          </cell>
          <cell r="AU28">
            <v>0</v>
          </cell>
          <cell r="AV28">
            <v>0</v>
          </cell>
          <cell r="AW28">
            <v>0</v>
          </cell>
        </row>
        <row r="29">
          <cell r="A29" t="str">
            <v>BG15/12</v>
          </cell>
          <cell r="B29" t="str">
            <v>GF12</v>
          </cell>
          <cell r="C29" t="str">
            <v xml:space="preserve">    Bono Global XV (12,375%)</v>
          </cell>
          <cell r="AP29">
            <v>10.467188999999999</v>
          </cell>
          <cell r="AQ29">
            <v>7.6341176674858851</v>
          </cell>
          <cell r="AR29">
            <v>7.6341176674858851</v>
          </cell>
          <cell r="AS29">
            <v>2.473903</v>
          </cell>
          <cell r="AT29">
            <v>1.3195222482435598</v>
          </cell>
          <cell r="AU29">
            <v>0</v>
          </cell>
          <cell r="AV29">
            <v>14.361575063588599</v>
          </cell>
          <cell r="AW29">
            <v>3.2110807647288339E-2</v>
          </cell>
          <cell r="AX29">
            <v>0.01</v>
          </cell>
          <cell r="AY29">
            <v>0</v>
          </cell>
          <cell r="AZ29">
            <v>0.42453099999999999</v>
          </cell>
        </row>
        <row r="30">
          <cell r="A30" t="str">
            <v>BG16/08$</v>
          </cell>
          <cell r="C30" t="str">
            <v xml:space="preserve">    Bono Global XVI (10,00%-12,00%)</v>
          </cell>
          <cell r="AV30">
            <v>0</v>
          </cell>
          <cell r="AW30">
            <v>0</v>
          </cell>
        </row>
        <row r="31">
          <cell r="A31" t="str">
            <v>BG17/08</v>
          </cell>
          <cell r="B31" t="str">
            <v>GD08</v>
          </cell>
          <cell r="C31" t="str">
            <v xml:space="preserve">    Bono Global XVII (7,00%-15,50%)</v>
          </cell>
          <cell r="AP31">
            <v>46.730733999999998</v>
          </cell>
          <cell r="AQ31">
            <v>55.769799620686449</v>
          </cell>
          <cell r="AR31">
            <v>55.769799620686449</v>
          </cell>
          <cell r="AS31">
            <v>33.784695999999997</v>
          </cell>
          <cell r="AT31">
            <v>37.035701195219119</v>
          </cell>
          <cell r="AU31">
            <v>47.847843613404564</v>
          </cell>
          <cell r="AV31">
            <v>68.172244389027398</v>
          </cell>
          <cell r="AW31">
            <v>32.959025663331886</v>
          </cell>
          <cell r="AX31">
            <v>27.700556561085971</v>
          </cell>
          <cell r="AY31">
            <v>27.358025806451614</v>
          </cell>
          <cell r="AZ31">
            <v>10.630868</v>
          </cell>
        </row>
        <row r="32">
          <cell r="A32" t="str">
            <v>BG18/18</v>
          </cell>
          <cell r="B32" t="str">
            <v>GJ18</v>
          </cell>
          <cell r="C32" t="str">
            <v xml:space="preserve">    Bono Global XVIII (12,25%)</v>
          </cell>
          <cell r="AP32">
            <v>11.351601</v>
          </cell>
          <cell r="AQ32">
            <v>18.024274889592888</v>
          </cell>
          <cell r="AR32">
            <v>18.024274889592888</v>
          </cell>
          <cell r="AS32">
            <v>17.199945</v>
          </cell>
          <cell r="AT32">
            <v>20.885757142857141</v>
          </cell>
          <cell r="AU32">
            <v>42.462362996480643</v>
          </cell>
          <cell r="AV32">
            <v>39.730079295154198</v>
          </cell>
          <cell r="AW32">
            <v>31.5168668971478</v>
          </cell>
          <cell r="AX32">
            <v>26.636669806877062</v>
          </cell>
          <cell r="AY32">
            <v>21.059799999999999</v>
          </cell>
          <cell r="AZ32" t="str">
            <v>averiguar si esta capitalizado</v>
          </cell>
          <cell r="BA32" t="str">
            <v>averiguar si esta capitalizado</v>
          </cell>
        </row>
        <row r="33">
          <cell r="A33" t="str">
            <v>BG19/31</v>
          </cell>
          <cell r="B33" t="str">
            <v>GJ31</v>
          </cell>
          <cell r="C33" t="str">
            <v xml:space="preserve">    Bono Global XIX (12,00%)</v>
          </cell>
          <cell r="AP33">
            <v>7.1681049999999997</v>
          </cell>
          <cell r="AQ33">
            <v>6.0970088909046218</v>
          </cell>
          <cell r="AR33">
            <v>6.0970088909046218</v>
          </cell>
          <cell r="AS33">
            <v>7.0875909999999998</v>
          </cell>
          <cell r="AT33">
            <v>20.324944186046512</v>
          </cell>
          <cell r="AU33">
            <v>22.247924409448817</v>
          </cell>
          <cell r="AV33">
            <v>16.6351823529412</v>
          </cell>
          <cell r="AW33">
            <v>14.750260869565199</v>
          </cell>
          <cell r="AX33">
            <v>11.918128103277061</v>
          </cell>
          <cell r="AY33">
            <v>6.7577723577235771</v>
          </cell>
          <cell r="AZ33" t="str">
            <v>averiguar si esta capitalizado</v>
          </cell>
          <cell r="BA33" t="str">
            <v>averiguar si esta capitalizado</v>
          </cell>
        </row>
        <row r="34">
          <cell r="C34" t="str">
            <v>EURONOTAS</v>
          </cell>
          <cell r="AP34">
            <v>16.1999683656</v>
          </cell>
          <cell r="AQ34">
            <v>14.239597183241182</v>
          </cell>
          <cell r="AR34">
            <v>14.239597183241182</v>
          </cell>
          <cell r="AS34">
            <v>11.543896301704601</v>
          </cell>
          <cell r="AT34">
            <v>2.0689655172413793E-2</v>
          </cell>
          <cell r="AU34">
            <v>16.661093392011235</v>
          </cell>
          <cell r="AV34">
            <v>27.176180821914329</v>
          </cell>
          <cell r="AW34">
            <v>17.688734346246651</v>
          </cell>
          <cell r="AX34">
            <v>8.0496709251311156</v>
          </cell>
          <cell r="AY34">
            <v>6.9982335164835181</v>
          </cell>
          <cell r="AZ34">
            <v>7.2609119999999994</v>
          </cell>
        </row>
        <row r="35">
          <cell r="A35" t="str">
            <v>EL/ARP-61</v>
          </cell>
          <cell r="B35" t="str">
            <v>SF07</v>
          </cell>
          <cell r="C35" t="str">
            <v xml:space="preserve">    Euronota LXI $-2007</v>
          </cell>
          <cell r="AP35">
            <v>0.25</v>
          </cell>
          <cell r="AQ35">
            <v>0.25</v>
          </cell>
          <cell r="AR35">
            <v>0.25</v>
          </cell>
          <cell r="AS35">
            <v>0.25</v>
          </cell>
          <cell r="AT35">
            <v>0</v>
          </cell>
          <cell r="AU35">
            <v>0</v>
          </cell>
          <cell r="AV35">
            <v>0</v>
          </cell>
          <cell r="AW35">
            <v>0</v>
          </cell>
          <cell r="AX35">
            <v>0</v>
          </cell>
          <cell r="AY35">
            <v>0</v>
          </cell>
          <cell r="AZ35">
            <v>0</v>
          </cell>
        </row>
        <row r="36">
          <cell r="A36" t="str">
            <v>EL/ARP-68</v>
          </cell>
          <cell r="B36" t="str">
            <v>SL02</v>
          </cell>
          <cell r="C36" t="str">
            <v xml:space="preserve">    Euronota LXVIII $-2002</v>
          </cell>
          <cell r="AP36">
            <v>9.5230040000000002</v>
          </cell>
          <cell r="AQ36">
            <v>9.0011904259203597</v>
          </cell>
          <cell r="AR36">
            <v>9.0011904259203597</v>
          </cell>
          <cell r="AS36">
            <v>6.6463210000000004</v>
          </cell>
          <cell r="AT36">
            <v>2.0689655172413793E-2</v>
          </cell>
          <cell r="AU36">
            <v>1.5416541353383448</v>
          </cell>
          <cell r="AV36">
            <v>0.58007843137254933</v>
          </cell>
          <cell r="AW36">
            <v>0.77415966386554702</v>
          </cell>
          <cell r="AX36">
            <v>1.9684829059829065</v>
          </cell>
          <cell r="AY36">
            <v>3.3022335164835184</v>
          </cell>
          <cell r="AZ36">
            <v>4.4037119999999996</v>
          </cell>
        </row>
        <row r="37">
          <cell r="A37" t="str">
            <v>EL/USD-50</v>
          </cell>
          <cell r="C37" t="str">
            <v xml:space="preserve">    Euronota L (Libor + 270 p.b.)</v>
          </cell>
          <cell r="AV37">
            <v>0</v>
          </cell>
          <cell r="AW37">
            <v>0</v>
          </cell>
        </row>
        <row r="38">
          <cell r="A38" t="str">
            <v>EL/USD-74</v>
          </cell>
          <cell r="B38" t="str">
            <v>SPANS</v>
          </cell>
          <cell r="C38" t="str">
            <v xml:space="preserve">    Euronota LXXIV (Spread ajustable)</v>
          </cell>
          <cell r="AP38">
            <v>3.7440000000000002</v>
          </cell>
          <cell r="AQ38">
            <v>3.7439997573208221</v>
          </cell>
          <cell r="AR38">
            <v>3.7439997573208221</v>
          </cell>
          <cell r="AS38">
            <v>3.7440000000000002</v>
          </cell>
          <cell r="AT38">
            <v>0</v>
          </cell>
          <cell r="AU38">
            <v>15.119439256672891</v>
          </cell>
          <cell r="AV38">
            <v>21.136228710462301</v>
          </cell>
          <cell r="AW38">
            <v>13.127901492522174</v>
          </cell>
          <cell r="AX38">
            <v>3.6970000000000001</v>
          </cell>
          <cell r="AY38">
            <v>3.6960000000000002</v>
          </cell>
          <cell r="AZ38">
            <v>2.8572000000000002</v>
          </cell>
        </row>
        <row r="39">
          <cell r="A39" t="str">
            <v>EL/USD-79</v>
          </cell>
          <cell r="B39" t="str">
            <v>RV05D</v>
          </cell>
          <cell r="C39" t="str">
            <v xml:space="preserve">    Euronota LXXIX Dls. (Glob IV-25bp)</v>
          </cell>
          <cell r="AP39">
            <v>0.3</v>
          </cell>
          <cell r="AQ39">
            <v>0.3</v>
          </cell>
          <cell r="AR39">
            <v>0.3</v>
          </cell>
          <cell r="AS39">
            <v>0</v>
          </cell>
          <cell r="AT39">
            <v>0</v>
          </cell>
          <cell r="AU39">
            <v>0</v>
          </cell>
          <cell r="AV39">
            <v>1.2210000000000001</v>
          </cell>
          <cell r="AW39">
            <v>0</v>
          </cell>
          <cell r="AX39">
            <v>1.5149999999999999</v>
          </cell>
          <cell r="AY39">
            <v>0</v>
          </cell>
          <cell r="AZ39">
            <v>0</v>
          </cell>
        </row>
        <row r="40">
          <cell r="A40" t="str">
            <v>EL/USD-91</v>
          </cell>
          <cell r="C40" t="str">
            <v xml:space="preserve">    Euronota XCI (Libor + 575 p.b.)</v>
          </cell>
          <cell r="AP40">
            <v>0</v>
          </cell>
          <cell r="AQ40">
            <v>0</v>
          </cell>
          <cell r="AR40">
            <v>0</v>
          </cell>
          <cell r="AS40">
            <v>0</v>
          </cell>
          <cell r="AT40">
            <v>0</v>
          </cell>
          <cell r="AU40">
            <v>0</v>
          </cell>
          <cell r="AV40">
            <v>0</v>
          </cell>
          <cell r="AW40">
            <v>0</v>
          </cell>
        </row>
        <row r="41">
          <cell r="A41" t="str">
            <v>EL/EUR-81</v>
          </cell>
          <cell r="C41" t="str">
            <v xml:space="preserve">    Euronota LXXXI Euro (6 cup. Fijos)</v>
          </cell>
          <cell r="AP41">
            <v>0</v>
          </cell>
          <cell r="AQ41">
            <v>0</v>
          </cell>
          <cell r="AR41">
            <v>0</v>
          </cell>
          <cell r="AS41">
            <v>0</v>
          </cell>
          <cell r="AT41">
            <v>0</v>
          </cell>
          <cell r="AU41">
            <v>0</v>
          </cell>
          <cell r="AV41">
            <v>0</v>
          </cell>
          <cell r="AW41">
            <v>0</v>
          </cell>
        </row>
        <row r="42">
          <cell r="A42" t="str">
            <v>EL/EUR-90</v>
          </cell>
          <cell r="C42" t="str">
            <v xml:space="preserve">    Euronota XC Euro (9,5%)</v>
          </cell>
          <cell r="AP42">
            <v>0</v>
          </cell>
          <cell r="AQ42">
            <v>0</v>
          </cell>
          <cell r="AR42">
            <v>0</v>
          </cell>
          <cell r="AS42">
            <v>0</v>
          </cell>
          <cell r="AT42">
            <v>0</v>
          </cell>
          <cell r="AU42">
            <v>0</v>
          </cell>
          <cell r="AV42">
            <v>0</v>
          </cell>
          <cell r="AW42">
            <v>0</v>
          </cell>
        </row>
        <row r="43">
          <cell r="A43" t="str">
            <v>EL/EUR-92</v>
          </cell>
          <cell r="B43" t="str">
            <v>DE0002923851</v>
          </cell>
          <cell r="C43" t="str">
            <v xml:space="preserve">    Euronota XCII Euro (15% y 8%)</v>
          </cell>
          <cell r="AP43">
            <v>0.15303599999999998</v>
          </cell>
          <cell r="AQ43">
            <v>0.16504199999999999</v>
          </cell>
          <cell r="AR43">
            <v>0.16504199999999999</v>
          </cell>
          <cell r="AS43">
            <v>0.15789585613919999</v>
          </cell>
          <cell r="AT43">
            <v>0</v>
          </cell>
          <cell r="AU43">
            <v>0</v>
          </cell>
          <cell r="AV43">
            <v>0.74366277175749096</v>
          </cell>
          <cell r="AW43">
            <v>0.66562328359132605</v>
          </cell>
          <cell r="AX43">
            <v>0</v>
          </cell>
          <cell r="AY43">
            <v>0</v>
          </cell>
          <cell r="AZ43">
            <v>0</v>
          </cell>
        </row>
        <row r="44">
          <cell r="A44" t="str">
            <v>EL/EUR-107</v>
          </cell>
          <cell r="B44" t="str">
            <v>XSO105694789</v>
          </cell>
          <cell r="C44" t="str">
            <v xml:space="preserve">    Euronota CVII Euro (10%)</v>
          </cell>
          <cell r="AP44">
            <v>2.2299283656000002</v>
          </cell>
          <cell r="AQ44">
            <v>0.77936499999999997</v>
          </cell>
          <cell r="AR44">
            <v>0.77936499999999997</v>
          </cell>
          <cell r="AS44">
            <v>0.74567944556540078</v>
          </cell>
          <cell r="AT44">
            <v>0</v>
          </cell>
          <cell r="AU44">
            <v>0</v>
          </cell>
          <cell r="AV44">
            <v>3.4952109083219853</v>
          </cell>
          <cell r="AW44">
            <v>3.1210499062676051</v>
          </cell>
          <cell r="AX44">
            <v>0.86918801914820942</v>
          </cell>
          <cell r="AY44">
            <v>0</v>
          </cell>
          <cell r="AZ44">
            <v>0</v>
          </cell>
        </row>
        <row r="45">
          <cell r="A45" t="str">
            <v>EL/EUR-108</v>
          </cell>
          <cell r="C45" t="str">
            <v xml:space="preserve">    Euronota CVIII Euro (10,25%)</v>
          </cell>
          <cell r="AP45">
            <v>0</v>
          </cell>
          <cell r="AQ45">
            <v>0</v>
          </cell>
          <cell r="AR45">
            <v>0</v>
          </cell>
          <cell r="AS45">
            <v>0</v>
          </cell>
          <cell r="AT45">
            <v>0</v>
          </cell>
          <cell r="AU45">
            <v>0</v>
          </cell>
          <cell r="AV45">
            <v>0</v>
          </cell>
          <cell r="AW45">
            <v>0</v>
          </cell>
        </row>
        <row r="47">
          <cell r="C47" t="str">
            <v>BONO CUPON CERO</v>
          </cell>
          <cell r="AP47">
            <v>1.7837799999999999</v>
          </cell>
          <cell r="AQ47">
            <v>33.861260810240005</v>
          </cell>
          <cell r="AR47">
            <v>33.861260810240005</v>
          </cell>
          <cell r="AS47">
            <v>16.4543</v>
          </cell>
          <cell r="AT47">
            <v>61.733528870400008</v>
          </cell>
          <cell r="AU47">
            <v>71.662247999999991</v>
          </cell>
          <cell r="AV47">
            <v>46.48251645714285</v>
          </cell>
          <cell r="AW47">
            <v>44.983212270000024</v>
          </cell>
          <cell r="AX47">
            <v>40.340652691545159</v>
          </cell>
          <cell r="AY47">
            <v>31.055487611875972</v>
          </cell>
          <cell r="AZ47">
            <v>8.8549658372265423</v>
          </cell>
        </row>
        <row r="48">
          <cell r="A48" t="str">
            <v>ZCBMA00</v>
          </cell>
          <cell r="AV48">
            <v>0</v>
          </cell>
          <cell r="AW48">
            <v>0</v>
          </cell>
          <cell r="AX48">
            <v>0</v>
          </cell>
          <cell r="AY48">
            <v>0</v>
          </cell>
          <cell r="AZ48">
            <v>0</v>
          </cell>
        </row>
        <row r="49">
          <cell r="A49" t="str">
            <v>ZCBMB01</v>
          </cell>
          <cell r="AV49">
            <v>0</v>
          </cell>
          <cell r="AW49">
            <v>0</v>
          </cell>
          <cell r="AX49">
            <v>0</v>
          </cell>
          <cell r="AY49">
            <v>0</v>
          </cell>
          <cell r="AZ49">
            <v>0</v>
          </cell>
        </row>
        <row r="50">
          <cell r="A50" t="str">
            <v>ZCBMC01</v>
          </cell>
          <cell r="AV50">
            <v>0</v>
          </cell>
          <cell r="AW50">
            <v>0</v>
          </cell>
          <cell r="AX50">
            <v>0</v>
          </cell>
          <cell r="AY50">
            <v>0</v>
          </cell>
          <cell r="AZ50">
            <v>0</v>
          </cell>
        </row>
        <row r="51">
          <cell r="A51" t="str">
            <v>ZCBMD02</v>
          </cell>
          <cell r="B51" t="str">
            <v>US040114BJ80</v>
          </cell>
          <cell r="AP51">
            <v>1.7837799999999999</v>
          </cell>
          <cell r="AQ51">
            <v>16.07042769984</v>
          </cell>
          <cell r="AR51">
            <v>16.07042769984</v>
          </cell>
          <cell r="AS51">
            <v>0</v>
          </cell>
          <cell r="AT51">
            <v>0</v>
          </cell>
          <cell r="AU51">
            <v>0</v>
          </cell>
          <cell r="AV51">
            <v>0</v>
          </cell>
          <cell r="AW51">
            <v>0</v>
          </cell>
          <cell r="AX51">
            <v>0</v>
          </cell>
          <cell r="AY51">
            <v>0</v>
          </cell>
          <cell r="AZ51">
            <v>0</v>
          </cell>
        </row>
        <row r="52">
          <cell r="A52" t="str">
            <v>ZCBME03</v>
          </cell>
          <cell r="B52" t="str">
            <v>US040114BK53</v>
          </cell>
          <cell r="AP52">
            <v>0</v>
          </cell>
          <cell r="AQ52">
            <v>16.263158710400003</v>
          </cell>
          <cell r="AR52">
            <v>16.263158710400003</v>
          </cell>
          <cell r="AS52">
            <v>14.883500000000002</v>
          </cell>
          <cell r="AT52">
            <v>57.092120870400009</v>
          </cell>
          <cell r="AU52">
            <v>64.970068799999993</v>
          </cell>
          <cell r="AV52">
            <v>41.418134057142851</v>
          </cell>
          <cell r="AW52">
            <v>40.343205360000027</v>
          </cell>
          <cell r="AX52">
            <v>36.642877156319578</v>
          </cell>
          <cell r="AY52">
            <v>27.135762927163327</v>
          </cell>
          <cell r="AZ52">
            <v>7.7057123765677584</v>
          </cell>
        </row>
        <row r="53">
          <cell r="A53" t="str">
            <v>ZCBMF04</v>
          </cell>
          <cell r="B53" t="str">
            <v>US040114BL37</v>
          </cell>
          <cell r="AP53">
            <v>0</v>
          </cell>
          <cell r="AQ53">
            <v>1.5276744</v>
          </cell>
          <cell r="AR53">
            <v>1.5276744</v>
          </cell>
          <cell r="AS53">
            <v>1.5708</v>
          </cell>
          <cell r="AT53">
            <v>4.6414080000000002</v>
          </cell>
          <cell r="AU53">
            <v>6.6921792000000009</v>
          </cell>
          <cell r="AV53">
            <v>5.0643824000000004</v>
          </cell>
          <cell r="AW53">
            <v>4.6400069099999994</v>
          </cell>
          <cell r="AX53">
            <v>3.6977755352255843</v>
          </cell>
          <cell r="AY53">
            <v>3.9197246847126443</v>
          </cell>
          <cell r="AZ53">
            <v>1.1492534606587845</v>
          </cell>
        </row>
        <row r="55">
          <cell r="A55" t="str">
            <v>TITULOS GOBIERNO PROVINCIAL</v>
          </cell>
        </row>
        <row r="57">
          <cell r="A57" t="str">
            <v>GPM02</v>
          </cell>
          <cell r="B57" t="str">
            <v>TMZA2</v>
          </cell>
          <cell r="AP57">
            <v>0</v>
          </cell>
          <cell r="AQ57">
            <v>0</v>
          </cell>
          <cell r="AR57">
            <v>0</v>
          </cell>
          <cell r="AS57">
            <v>0</v>
          </cell>
          <cell r="AT57">
            <v>0</v>
          </cell>
          <cell r="AU57">
            <v>0</v>
          </cell>
          <cell r="AV57">
            <v>0</v>
          </cell>
          <cell r="AW57">
            <v>0</v>
          </cell>
        </row>
        <row r="58">
          <cell r="A58" t="str">
            <v>GPM07-Aconcagua</v>
          </cell>
          <cell r="AP58">
            <v>0</v>
          </cell>
          <cell r="AQ58">
            <v>0</v>
          </cell>
          <cell r="AR58">
            <v>0</v>
          </cell>
          <cell r="AS58">
            <v>0</v>
          </cell>
          <cell r="AT58">
            <v>0</v>
          </cell>
          <cell r="AU58">
            <v>0</v>
          </cell>
          <cell r="AV58">
            <v>0</v>
          </cell>
          <cell r="AW58">
            <v>0</v>
          </cell>
        </row>
        <row r="61">
          <cell r="A61" t="str">
            <v>Para ingresar un nuevo bono insertar una fila sobre la línea</v>
          </cell>
        </row>
      </sheetData>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da"/>
      <sheetName val="Datos"/>
      <sheetName val="Codigos"/>
      <sheetName val="BajaSiGADEProy"/>
      <sheetName val="BajaSiGADEProy.xls"/>
    </sheetNames>
    <definedNames>
      <definedName name="SIGADERED"/>
    </defined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 Fin."/>
      <sheetName val="pesos"/>
      <sheetName val="dolares"/>
      <sheetName val="RESUMEN "/>
      <sheetName val="dolares cosentino"/>
    </sheetNames>
    <sheetDataSet>
      <sheetData sheetId="0" refreshError="1">
        <row r="1">
          <cell r="E1" t="str">
            <v xml:space="preserve">I TRIM. </v>
          </cell>
          <cell r="I1" t="str">
            <v>II TRIM</v>
          </cell>
          <cell r="J1" t="str">
            <v xml:space="preserve">I SEM </v>
          </cell>
          <cell r="N1" t="str">
            <v xml:space="preserve">III TRIM </v>
          </cell>
          <cell r="R1" t="str">
            <v>IV TRIM</v>
          </cell>
          <cell r="S1" t="str">
            <v>II SEM</v>
          </cell>
        </row>
        <row r="3">
          <cell r="E3">
            <v>11136.157385710585</v>
          </cell>
          <cell r="I3">
            <v>-6015.7447552821868</v>
          </cell>
          <cell r="J3">
            <v>11136.157385710585</v>
          </cell>
          <cell r="N3">
            <v>2609.2660964269198</v>
          </cell>
          <cell r="R3">
            <v>-10688.165500810494</v>
          </cell>
          <cell r="S3">
            <v>2609.2660964269198</v>
          </cell>
        </row>
        <row r="5">
          <cell r="E5">
            <v>26350.808121834471</v>
          </cell>
          <cell r="I5">
            <v>44439.368716526878</v>
          </cell>
          <cell r="J5">
            <v>70790.176838361353</v>
          </cell>
          <cell r="N5">
            <v>14563.912527213753</v>
          </cell>
          <cell r="R5">
            <v>28463.269178655319</v>
          </cell>
          <cell r="S5">
            <v>43027.181705869072</v>
          </cell>
        </row>
        <row r="7">
          <cell r="E7">
            <v>1040.5000000000027</v>
          </cell>
          <cell r="I7">
            <v>3894.1999999999935</v>
          </cell>
          <cell r="J7">
            <v>4934.6999999999962</v>
          </cell>
          <cell r="N7">
            <v>-2083.3340585442038</v>
          </cell>
          <cell r="R7">
            <v>-1438.0519999999979</v>
          </cell>
          <cell r="S7">
            <v>-3521.3860585442017</v>
          </cell>
        </row>
        <row r="8">
          <cell r="E8">
            <v>24734.100000000002</v>
          </cell>
          <cell r="I8">
            <v>32006.099999999991</v>
          </cell>
          <cell r="J8">
            <v>56740.2</v>
          </cell>
          <cell r="N8">
            <v>28066.534327933492</v>
          </cell>
          <cell r="R8">
            <v>30268.175000000003</v>
          </cell>
          <cell r="S8">
            <v>58334.709327933495</v>
          </cell>
        </row>
        <row r="9">
          <cell r="A9" t="str">
            <v xml:space="preserve">        Tributarios</v>
          </cell>
          <cell r="B9">
            <v>8189.1</v>
          </cell>
          <cell r="C9">
            <v>8110.3</v>
          </cell>
          <cell r="D9">
            <v>7848.1</v>
          </cell>
          <cell r="E9">
            <v>24147.5</v>
          </cell>
          <cell r="F9">
            <v>8592.2999999999993</v>
          </cell>
          <cell r="G9">
            <v>9596.6</v>
          </cell>
          <cell r="H9">
            <v>10141.299999999999</v>
          </cell>
          <cell r="I9">
            <v>28330.2</v>
          </cell>
          <cell r="J9">
            <v>52477.7</v>
          </cell>
          <cell r="K9">
            <v>9055.8259946001526</v>
          </cell>
          <cell r="L9">
            <v>9326.4000000000015</v>
          </cell>
          <cell r="M9">
            <v>9079.9</v>
          </cell>
          <cell r="N9">
            <v>27462.125994600152</v>
          </cell>
          <cell r="O9">
            <v>9520</v>
          </cell>
          <cell r="P9">
            <v>9410.3000000000011</v>
          </cell>
          <cell r="Q9">
            <v>9333.4</v>
          </cell>
          <cell r="R9">
            <v>28263.700000000004</v>
          </cell>
          <cell r="S9">
            <v>55725.825994600156</v>
          </cell>
          <cell r="T9">
            <v>108203.52599460015</v>
          </cell>
          <cell r="U9">
            <v>74001.100000000006</v>
          </cell>
          <cell r="V9">
            <v>-34202.42599460014</v>
          </cell>
        </row>
        <row r="10">
          <cell r="A10" t="str">
            <v xml:space="preserve">        No Tributarios</v>
          </cell>
          <cell r="B10">
            <v>9.3000000000000007</v>
          </cell>
          <cell r="C10">
            <v>8.5</v>
          </cell>
          <cell r="D10">
            <v>68.7</v>
          </cell>
          <cell r="E10">
            <v>86.5</v>
          </cell>
          <cell r="F10">
            <v>24.8</v>
          </cell>
          <cell r="G10">
            <v>8.3000000000000007</v>
          </cell>
          <cell r="H10">
            <v>73.599999999999994</v>
          </cell>
          <cell r="I10">
            <v>106.69999999999999</v>
          </cell>
          <cell r="J10">
            <v>193.2</v>
          </cell>
          <cell r="K10">
            <v>20.6</v>
          </cell>
          <cell r="L10">
            <v>20.6</v>
          </cell>
          <cell r="M10">
            <v>20.641666666666666</v>
          </cell>
          <cell r="N10">
            <v>61.841666666666669</v>
          </cell>
          <cell r="O10">
            <v>20.641666666666666</v>
          </cell>
          <cell r="P10">
            <v>20.641666666666666</v>
          </cell>
          <cell r="Q10">
            <v>20.641666666666666</v>
          </cell>
          <cell r="R10">
            <v>61.924999999999997</v>
          </cell>
          <cell r="S10">
            <v>123.76666666666667</v>
          </cell>
          <cell r="T10">
            <v>316.96666666666664</v>
          </cell>
          <cell r="U10">
            <v>174.4</v>
          </cell>
          <cell r="V10">
            <v>-142.56666666666663</v>
          </cell>
        </row>
        <row r="11">
          <cell r="A11" t="str">
            <v xml:space="preserve">        Venta de bienes y servicios</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V11">
            <v>0</v>
          </cell>
        </row>
        <row r="12">
          <cell r="A12" t="str">
            <v xml:space="preserve">        Rentas de la Propiedad</v>
          </cell>
          <cell r="B12">
            <v>51.7</v>
          </cell>
          <cell r="C12">
            <v>75.099999999999994</v>
          </cell>
          <cell r="D12">
            <v>71.5</v>
          </cell>
          <cell r="E12">
            <v>198.3</v>
          </cell>
          <cell r="F12">
            <v>83</v>
          </cell>
          <cell r="G12">
            <v>68.3</v>
          </cell>
          <cell r="H12">
            <v>3147.4</v>
          </cell>
          <cell r="I12">
            <v>3298.7000000000003</v>
          </cell>
          <cell r="J12">
            <v>3497.0000000000005</v>
          </cell>
          <cell r="K12">
            <v>56.7</v>
          </cell>
          <cell r="L12">
            <v>56.7</v>
          </cell>
          <cell r="M12">
            <v>56.691666666666663</v>
          </cell>
          <cell r="N12">
            <v>170.09166666666667</v>
          </cell>
          <cell r="O12">
            <v>56.691666666666663</v>
          </cell>
          <cell r="P12">
            <v>56.691666666666663</v>
          </cell>
          <cell r="Q12">
            <v>1456.6916666666666</v>
          </cell>
          <cell r="R12">
            <v>1570.0749999999998</v>
          </cell>
          <cell r="S12">
            <v>1740.1666666666665</v>
          </cell>
          <cell r="T12">
            <v>5237.166666666667</v>
          </cell>
          <cell r="U12">
            <v>1243.8</v>
          </cell>
          <cell r="V12">
            <v>-3993.3666666666668</v>
          </cell>
        </row>
        <row r="13">
          <cell r="A13" t="str">
            <v xml:space="preserve">        Transferencias</v>
          </cell>
          <cell r="B13">
            <v>18</v>
          </cell>
          <cell r="C13">
            <v>32.700000000000003</v>
          </cell>
          <cell r="D13">
            <v>28.5</v>
          </cell>
          <cell r="E13">
            <v>79.2</v>
          </cell>
          <cell r="F13">
            <v>42.8</v>
          </cell>
          <cell r="G13">
            <v>20.3</v>
          </cell>
          <cell r="H13">
            <v>29.6</v>
          </cell>
          <cell r="I13">
            <v>92.699999999999989</v>
          </cell>
          <cell r="J13">
            <v>171.89999999999998</v>
          </cell>
          <cell r="K13">
            <v>40</v>
          </cell>
          <cell r="L13">
            <v>40</v>
          </cell>
          <cell r="M13">
            <v>40</v>
          </cell>
          <cell r="N13">
            <v>120</v>
          </cell>
          <cell r="O13">
            <v>40</v>
          </cell>
          <cell r="P13">
            <v>40</v>
          </cell>
          <cell r="Q13">
            <v>40</v>
          </cell>
          <cell r="R13">
            <v>120</v>
          </cell>
          <cell r="S13">
            <v>240</v>
          </cell>
          <cell r="T13">
            <v>411.9</v>
          </cell>
          <cell r="U13">
            <v>208.6</v>
          </cell>
          <cell r="V13">
            <v>-203.29999999999998</v>
          </cell>
        </row>
        <row r="14">
          <cell r="A14" t="str">
            <v xml:space="preserve">        Contribuciones Figurativas</v>
          </cell>
          <cell r="B14">
            <v>58.2</v>
          </cell>
          <cell r="C14">
            <v>30</v>
          </cell>
          <cell r="D14">
            <v>134</v>
          </cell>
          <cell r="E14">
            <v>222.2</v>
          </cell>
          <cell r="F14">
            <v>31.5</v>
          </cell>
          <cell r="G14">
            <v>101.8</v>
          </cell>
          <cell r="H14">
            <v>43.3</v>
          </cell>
          <cell r="I14">
            <v>176.60000000000002</v>
          </cell>
          <cell r="J14">
            <v>398.8</v>
          </cell>
          <cell r="K14">
            <v>0</v>
          </cell>
          <cell r="L14">
            <v>0</v>
          </cell>
          <cell r="M14">
            <v>214.97499999999999</v>
          </cell>
          <cell r="N14">
            <v>214.97499999999999</v>
          </cell>
          <cell r="O14">
            <v>0</v>
          </cell>
          <cell r="P14">
            <v>0</v>
          </cell>
          <cell r="Q14">
            <v>214.97499999999999</v>
          </cell>
          <cell r="R14">
            <v>214.97499999999999</v>
          </cell>
          <cell r="S14">
            <v>429.95</v>
          </cell>
          <cell r="T14">
            <v>828.75</v>
          </cell>
          <cell r="U14">
            <v>960.4</v>
          </cell>
          <cell r="V14">
            <v>131.64999999999998</v>
          </cell>
        </row>
        <row r="15">
          <cell r="E15">
            <v>0.4</v>
          </cell>
          <cell r="I15">
            <v>1.2</v>
          </cell>
          <cell r="J15">
            <v>1.6</v>
          </cell>
          <cell r="N15">
            <v>37.5</v>
          </cell>
          <cell r="R15">
            <v>37.5</v>
          </cell>
          <cell r="S15">
            <v>75</v>
          </cell>
        </row>
        <row r="16">
          <cell r="E16">
            <v>23693.599999999999</v>
          </cell>
          <cell r="I16">
            <v>28111.9</v>
          </cell>
          <cell r="J16">
            <v>51805.5</v>
          </cell>
          <cell r="N16">
            <v>30149.868386477698</v>
          </cell>
          <cell r="R16">
            <v>31706.226999999999</v>
          </cell>
          <cell r="S16">
            <v>61856.095386477697</v>
          </cell>
        </row>
        <row r="17">
          <cell r="A17" t="str">
            <v xml:space="preserve">      - Remuneraciones</v>
          </cell>
          <cell r="B17">
            <v>1277.4000000000001</v>
          </cell>
          <cell r="C17">
            <v>1245.5</v>
          </cell>
          <cell r="D17">
            <v>1228.0999999999999</v>
          </cell>
          <cell r="E17">
            <v>3751</v>
          </cell>
          <cell r="F17">
            <v>1224.5</v>
          </cell>
          <cell r="G17">
            <v>1203</v>
          </cell>
          <cell r="H17">
            <v>1234.5999999999999</v>
          </cell>
          <cell r="I17">
            <v>3662.1</v>
          </cell>
          <cell r="J17">
            <v>7413.1</v>
          </cell>
          <cell r="K17">
            <v>1795.16</v>
          </cell>
          <cell r="L17">
            <v>1345.8000000000002</v>
          </cell>
          <cell r="M17">
            <v>1405.66</v>
          </cell>
          <cell r="N17">
            <v>4546.62</v>
          </cell>
          <cell r="O17">
            <v>1405.66</v>
          </cell>
          <cell r="P17">
            <v>1405.66</v>
          </cell>
          <cell r="Q17">
            <v>1886.8</v>
          </cell>
          <cell r="R17">
            <v>4698.12</v>
          </cell>
          <cell r="S17">
            <v>9244.74</v>
          </cell>
          <cell r="T17">
            <v>16657.84</v>
          </cell>
          <cell r="U17">
            <v>10334</v>
          </cell>
          <cell r="V17">
            <v>-6323.84</v>
          </cell>
        </row>
        <row r="18">
          <cell r="A18" t="str">
            <v xml:space="preserve">      - Bienes y Servicios</v>
          </cell>
          <cell r="B18">
            <v>574.70000000000005</v>
          </cell>
          <cell r="C18">
            <v>329.1</v>
          </cell>
          <cell r="D18">
            <v>337.3</v>
          </cell>
          <cell r="E18">
            <v>1241.1000000000001</v>
          </cell>
          <cell r="F18">
            <v>448.7</v>
          </cell>
          <cell r="G18">
            <v>406.4</v>
          </cell>
          <cell r="H18">
            <v>553.6</v>
          </cell>
          <cell r="I18">
            <v>1408.6999999999998</v>
          </cell>
          <cell r="J18">
            <v>2649.8</v>
          </cell>
          <cell r="K18">
            <v>551.81999999999994</v>
          </cell>
          <cell r="L18">
            <v>470.67999999999995</v>
          </cell>
          <cell r="M18">
            <v>470.68999999999994</v>
          </cell>
          <cell r="N18">
            <v>1493.1899999999998</v>
          </cell>
          <cell r="O18">
            <v>470.68999999999994</v>
          </cell>
          <cell r="P18">
            <v>470.68999999999994</v>
          </cell>
          <cell r="Q18">
            <v>472.28999999999996</v>
          </cell>
          <cell r="R18">
            <v>1413.6699999999998</v>
          </cell>
          <cell r="S18">
            <v>2906.8599999999997</v>
          </cell>
          <cell r="T18">
            <v>5556.66</v>
          </cell>
          <cell r="U18">
            <v>3584.4</v>
          </cell>
          <cell r="V18">
            <v>-1972.2599999999998</v>
          </cell>
        </row>
        <row r="19">
          <cell r="A19" t="str">
            <v xml:space="preserve">      - Transferencias</v>
          </cell>
          <cell r="B19">
            <v>3951.8999999999996</v>
          </cell>
          <cell r="C19">
            <v>3284.7</v>
          </cell>
          <cell r="D19">
            <v>3313.4000000000005</v>
          </cell>
          <cell r="E19">
            <v>10550</v>
          </cell>
          <cell r="F19">
            <v>4367.8</v>
          </cell>
          <cell r="G19">
            <v>4988.1000000000004</v>
          </cell>
          <cell r="H19">
            <v>5959.2999999999993</v>
          </cell>
          <cell r="I19">
            <v>15315.2</v>
          </cell>
          <cell r="J19">
            <v>25865.200000000001</v>
          </cell>
          <cell r="K19">
            <v>5323.7100000000009</v>
          </cell>
          <cell r="L19">
            <v>4991.9000000000005</v>
          </cell>
          <cell r="M19">
            <v>5013.4599999999991</v>
          </cell>
          <cell r="N19">
            <v>15329.07</v>
          </cell>
          <cell r="O19">
            <v>5299.76</v>
          </cell>
          <cell r="P19">
            <v>5277.4599999999991</v>
          </cell>
          <cell r="Q19">
            <v>5539.56</v>
          </cell>
          <cell r="R19">
            <v>16116.779999999999</v>
          </cell>
          <cell r="S19">
            <v>31445.85</v>
          </cell>
          <cell r="T19">
            <v>57311.05</v>
          </cell>
          <cell r="U19">
            <v>27338.49</v>
          </cell>
          <cell r="V19">
            <v>-29972.560000000001</v>
          </cell>
        </row>
        <row r="20">
          <cell r="A20" t="str">
            <v xml:space="preserve">          Corrientes</v>
          </cell>
          <cell r="B20">
            <v>2299.7999999999997</v>
          </cell>
          <cell r="C20">
            <v>2508.1</v>
          </cell>
          <cell r="D20">
            <v>2640.1000000000004</v>
          </cell>
          <cell r="E20">
            <v>7448</v>
          </cell>
          <cell r="F20">
            <v>2929.3</v>
          </cell>
          <cell r="G20">
            <v>3592.5</v>
          </cell>
          <cell r="H20">
            <v>4210.8999999999996</v>
          </cell>
          <cell r="I20">
            <v>10732.7</v>
          </cell>
          <cell r="J20">
            <v>18180.7</v>
          </cell>
          <cell r="K20">
            <v>3782.9100000000003</v>
          </cell>
          <cell r="L20">
            <v>3423.7000000000003</v>
          </cell>
          <cell r="M20">
            <v>3471.1199999999994</v>
          </cell>
          <cell r="N20">
            <v>10677.73</v>
          </cell>
          <cell r="O20">
            <v>3691.02</v>
          </cell>
          <cell r="P20">
            <v>3701.8199999999993</v>
          </cell>
          <cell r="Q20">
            <v>4011.82</v>
          </cell>
          <cell r="R20">
            <v>11404.66</v>
          </cell>
          <cell r="S20">
            <v>22082.39</v>
          </cell>
          <cell r="T20">
            <v>40263.089999999997</v>
          </cell>
          <cell r="U20">
            <v>20576.061999999998</v>
          </cell>
          <cell r="V20">
            <v>-19687.027999999998</v>
          </cell>
        </row>
        <row r="21">
          <cell r="A21" t="str">
            <v xml:space="preserve">          Capital</v>
          </cell>
          <cell r="B21">
            <v>1652.1</v>
          </cell>
          <cell r="C21">
            <v>776.6</v>
          </cell>
          <cell r="D21">
            <v>673.3</v>
          </cell>
          <cell r="E21">
            <v>3102</v>
          </cell>
          <cell r="F21">
            <v>1438.5</v>
          </cell>
          <cell r="G21">
            <v>1395.6000000000001</v>
          </cell>
          <cell r="H21">
            <v>1748.4</v>
          </cell>
          <cell r="I21">
            <v>4582.5</v>
          </cell>
          <cell r="J21">
            <v>7684.5</v>
          </cell>
          <cell r="K21">
            <v>1540.8000000000002</v>
          </cell>
          <cell r="L21">
            <v>1568.2</v>
          </cell>
          <cell r="M21">
            <v>1542.3400000000001</v>
          </cell>
          <cell r="N21">
            <v>4651.34</v>
          </cell>
          <cell r="O21">
            <v>1608.74</v>
          </cell>
          <cell r="P21">
            <v>1575.6399999999999</v>
          </cell>
          <cell r="Q21">
            <v>1527.74</v>
          </cell>
          <cell r="R21">
            <v>4712.12</v>
          </cell>
          <cell r="S21">
            <v>9363.4599999999991</v>
          </cell>
          <cell r="T21">
            <v>17047.96</v>
          </cell>
          <cell r="U21">
            <v>6762.4279999999999</v>
          </cell>
          <cell r="V21">
            <v>-10285.531999999999</v>
          </cell>
        </row>
        <row r="22">
          <cell r="A22" t="str">
            <v xml:space="preserve">      - Inversión Financiera</v>
          </cell>
          <cell r="B22">
            <v>32.9</v>
          </cell>
          <cell r="C22">
            <v>0</v>
          </cell>
          <cell r="D22">
            <v>0</v>
          </cell>
          <cell r="E22">
            <v>32.9</v>
          </cell>
          <cell r="F22">
            <v>2</v>
          </cell>
          <cell r="G22">
            <v>51.2</v>
          </cell>
          <cell r="H22">
            <v>53.4</v>
          </cell>
          <cell r="I22">
            <v>106.6</v>
          </cell>
          <cell r="J22">
            <v>139.5</v>
          </cell>
          <cell r="K22">
            <v>9.9</v>
          </cell>
          <cell r="L22">
            <v>19.3</v>
          </cell>
          <cell r="M22">
            <v>19.259</v>
          </cell>
          <cell r="N22">
            <v>48.459000000000003</v>
          </cell>
          <cell r="O22">
            <v>19.259</v>
          </cell>
          <cell r="P22">
            <v>19.259</v>
          </cell>
          <cell r="Q22">
            <v>879.53899999999987</v>
          </cell>
          <cell r="R22">
            <v>918.0569999999999</v>
          </cell>
          <cell r="S22">
            <v>966.51599999999985</v>
          </cell>
          <cell r="T22">
            <v>1106.0159999999998</v>
          </cell>
          <cell r="U22">
            <v>1537.1</v>
          </cell>
          <cell r="V22">
            <v>431.08400000000006</v>
          </cell>
        </row>
        <row r="23">
          <cell r="A23" t="str">
            <v xml:space="preserve">      - Gastos Figurativos (OD)</v>
          </cell>
          <cell r="B23">
            <v>1089.3</v>
          </cell>
          <cell r="C23">
            <v>1321.3</v>
          </cell>
          <cell r="D23">
            <v>1048.3999999999999</v>
          </cell>
          <cell r="E23">
            <v>3459</v>
          </cell>
          <cell r="F23">
            <v>1006.4000000000001</v>
          </cell>
          <cell r="G23">
            <v>1143.0999999999999</v>
          </cell>
          <cell r="H23">
            <v>938.6</v>
          </cell>
          <cell r="I23">
            <v>3088.1</v>
          </cell>
          <cell r="J23">
            <v>6547.1</v>
          </cell>
          <cell r="K23">
            <v>1341</v>
          </cell>
          <cell r="L23">
            <v>1141.9000000000001</v>
          </cell>
          <cell r="M23">
            <v>1158.3</v>
          </cell>
          <cell r="N23">
            <v>3641.2</v>
          </cell>
          <cell r="O23">
            <v>1166.0999999999999</v>
          </cell>
          <cell r="P23">
            <v>1166.0999999999999</v>
          </cell>
          <cell r="Q23">
            <v>1311.4</v>
          </cell>
          <cell r="R23">
            <v>3643.6</v>
          </cell>
          <cell r="S23">
            <v>7284.7999999999993</v>
          </cell>
          <cell r="T23">
            <v>13831.9</v>
          </cell>
          <cell r="U23">
            <v>7107.9</v>
          </cell>
          <cell r="V23">
            <v>-6724</v>
          </cell>
        </row>
        <row r="24">
          <cell r="A24" t="str">
            <v xml:space="preserve">      - Inversión Real Directa</v>
          </cell>
          <cell r="B24">
            <v>283.89999999999998</v>
          </cell>
          <cell r="C24">
            <v>69.7</v>
          </cell>
          <cell r="D24">
            <v>75.599999999999994</v>
          </cell>
          <cell r="E24">
            <v>429.19999999999993</v>
          </cell>
          <cell r="F24">
            <v>68.7</v>
          </cell>
          <cell r="G24">
            <v>79.599999999999994</v>
          </cell>
          <cell r="H24">
            <v>104.8</v>
          </cell>
          <cell r="I24">
            <v>253.10000000000002</v>
          </cell>
          <cell r="J24">
            <v>682.3</v>
          </cell>
          <cell r="K24">
            <v>124.5</v>
          </cell>
          <cell r="L24">
            <v>150</v>
          </cell>
          <cell r="M24">
            <v>150</v>
          </cell>
          <cell r="N24">
            <v>424.5</v>
          </cell>
          <cell r="O24">
            <v>150</v>
          </cell>
          <cell r="P24">
            <v>150</v>
          </cell>
          <cell r="Q24">
            <v>150</v>
          </cell>
          <cell r="R24">
            <v>450</v>
          </cell>
          <cell r="S24">
            <v>874.5</v>
          </cell>
          <cell r="T24">
            <v>1556.8</v>
          </cell>
          <cell r="U24">
            <v>1174.0999999999999</v>
          </cell>
          <cell r="V24">
            <v>-382.70000000000005</v>
          </cell>
        </row>
        <row r="25">
          <cell r="A25" t="str">
            <v xml:space="preserve">      - Instit. De Seg. Social</v>
          </cell>
          <cell r="B25">
            <v>1473.3</v>
          </cell>
          <cell r="C25">
            <v>1371.6</v>
          </cell>
          <cell r="D25">
            <v>1377.8</v>
          </cell>
          <cell r="E25">
            <v>4222.7</v>
          </cell>
          <cell r="F25">
            <v>1334</v>
          </cell>
          <cell r="G25">
            <v>1337.5</v>
          </cell>
          <cell r="H25">
            <v>1604.6</v>
          </cell>
          <cell r="I25">
            <v>4276.1000000000004</v>
          </cell>
          <cell r="J25">
            <v>8498.7999999999993</v>
          </cell>
          <cell r="K25">
            <v>1689.65171644</v>
          </cell>
          <cell r="L25">
            <v>1456.1376700376929</v>
          </cell>
          <cell r="M25">
            <v>1519.2</v>
          </cell>
          <cell r="N25">
            <v>4664.9893864776932</v>
          </cell>
          <cell r="O25">
            <v>1474.1</v>
          </cell>
          <cell r="P25">
            <v>1504.9</v>
          </cell>
          <cell r="Q25">
            <v>1485.2000000000003</v>
          </cell>
          <cell r="R25">
            <v>4464.2000000000007</v>
          </cell>
          <cell r="S25">
            <v>9129.1893864776939</v>
          </cell>
          <cell r="T25">
            <v>17627.989386477693</v>
          </cell>
          <cell r="U25">
            <v>12159.400000000001</v>
          </cell>
          <cell r="V25">
            <v>-5468.5893864776917</v>
          </cell>
        </row>
        <row r="26">
          <cell r="A26" t="str">
            <v xml:space="preserve">      - Otros gastos primarios </v>
          </cell>
          <cell r="B26">
            <v>3</v>
          </cell>
          <cell r="C26">
            <v>2.8</v>
          </cell>
          <cell r="D26">
            <v>1.9</v>
          </cell>
          <cell r="E26">
            <v>7.6999999999999993</v>
          </cell>
          <cell r="F26">
            <v>1.1000000000000001</v>
          </cell>
          <cell r="G26">
            <v>0.8</v>
          </cell>
          <cell r="H26">
            <v>0.1</v>
          </cell>
          <cell r="I26">
            <v>2</v>
          </cell>
          <cell r="J26">
            <v>9.6999999999999993</v>
          </cell>
          <cell r="K26">
            <v>0.64</v>
          </cell>
          <cell r="L26">
            <v>0.60000000000000009</v>
          </cell>
          <cell r="M26">
            <v>0.6</v>
          </cell>
          <cell r="N26">
            <v>1.8400000000000003</v>
          </cell>
          <cell r="O26">
            <v>0.6</v>
          </cell>
          <cell r="P26">
            <v>0.6</v>
          </cell>
          <cell r="Q26">
            <v>0.6</v>
          </cell>
          <cell r="R26">
            <v>1.7999999999999998</v>
          </cell>
          <cell r="S26">
            <v>3.64</v>
          </cell>
          <cell r="T26">
            <v>13.34</v>
          </cell>
          <cell r="U26">
            <v>41.7</v>
          </cell>
          <cell r="V26">
            <v>28.360000000000003</v>
          </cell>
        </row>
        <row r="28">
          <cell r="E28">
            <v>16129.331902150399</v>
          </cell>
          <cell r="I28">
            <v>24194.747320925999</v>
          </cell>
          <cell r="J28">
            <v>40324.079223076398</v>
          </cell>
          <cell r="N28">
            <v>14126.44095366</v>
          </cell>
          <cell r="R28">
            <v>20400.5</v>
          </cell>
          <cell r="S28">
            <v>34526.94095366</v>
          </cell>
        </row>
        <row r="29">
          <cell r="E29">
            <v>489.09957215040004</v>
          </cell>
          <cell r="I29">
            <v>1563.4261097459998</v>
          </cell>
          <cell r="J29">
            <v>2052.5256818963999</v>
          </cell>
          <cell r="N29">
            <v>991.40251965999994</v>
          </cell>
          <cell r="R29">
            <v>1262.3</v>
          </cell>
          <cell r="S29">
            <v>2253.7025196599998</v>
          </cell>
        </row>
        <row r="30">
          <cell r="E30">
            <v>290.34057215040002</v>
          </cell>
          <cell r="I30">
            <v>547.74</v>
          </cell>
          <cell r="J30">
            <v>838.08057215040003</v>
          </cell>
          <cell r="N30">
            <v>315.90251966</v>
          </cell>
          <cell r="R30">
            <v>401.99999999999994</v>
          </cell>
          <cell r="S30">
            <v>717.90251965999994</v>
          </cell>
        </row>
        <row r="31">
          <cell r="A31" t="str">
            <v xml:space="preserve">      LETRAS</v>
          </cell>
          <cell r="B31">
            <v>0</v>
          </cell>
          <cell r="C31">
            <v>163.87960000000001</v>
          </cell>
          <cell r="D31">
            <v>126.46097215040001</v>
          </cell>
          <cell r="E31">
            <v>290.34057215040002</v>
          </cell>
          <cell r="F31">
            <v>0</v>
          </cell>
          <cell r="G31">
            <v>547.74</v>
          </cell>
          <cell r="H31">
            <v>0</v>
          </cell>
          <cell r="I31">
            <v>547.74</v>
          </cell>
          <cell r="J31">
            <v>838.08057215040003</v>
          </cell>
          <cell r="K31">
            <v>0</v>
          </cell>
          <cell r="L31">
            <v>181.42</v>
          </cell>
          <cell r="M31">
            <v>134.48251966000001</v>
          </cell>
          <cell r="N31">
            <v>315.90251966</v>
          </cell>
          <cell r="O31">
            <v>0</v>
          </cell>
          <cell r="P31">
            <v>401.99999999999994</v>
          </cell>
          <cell r="Q31">
            <v>0</v>
          </cell>
          <cell r="R31">
            <v>401.99999999999994</v>
          </cell>
          <cell r="S31">
            <v>717.90251965999994</v>
          </cell>
          <cell r="T31">
            <v>1555.9830918104001</v>
          </cell>
          <cell r="U31">
            <v>17237.597438615401</v>
          </cell>
        </row>
        <row r="32">
          <cell r="A32" t="str">
            <v xml:space="preserve">      BONOS</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row>
        <row r="33">
          <cell r="A33" t="str">
            <v xml:space="preserve">      OTROS</v>
          </cell>
          <cell r="B33">
            <v>0</v>
          </cell>
          <cell r="C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row>
        <row r="34">
          <cell r="E34">
            <v>198.75899999999999</v>
          </cell>
          <cell r="I34">
            <v>1015.6861097459999</v>
          </cell>
          <cell r="J34">
            <v>1214.4451097459998</v>
          </cell>
          <cell r="N34">
            <v>675.5</v>
          </cell>
          <cell r="R34">
            <v>860.3</v>
          </cell>
          <cell r="S34">
            <v>1535.8</v>
          </cell>
        </row>
        <row r="35">
          <cell r="E35">
            <v>0</v>
          </cell>
          <cell r="I35">
            <v>0</v>
          </cell>
          <cell r="J35">
            <v>0</v>
          </cell>
          <cell r="N35">
            <v>0</v>
          </cell>
          <cell r="R35">
            <v>0</v>
          </cell>
          <cell r="S35">
            <v>0</v>
          </cell>
        </row>
        <row r="36">
          <cell r="E36">
            <v>0</v>
          </cell>
          <cell r="I36">
            <v>0</v>
          </cell>
          <cell r="J36">
            <v>0</v>
          </cell>
          <cell r="N36">
            <v>0</v>
          </cell>
          <cell r="R36">
            <v>0</v>
          </cell>
          <cell r="S36">
            <v>0</v>
          </cell>
        </row>
        <row r="37">
          <cell r="E37">
            <v>0</v>
          </cell>
          <cell r="I37">
            <v>1015.6861097459999</v>
          </cell>
          <cell r="J37">
            <v>1015.6861097459999</v>
          </cell>
          <cell r="N37">
            <v>675.5</v>
          </cell>
          <cell r="R37">
            <v>0</v>
          </cell>
          <cell r="S37">
            <v>675.5</v>
          </cell>
        </row>
        <row r="38">
          <cell r="E38">
            <v>198.75899999999999</v>
          </cell>
          <cell r="I38">
            <v>0</v>
          </cell>
          <cell r="J38">
            <v>198.75899999999999</v>
          </cell>
          <cell r="N38">
            <v>0</v>
          </cell>
          <cell r="R38">
            <v>860.3</v>
          </cell>
          <cell r="S38">
            <v>860.3</v>
          </cell>
        </row>
        <row r="39">
          <cell r="E39">
            <v>0</v>
          </cell>
          <cell r="I39">
            <v>0</v>
          </cell>
          <cell r="J39">
            <v>0</v>
          </cell>
          <cell r="N39">
            <v>0</v>
          </cell>
          <cell r="R39">
            <v>0</v>
          </cell>
          <cell r="S39">
            <v>0</v>
          </cell>
        </row>
        <row r="40">
          <cell r="A40" t="str">
            <v xml:space="preserve">       Bilaterales</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row>
        <row r="41">
          <cell r="A41" t="str">
            <v xml:space="preserve">       Invers.Instit. Locales</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row>
        <row r="42">
          <cell r="E42">
            <v>15640.232329999999</v>
          </cell>
          <cell r="I42">
            <v>22631.321211179998</v>
          </cell>
          <cell r="J42">
            <v>38271.553541179994</v>
          </cell>
          <cell r="N42">
            <v>13135.038434</v>
          </cell>
          <cell r="R42">
            <v>19138.2</v>
          </cell>
          <cell r="S42">
            <v>32273.238433999999</v>
          </cell>
        </row>
        <row r="43">
          <cell r="E43">
            <v>6240.2323299999998</v>
          </cell>
          <cell r="I43">
            <v>11731.32121118</v>
          </cell>
          <cell r="J43">
            <v>17971.553541180001</v>
          </cell>
          <cell r="N43">
            <v>4855.0384340000001</v>
          </cell>
          <cell r="R43">
            <v>3038.2</v>
          </cell>
          <cell r="S43">
            <v>7893.2384339999999</v>
          </cell>
        </row>
        <row r="44">
          <cell r="A44" t="str">
            <v xml:space="preserve">      LETRAS</v>
          </cell>
          <cell r="B44">
            <v>150</v>
          </cell>
          <cell r="C44">
            <v>585.71241299999997</v>
          </cell>
          <cell r="D44">
            <v>2904.5199170000001</v>
          </cell>
          <cell r="E44">
            <v>3640.2323299999998</v>
          </cell>
          <cell r="F44">
            <v>2700</v>
          </cell>
          <cell r="G44">
            <v>0</v>
          </cell>
          <cell r="H44">
            <v>717</v>
          </cell>
          <cell r="I44">
            <v>3417</v>
          </cell>
          <cell r="J44">
            <v>7057.2323299999998</v>
          </cell>
          <cell r="K44">
            <v>150</v>
          </cell>
          <cell r="L44">
            <v>1034.9384340000001</v>
          </cell>
          <cell r="M44">
            <v>2270.1</v>
          </cell>
          <cell r="N44">
            <v>3455.0384340000001</v>
          </cell>
          <cell r="O44">
            <v>89.600000000000023</v>
          </cell>
          <cell r="P44">
            <v>1291.5999999999999</v>
          </cell>
          <cell r="Q44">
            <v>1257</v>
          </cell>
          <cell r="R44">
            <v>2638.2</v>
          </cell>
          <cell r="S44">
            <v>6093.2384339999999</v>
          </cell>
          <cell r="T44">
            <v>13150.470764000002</v>
          </cell>
          <cell r="U44">
            <v>-8436.1727796599971</v>
          </cell>
          <cell r="V44">
            <v>3920</v>
          </cell>
        </row>
        <row r="45">
          <cell r="A45" t="str">
            <v xml:space="preserve">      BONOS</v>
          </cell>
          <cell r="B45">
            <v>0</v>
          </cell>
          <cell r="D45">
            <v>2600</v>
          </cell>
          <cell r="E45">
            <v>2600</v>
          </cell>
          <cell r="F45">
            <v>2713.0967350000001</v>
          </cell>
          <cell r="G45">
            <v>0</v>
          </cell>
          <cell r="H45">
            <v>5601.2244761800002</v>
          </cell>
          <cell r="I45">
            <v>8314.3212111800003</v>
          </cell>
          <cell r="J45">
            <v>10914.32121118</v>
          </cell>
          <cell r="K45">
            <v>0</v>
          </cell>
          <cell r="L45">
            <v>0</v>
          </cell>
          <cell r="M45">
            <v>1400</v>
          </cell>
          <cell r="N45">
            <v>1400</v>
          </cell>
          <cell r="O45">
            <v>400</v>
          </cell>
          <cell r="P45">
            <v>0</v>
          </cell>
          <cell r="Q45">
            <v>0</v>
          </cell>
          <cell r="R45">
            <v>400</v>
          </cell>
          <cell r="S45">
            <v>1800</v>
          </cell>
          <cell r="T45">
            <v>12714.32121118</v>
          </cell>
          <cell r="U45">
            <v>12714.32121118</v>
          </cell>
          <cell r="V45">
            <v>5834.1315233304013</v>
          </cell>
        </row>
        <row r="46">
          <cell r="A46" t="str">
            <v xml:space="preserve">      OTROS</v>
          </cell>
          <cell r="B46">
            <v>0</v>
          </cell>
          <cell r="C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7252</v>
          </cell>
          <cell r="V46">
            <v>4432.1315233304013</v>
          </cell>
        </row>
        <row r="47">
          <cell r="E47">
            <v>1400</v>
          </cell>
          <cell r="I47">
            <v>2700</v>
          </cell>
          <cell r="J47">
            <v>4100</v>
          </cell>
          <cell r="N47">
            <v>5800</v>
          </cell>
          <cell r="R47">
            <v>800</v>
          </cell>
          <cell r="S47">
            <v>6600</v>
          </cell>
        </row>
        <row r="48">
          <cell r="E48">
            <v>8000</v>
          </cell>
          <cell r="I48">
            <v>8200</v>
          </cell>
          <cell r="J48">
            <v>16200</v>
          </cell>
          <cell r="N48">
            <v>2480</v>
          </cell>
          <cell r="R48">
            <v>15300</v>
          </cell>
          <cell r="S48">
            <v>17780</v>
          </cell>
        </row>
        <row r="50">
          <cell r="E50">
            <v>291.93050019406542</v>
          </cell>
          <cell r="I50">
            <v>-29.112186450433668</v>
          </cell>
          <cell r="J50">
            <v>262.81831374363173</v>
          </cell>
          <cell r="N50">
            <v>594.21921643999963</v>
          </cell>
          <cell r="R50">
            <v>991.10000000000014</v>
          </cell>
          <cell r="S50">
            <v>1585.3192164399998</v>
          </cell>
        </row>
        <row r="52">
          <cell r="E52">
            <v>0</v>
          </cell>
          <cell r="I52">
            <v>0</v>
          </cell>
          <cell r="J52">
            <v>0</v>
          </cell>
          <cell r="N52">
            <v>0</v>
          </cell>
          <cell r="R52">
            <v>0</v>
          </cell>
          <cell r="S52">
            <v>0</v>
          </cell>
        </row>
        <row r="53">
          <cell r="E53">
            <v>139.31161528999985</v>
          </cell>
          <cell r="I53">
            <v>-355.94274492999989</v>
          </cell>
          <cell r="J53">
            <v>-216.63112964000004</v>
          </cell>
          <cell r="N53">
            <v>215.55171644000006</v>
          </cell>
          <cell r="R53">
            <v>-31.899999999999864</v>
          </cell>
          <cell r="S53">
            <v>183.6517164400002</v>
          </cell>
        </row>
        <row r="54">
          <cell r="E54">
            <v>134.01613785184185</v>
          </cell>
          <cell r="I54">
            <v>154.65065064999999</v>
          </cell>
          <cell r="J54">
            <v>288.66678850184184</v>
          </cell>
          <cell r="N54">
            <v>150.02149999999961</v>
          </cell>
          <cell r="R54">
            <v>0</v>
          </cell>
          <cell r="S54">
            <v>150.02149999999961</v>
          </cell>
        </row>
        <row r="55">
          <cell r="E55">
            <v>-195</v>
          </cell>
          <cell r="I55">
            <v>-20</v>
          </cell>
          <cell r="J55">
            <v>-215</v>
          </cell>
          <cell r="N55">
            <v>0</v>
          </cell>
          <cell r="R55">
            <v>195</v>
          </cell>
          <cell r="S55">
            <v>195</v>
          </cell>
        </row>
        <row r="56">
          <cell r="E56">
            <v>244.49599999999998</v>
          </cell>
          <cell r="I56">
            <v>247.72900000000001</v>
          </cell>
          <cell r="J56">
            <v>492.22500000000002</v>
          </cell>
          <cell r="N56">
            <v>228.64600000000002</v>
          </cell>
          <cell r="R56">
            <v>828</v>
          </cell>
          <cell r="S56">
            <v>1056.646</v>
          </cell>
        </row>
        <row r="57">
          <cell r="E57">
            <v>10.408185849285818</v>
          </cell>
          <cell r="I57">
            <v>254.80712400020388</v>
          </cell>
          <cell r="J57">
            <v>265.2153098494897</v>
          </cell>
          <cell r="N57">
            <v>0</v>
          </cell>
          <cell r="R57">
            <v>0</v>
          </cell>
          <cell r="S57">
            <v>0</v>
          </cell>
        </row>
        <row r="58">
          <cell r="E58">
            <v>-41.301438797062126</v>
          </cell>
          <cell r="I58">
            <v>-310.35621617063771</v>
          </cell>
          <cell r="J58">
            <v>-351.65765496769984</v>
          </cell>
          <cell r="N58">
            <v>0</v>
          </cell>
          <cell r="R58">
            <v>0</v>
          </cell>
          <cell r="S58">
            <v>0</v>
          </cell>
        </row>
        <row r="60">
          <cell r="E60">
            <v>1078.6080000000002</v>
          </cell>
          <cell r="I60">
            <v>1467.4019453363223</v>
          </cell>
          <cell r="J60">
            <v>2546.0099453363227</v>
          </cell>
          <cell r="N60">
            <v>1153.2511626747273</v>
          </cell>
          <cell r="R60">
            <v>1223.5564491674495</v>
          </cell>
          <cell r="S60">
            <v>2376.8076118421768</v>
          </cell>
        </row>
        <row r="61">
          <cell r="E61">
            <v>172.79099999999997</v>
          </cell>
          <cell r="I61">
            <v>232.72886</v>
          </cell>
          <cell r="J61">
            <v>405.51985999999999</v>
          </cell>
          <cell r="N61">
            <v>91.100609674727323</v>
          </cell>
          <cell r="R61">
            <v>204.76844916744946</v>
          </cell>
          <cell r="S61">
            <v>295.8690588421768</v>
          </cell>
        </row>
        <row r="62">
          <cell r="E62">
            <v>43.592000000000006</v>
          </cell>
          <cell r="I62">
            <v>144.23836</v>
          </cell>
          <cell r="J62">
            <v>187.83036000000001</v>
          </cell>
          <cell r="N62">
            <v>86.800609674727326</v>
          </cell>
          <cell r="R62">
            <v>89.758534666089474</v>
          </cell>
          <cell r="S62">
            <v>176.5591443408168</v>
          </cell>
        </row>
        <row r="63">
          <cell r="E63">
            <v>119.03899999999999</v>
          </cell>
          <cell r="I63">
            <v>80.301500000000004</v>
          </cell>
          <cell r="J63">
            <v>199.34049999999999</v>
          </cell>
          <cell r="N63">
            <v>4.3</v>
          </cell>
          <cell r="R63">
            <v>104.28441854495999</v>
          </cell>
          <cell r="S63">
            <v>108.58441854495999</v>
          </cell>
        </row>
        <row r="64">
          <cell r="E64">
            <v>10.16</v>
          </cell>
          <cell r="I64">
            <v>8.1890000000000001</v>
          </cell>
          <cell r="J64">
            <v>18.349</v>
          </cell>
          <cell r="N64">
            <v>0</v>
          </cell>
          <cell r="R64">
            <v>10.725495956399998</v>
          </cell>
          <cell r="S64">
            <v>10.725495956399998</v>
          </cell>
        </row>
        <row r="65">
          <cell r="E65">
            <v>264.45299999999997</v>
          </cell>
          <cell r="I65">
            <v>478.50878599999999</v>
          </cell>
          <cell r="J65">
            <v>742.96178599999996</v>
          </cell>
          <cell r="N65">
            <v>219.423553</v>
          </cell>
          <cell r="R65">
            <v>429.88800000000009</v>
          </cell>
          <cell r="S65">
            <v>649.31155300000012</v>
          </cell>
        </row>
        <row r="66">
          <cell r="E66">
            <v>114.738</v>
          </cell>
          <cell r="I66">
            <v>238.84248600000001</v>
          </cell>
          <cell r="J66">
            <v>353.58048600000001</v>
          </cell>
          <cell r="N66">
            <v>108.60255299999999</v>
          </cell>
          <cell r="R66">
            <v>221.59100000000001</v>
          </cell>
          <cell r="S66">
            <v>330.19355300000001</v>
          </cell>
        </row>
        <row r="67">
          <cell r="E67">
            <v>119.65900000000001</v>
          </cell>
          <cell r="I67">
            <v>220.61829999999998</v>
          </cell>
          <cell r="J67">
            <v>340.27729999999997</v>
          </cell>
          <cell r="N67">
            <v>103.102</v>
          </cell>
          <cell r="R67">
            <v>185.31900000000005</v>
          </cell>
          <cell r="S67">
            <v>288.42100000000005</v>
          </cell>
        </row>
        <row r="68">
          <cell r="E68">
            <v>30.056000000000004</v>
          </cell>
          <cell r="I68">
            <v>19.048000000000002</v>
          </cell>
          <cell r="J68">
            <v>49.104000000000006</v>
          </cell>
          <cell r="N68">
            <v>7.7189999999999994</v>
          </cell>
          <cell r="R68">
            <v>22.978000000000002</v>
          </cell>
          <cell r="S68">
            <v>30.697000000000003</v>
          </cell>
        </row>
        <row r="69">
          <cell r="E69">
            <v>5</v>
          </cell>
          <cell r="I69">
            <v>0</v>
          </cell>
          <cell r="J69">
            <v>5</v>
          </cell>
          <cell r="N69">
            <v>3.8269999999999995</v>
          </cell>
          <cell r="R69">
            <v>0</v>
          </cell>
          <cell r="S69">
            <v>3.8269999999999995</v>
          </cell>
        </row>
        <row r="70">
          <cell r="E70">
            <v>0</v>
          </cell>
          <cell r="I70">
            <v>0</v>
          </cell>
          <cell r="J70">
            <v>0</v>
          </cell>
          <cell r="N70">
            <v>0.45300000000000001</v>
          </cell>
          <cell r="R70">
            <v>0</v>
          </cell>
          <cell r="S70">
            <v>0.45300000000000001</v>
          </cell>
        </row>
        <row r="71">
          <cell r="E71">
            <v>5</v>
          </cell>
          <cell r="I71">
            <v>0</v>
          </cell>
          <cell r="J71">
            <v>5</v>
          </cell>
          <cell r="N71">
            <v>3.3739999999999997</v>
          </cell>
          <cell r="R71">
            <v>0</v>
          </cell>
          <cell r="S71">
            <v>3.3739999999999997</v>
          </cell>
        </row>
        <row r="72">
          <cell r="E72">
            <v>326.65500000000003</v>
          </cell>
          <cell r="I72">
            <v>216.11949999999999</v>
          </cell>
          <cell r="J72">
            <v>542.77449999999999</v>
          </cell>
          <cell r="N72">
            <v>324</v>
          </cell>
          <cell r="R72">
            <v>324</v>
          </cell>
          <cell r="S72">
            <v>648</v>
          </cell>
        </row>
        <row r="73">
          <cell r="E73">
            <v>0</v>
          </cell>
          <cell r="I73">
            <v>0</v>
          </cell>
          <cell r="J73">
            <v>0</v>
          </cell>
          <cell r="N73">
            <v>0</v>
          </cell>
          <cell r="R73">
            <v>0</v>
          </cell>
          <cell r="S73">
            <v>0</v>
          </cell>
        </row>
        <row r="74">
          <cell r="E74">
            <v>211.09899999999999</v>
          </cell>
          <cell r="I74">
            <v>217.42375600000003</v>
          </cell>
          <cell r="J74">
            <v>428.52275600000002</v>
          </cell>
          <cell r="N74">
            <v>234.89999999999998</v>
          </cell>
          <cell r="R74">
            <v>234.89999999999998</v>
          </cell>
          <cell r="S74">
            <v>469.79999999999995</v>
          </cell>
        </row>
        <row r="75">
          <cell r="E75">
            <v>74.697000000000003</v>
          </cell>
          <cell r="I75">
            <v>299.65794533632226</v>
          </cell>
          <cell r="J75">
            <v>374.35494533632226</v>
          </cell>
          <cell r="N75">
            <v>250</v>
          </cell>
          <cell r="R75">
            <v>0</v>
          </cell>
          <cell r="S75">
            <v>250</v>
          </cell>
        </row>
        <row r="76">
          <cell r="E76">
            <v>23.912999999999954</v>
          </cell>
          <cell r="I76">
            <v>22.963098000000024</v>
          </cell>
          <cell r="J76">
            <v>46.876097999999978</v>
          </cell>
          <cell r="N76">
            <v>30</v>
          </cell>
          <cell r="R76">
            <v>30</v>
          </cell>
          <cell r="S76">
            <v>60</v>
          </cell>
        </row>
        <row r="78">
          <cell r="E78">
            <v>359.53</v>
          </cell>
          <cell r="I78">
            <v>274.65899999999999</v>
          </cell>
          <cell r="J78">
            <v>634.18899999999996</v>
          </cell>
          <cell r="N78">
            <v>241.54262232343174</v>
          </cell>
          <cell r="R78">
            <v>241.16472948786736</v>
          </cell>
          <cell r="S78">
            <v>482.70735181129908</v>
          </cell>
        </row>
        <row r="80">
          <cell r="E80">
            <v>0</v>
          </cell>
          <cell r="I80">
            <v>0</v>
          </cell>
          <cell r="N80">
            <v>0</v>
          </cell>
          <cell r="R80">
            <v>7000</v>
          </cell>
          <cell r="S80">
            <v>7000</v>
          </cell>
        </row>
        <row r="81">
          <cell r="U81">
            <v>-787.2645193401986</v>
          </cell>
          <cell r="V81">
            <v>31.855999999999966</v>
          </cell>
        </row>
        <row r="82">
          <cell r="A82" t="str">
            <v xml:space="preserve"> .Vta. de Activos Financ.</v>
          </cell>
          <cell r="B82">
            <v>2363.3144961900002</v>
          </cell>
          <cell r="C82">
            <v>3298.1360999999997</v>
          </cell>
          <cell r="D82">
            <v>1789.4571232999999</v>
          </cell>
          <cell r="E82">
            <v>7450.9077194899992</v>
          </cell>
          <cell r="F82">
            <v>4592.2141732999999</v>
          </cell>
          <cell r="G82">
            <v>2928.5926272000002</v>
          </cell>
          <cell r="H82">
            <v>7116.6658362149992</v>
          </cell>
          <cell r="I82">
            <v>14637.472636715</v>
          </cell>
          <cell r="J82">
            <v>22088.380356204998</v>
          </cell>
          <cell r="K82">
            <v>15</v>
          </cell>
          <cell r="L82">
            <v>501.79263065980001</v>
          </cell>
          <cell r="M82">
            <v>15</v>
          </cell>
          <cell r="N82">
            <v>531.79263065980001</v>
          </cell>
          <cell r="O82">
            <v>15</v>
          </cell>
          <cell r="P82">
            <v>15</v>
          </cell>
          <cell r="Q82">
            <v>15</v>
          </cell>
          <cell r="R82">
            <v>45</v>
          </cell>
          <cell r="S82">
            <v>576.79263065980001</v>
          </cell>
          <cell r="T82">
            <v>22665.172986864796</v>
          </cell>
          <cell r="U82">
            <v>56.443582805000005</v>
          </cell>
          <cell r="V82">
            <v>819.35599999999999</v>
          </cell>
        </row>
        <row r="83">
          <cell r="A83" t="str">
            <v xml:space="preserve">    Títulos y Valores</v>
          </cell>
          <cell r="B83">
            <v>680.82890078999992</v>
          </cell>
          <cell r="C83">
            <v>204.07599999999999</v>
          </cell>
          <cell r="D83">
            <v>0</v>
          </cell>
          <cell r="E83">
            <v>884.90490078999994</v>
          </cell>
          <cell r="F83">
            <v>0</v>
          </cell>
          <cell r="G83">
            <v>0</v>
          </cell>
          <cell r="H83">
            <v>1442.162682015</v>
          </cell>
          <cell r="I83">
            <v>1442.162682015</v>
          </cell>
          <cell r="J83">
            <v>2327.0675828049998</v>
          </cell>
          <cell r="K83">
            <v>0</v>
          </cell>
          <cell r="L83">
            <v>204.07599999999999</v>
          </cell>
          <cell r="M83">
            <v>0</v>
          </cell>
          <cell r="N83">
            <v>204.07599999999999</v>
          </cell>
          <cell r="O83">
            <v>0</v>
          </cell>
          <cell r="P83">
            <v>0</v>
          </cell>
          <cell r="Q83">
            <v>0</v>
          </cell>
          <cell r="R83">
            <v>0</v>
          </cell>
          <cell r="S83">
            <v>204.07599999999999</v>
          </cell>
          <cell r="T83">
            <v>2531.1435828049998</v>
          </cell>
          <cell r="U83">
            <v>-848.76251853000031</v>
          </cell>
          <cell r="V83">
            <v>-848.76251853000031</v>
          </cell>
        </row>
        <row r="84">
          <cell r="E84">
            <v>6508.3811000000005</v>
          </cell>
          <cell r="I84">
            <v>13134.674999999999</v>
          </cell>
          <cell r="J84">
            <v>19643.056100000002</v>
          </cell>
          <cell r="N84">
            <v>36.979380659800015</v>
          </cell>
          <cell r="R84">
            <v>0</v>
          </cell>
          <cell r="S84">
            <v>36.979380659800015</v>
          </cell>
        </row>
        <row r="85">
          <cell r="E85">
            <v>0</v>
          </cell>
          <cell r="I85">
            <v>0</v>
          </cell>
          <cell r="J85">
            <v>0</v>
          </cell>
          <cell r="N85">
            <v>0</v>
          </cell>
          <cell r="R85">
            <v>0</v>
          </cell>
          <cell r="S85">
            <v>0</v>
          </cell>
        </row>
        <row r="86">
          <cell r="E86">
            <v>57.621718700000002</v>
          </cell>
          <cell r="I86">
            <v>60.634954700000002</v>
          </cell>
          <cell r="J86">
            <v>118.25667340000001</v>
          </cell>
          <cell r="N86">
            <v>290.73725000000002</v>
          </cell>
          <cell r="R86">
            <v>45</v>
          </cell>
          <cell r="S86">
            <v>335.73725000000002</v>
          </cell>
        </row>
        <row r="88">
          <cell r="E88">
            <v>43502.710262827241</v>
          </cell>
          <cell r="I88">
            <v>35814.357864817779</v>
          </cell>
          <cell r="J88">
            <v>79317.06812764502</v>
          </cell>
          <cell r="N88">
            <v>27861.344124451167</v>
          </cell>
          <cell r="R88">
            <v>53898.651095955633</v>
          </cell>
          <cell r="S88">
            <v>81759.995220406796</v>
          </cell>
        </row>
        <row r="90">
          <cell r="E90">
            <v>32544.768481827163</v>
          </cell>
          <cell r="I90">
            <v>18378.058459702217</v>
          </cell>
          <cell r="J90">
            <v>50922.826941529376</v>
          </cell>
          <cell r="N90">
            <v>24734.761416838981</v>
          </cell>
          <cell r="R90">
            <v>41450.232783621119</v>
          </cell>
          <cell r="S90">
            <v>66184.994200460103</v>
          </cell>
        </row>
        <row r="92">
          <cell r="E92">
            <v>20867.775860640002</v>
          </cell>
          <cell r="I92">
            <v>12334.570023010001</v>
          </cell>
          <cell r="J92">
            <v>33202.345883650007</v>
          </cell>
          <cell r="N92">
            <v>11654.060540875009</v>
          </cell>
          <cell r="R92">
            <v>29450.325911921729</v>
          </cell>
          <cell r="S92">
            <v>41104.386452796738</v>
          </cell>
        </row>
        <row r="94">
          <cell r="E94">
            <v>1179.1656831799999</v>
          </cell>
          <cell r="I94">
            <v>2499.9800776700004</v>
          </cell>
          <cell r="J94">
            <v>3679.1457608500004</v>
          </cell>
          <cell r="N94">
            <v>2400.0047691592813</v>
          </cell>
          <cell r="R94">
            <v>4605.5965506788561</v>
          </cell>
          <cell r="S94">
            <v>7005.601319838137</v>
          </cell>
        </row>
        <row r="96">
          <cell r="E96">
            <v>55.74222846</v>
          </cell>
          <cell r="I96">
            <v>53.161811569999998</v>
          </cell>
          <cell r="J96">
            <v>108.90404003</v>
          </cell>
          <cell r="N96">
            <v>52.205833007915487</v>
          </cell>
          <cell r="R96">
            <v>47.939558823909294</v>
          </cell>
          <cell r="S96">
            <v>100.14539183182478</v>
          </cell>
        </row>
        <row r="97">
          <cell r="E97">
            <v>125.38759683999955</v>
          </cell>
          <cell r="I97">
            <v>16.20040706</v>
          </cell>
          <cell r="J97">
            <v>141.58800389999953</v>
          </cell>
          <cell r="N97">
            <v>125.73726879625836</v>
          </cell>
          <cell r="R97">
            <v>12.762146064051541</v>
          </cell>
          <cell r="S97">
            <v>138.49941486030991</v>
          </cell>
        </row>
        <row r="98">
          <cell r="E98">
            <v>15.609873670000002</v>
          </cell>
          <cell r="I98">
            <v>14.39527256</v>
          </cell>
          <cell r="J98">
            <v>30.005146230000001</v>
          </cell>
          <cell r="N98">
            <v>12.805490496453029</v>
          </cell>
          <cell r="R98">
            <v>11.128598504051542</v>
          </cell>
          <cell r="S98">
            <v>23.934089000504571</v>
          </cell>
        </row>
        <row r="99">
          <cell r="E99">
            <v>0</v>
          </cell>
          <cell r="I99">
            <v>1.8051345000000001</v>
          </cell>
          <cell r="J99">
            <v>1.8051345000000001</v>
          </cell>
          <cell r="N99">
            <v>0</v>
          </cell>
          <cell r="R99">
            <v>1.63354756</v>
          </cell>
          <cell r="S99">
            <v>1.63354756</v>
          </cell>
        </row>
        <row r="100">
          <cell r="E100">
            <v>109.77772316999955</v>
          </cell>
          <cell r="I100">
            <v>0</v>
          </cell>
          <cell r="J100">
            <v>109.77772316999955</v>
          </cell>
          <cell r="N100">
            <v>112.93177829980533</v>
          </cell>
          <cell r="R100">
            <v>0</v>
          </cell>
          <cell r="S100">
            <v>112.93177829980533</v>
          </cell>
        </row>
        <row r="101">
          <cell r="E101">
            <v>161.53507690000001</v>
          </cell>
          <cell r="I101">
            <v>777.81370083000002</v>
          </cell>
          <cell r="J101">
            <v>939.34877773000005</v>
          </cell>
          <cell r="N101">
            <v>954.95220145000008</v>
          </cell>
          <cell r="R101">
            <v>312.08764631999998</v>
          </cell>
          <cell r="S101">
            <v>1267.0398477700001</v>
          </cell>
        </row>
        <row r="102">
          <cell r="E102">
            <v>0</v>
          </cell>
          <cell r="I102">
            <v>0</v>
          </cell>
          <cell r="J102">
            <v>0</v>
          </cell>
          <cell r="N102">
            <v>0</v>
          </cell>
          <cell r="R102">
            <v>78.75</v>
          </cell>
          <cell r="S102">
            <v>78.75</v>
          </cell>
        </row>
        <row r="103">
          <cell r="E103">
            <v>161.53507690000001</v>
          </cell>
          <cell r="I103">
            <v>777.81370083000002</v>
          </cell>
          <cell r="J103">
            <v>939.34877773000005</v>
          </cell>
          <cell r="N103">
            <v>954.95220145000008</v>
          </cell>
          <cell r="R103">
            <v>233.33764632</v>
          </cell>
          <cell r="S103">
            <v>1188.2898477700001</v>
          </cell>
        </row>
        <row r="104">
          <cell r="E104">
            <v>373.45377626000004</v>
          </cell>
          <cell r="I104">
            <v>372.45106154999996</v>
          </cell>
          <cell r="J104">
            <v>745.90483781</v>
          </cell>
          <cell r="N104">
            <v>411.02652678999993</v>
          </cell>
          <cell r="R104">
            <v>211.17951099999999</v>
          </cell>
          <cell r="S104">
            <v>622.20603778999998</v>
          </cell>
        </row>
        <row r="105">
          <cell r="E105">
            <v>359.53</v>
          </cell>
          <cell r="I105">
            <v>274.65899999999999</v>
          </cell>
          <cell r="J105">
            <v>634.18899999999996</v>
          </cell>
          <cell r="N105">
            <v>241.54262232343174</v>
          </cell>
          <cell r="R105">
            <v>241.16472948786736</v>
          </cell>
          <cell r="S105">
            <v>482.70735181129908</v>
          </cell>
        </row>
        <row r="106">
          <cell r="E106">
            <v>25.431588810000001</v>
          </cell>
          <cell r="I106">
            <v>451.44332347</v>
          </cell>
          <cell r="J106">
            <v>476.87491227999999</v>
          </cell>
          <cell r="N106">
            <v>49.022169595435365</v>
          </cell>
          <cell r="R106">
            <v>1926.6441220908061</v>
          </cell>
          <cell r="S106">
            <v>1975.6662916862415</v>
          </cell>
        </row>
        <row r="107">
          <cell r="E107">
            <v>7.2523095500000005</v>
          </cell>
          <cell r="I107">
            <v>487.04644149000012</v>
          </cell>
          <cell r="J107">
            <v>494.29875104000013</v>
          </cell>
          <cell r="N107">
            <v>553.09775346596643</v>
          </cell>
          <cell r="R107">
            <v>1853.5874060422223</v>
          </cell>
          <cell r="S107">
            <v>2406.6851595081889</v>
          </cell>
        </row>
        <row r="108">
          <cell r="E108">
            <v>70.83310636000023</v>
          </cell>
          <cell r="I108">
            <v>67.204331699999997</v>
          </cell>
          <cell r="J108">
            <v>138.03743806000023</v>
          </cell>
          <cell r="N108">
            <v>12.420393730273998</v>
          </cell>
          <cell r="R108">
            <v>0.23143084999999999</v>
          </cell>
          <cell r="S108">
            <v>12.651824580273999</v>
          </cell>
        </row>
        <row r="110">
          <cell r="E110">
            <v>19688.610177459999</v>
          </cell>
          <cell r="I110">
            <v>9834.5899453399998</v>
          </cell>
          <cell r="J110">
            <v>29523.200122800001</v>
          </cell>
          <cell r="N110">
            <v>9254.055771715728</v>
          </cell>
          <cell r="R110">
            <v>24844.729361242877</v>
          </cell>
          <cell r="S110">
            <v>34098.785132958605</v>
          </cell>
        </row>
        <row r="112">
          <cell r="E112">
            <v>882.82484410000006</v>
          </cell>
          <cell r="I112">
            <v>909.37484428000005</v>
          </cell>
          <cell r="J112">
            <v>1792.1996883800002</v>
          </cell>
          <cell r="N112">
            <v>946.35383734095205</v>
          </cell>
          <cell r="R112">
            <v>959.55520200441333</v>
          </cell>
          <cell r="S112">
            <v>1905.9090393453653</v>
          </cell>
        </row>
        <row r="113">
          <cell r="E113">
            <v>354.34863057000001</v>
          </cell>
          <cell r="I113">
            <v>365.14727646</v>
          </cell>
          <cell r="J113">
            <v>719.49590703000001</v>
          </cell>
          <cell r="N113">
            <v>365.06153186260747</v>
          </cell>
          <cell r="R113">
            <v>376.01043338019895</v>
          </cell>
          <cell r="S113">
            <v>741.07196524280641</v>
          </cell>
        </row>
        <row r="114">
          <cell r="E114">
            <v>354.34863057000001</v>
          </cell>
          <cell r="I114">
            <v>359.46409376999998</v>
          </cell>
          <cell r="J114">
            <v>713.81272433999993</v>
          </cell>
          <cell r="N114">
            <v>365.06153186260747</v>
          </cell>
          <cell r="R114">
            <v>370.32725069019898</v>
          </cell>
          <cell r="S114">
            <v>735.38878255280645</v>
          </cell>
        </row>
        <row r="115">
          <cell r="E115">
            <v>0</v>
          </cell>
          <cell r="I115">
            <v>5.6831826899999998</v>
          </cell>
          <cell r="J115">
            <v>5.6831826899999998</v>
          </cell>
          <cell r="N115">
            <v>0</v>
          </cell>
          <cell r="R115">
            <v>5.6831826900000006</v>
          </cell>
          <cell r="S115">
            <v>5.6831826900000006</v>
          </cell>
        </row>
        <row r="116">
          <cell r="E116">
            <v>7417.2938960000001</v>
          </cell>
          <cell r="I116">
            <v>4490</v>
          </cell>
          <cell r="J116">
            <v>11907.293895999999</v>
          </cell>
          <cell r="N116">
            <v>5105.0384340000001</v>
          </cell>
          <cell r="R116">
            <v>3338.2</v>
          </cell>
          <cell r="S116">
            <v>8443.238433999999</v>
          </cell>
        </row>
        <row r="117">
          <cell r="E117">
            <v>127.8684510699988</v>
          </cell>
          <cell r="I117">
            <v>4064.8546125799999</v>
          </cell>
          <cell r="J117">
            <v>4192.7230636499989</v>
          </cell>
          <cell r="N117">
            <v>321.97064449216879</v>
          </cell>
          <cell r="R117">
            <v>788.26882353645192</v>
          </cell>
          <cell r="S117">
            <v>1110.2394680286206</v>
          </cell>
        </row>
        <row r="118">
          <cell r="E118">
            <v>0</v>
          </cell>
          <cell r="I118">
            <v>0</v>
          </cell>
          <cell r="J118">
            <v>0</v>
          </cell>
          <cell r="N118">
            <v>0</v>
          </cell>
          <cell r="R118">
            <v>2929.5</v>
          </cell>
          <cell r="S118">
            <v>2929.5</v>
          </cell>
        </row>
        <row r="119">
          <cell r="E119">
            <v>10900</v>
          </cell>
          <cell r="I119">
            <v>0</v>
          </cell>
          <cell r="J119">
            <v>10900</v>
          </cell>
          <cell r="N119">
            <v>2480</v>
          </cell>
          <cell r="R119">
            <v>13200</v>
          </cell>
          <cell r="S119">
            <v>15680</v>
          </cell>
        </row>
        <row r="120">
          <cell r="E120">
            <v>6.2743557199999991</v>
          </cell>
          <cell r="I120">
            <v>5.2132120200000003</v>
          </cell>
          <cell r="J120">
            <v>11.487567739999999</v>
          </cell>
          <cell r="N120">
            <v>35.631324020000001</v>
          </cell>
          <cell r="R120">
            <v>3253.1949023218094</v>
          </cell>
          <cell r="S120">
            <v>3288.8262263418096</v>
          </cell>
        </row>
        <row r="122">
          <cell r="E122">
            <v>3917.4578211871631</v>
          </cell>
          <cell r="I122">
            <v>5484.9119612227296</v>
          </cell>
          <cell r="J122">
            <v>9402.3697824098927</v>
          </cell>
          <cell r="N122">
            <v>12328.077825923971</v>
          </cell>
          <cell r="R122">
            <v>11435.906871699393</v>
          </cell>
          <cell r="S122">
            <v>23763.984697623364</v>
          </cell>
        </row>
        <row r="124">
          <cell r="E124">
            <v>2130.0173506103406</v>
          </cell>
          <cell r="I124">
            <v>2637.9290612816585</v>
          </cell>
          <cell r="J124">
            <v>4767.9464118919987</v>
          </cell>
          <cell r="N124">
            <v>1976.7054696893852</v>
          </cell>
          <cell r="R124">
            <v>6644.8296118372409</v>
          </cell>
          <cell r="S124">
            <v>8621.5350815266265</v>
          </cell>
        </row>
        <row r="126">
          <cell r="E126">
            <v>449.59075000000001</v>
          </cell>
          <cell r="I126">
            <v>266.83080452000002</v>
          </cell>
          <cell r="J126">
            <v>716.42155451999997</v>
          </cell>
          <cell r="N126">
            <v>472.85</v>
          </cell>
          <cell r="R126">
            <v>291.80082540000001</v>
          </cell>
          <cell r="S126">
            <v>764.65082540000003</v>
          </cell>
        </row>
        <row r="127">
          <cell r="E127">
            <v>194.79075</v>
          </cell>
          <cell r="I127">
            <v>0</v>
          </cell>
          <cell r="J127">
            <v>194.79075</v>
          </cell>
          <cell r="N127">
            <v>202.65</v>
          </cell>
          <cell r="R127">
            <v>0</v>
          </cell>
          <cell r="S127">
            <v>202.65</v>
          </cell>
        </row>
        <row r="128">
          <cell r="E128">
            <v>254.8</v>
          </cell>
          <cell r="I128">
            <v>0</v>
          </cell>
          <cell r="J128">
            <v>254.8</v>
          </cell>
          <cell r="N128">
            <v>270.2</v>
          </cell>
          <cell r="R128">
            <v>0</v>
          </cell>
          <cell r="S128">
            <v>270.2</v>
          </cell>
        </row>
        <row r="129">
          <cell r="E129">
            <v>0</v>
          </cell>
          <cell r="I129">
            <v>266.83080452000002</v>
          </cell>
          <cell r="J129">
            <v>266.83080452000002</v>
          </cell>
          <cell r="N129">
            <v>0</v>
          </cell>
          <cell r="R129">
            <v>291.80082540000001</v>
          </cell>
          <cell r="S129">
            <v>291.80082540000001</v>
          </cell>
        </row>
        <row r="130">
          <cell r="E130">
            <v>473.76244545302404</v>
          </cell>
          <cell r="I130">
            <v>874.72668203163107</v>
          </cell>
          <cell r="J130">
            <v>1348.489127484655</v>
          </cell>
          <cell r="N130">
            <v>278.69200000000001</v>
          </cell>
          <cell r="R130">
            <v>851.56048323959988</v>
          </cell>
          <cell r="S130">
            <v>1130.2524832395998</v>
          </cell>
        </row>
        <row r="131">
          <cell r="E131">
            <v>473.76244545302404</v>
          </cell>
          <cell r="I131">
            <v>50.380141471879007</v>
          </cell>
          <cell r="J131">
            <v>524.14258692490307</v>
          </cell>
          <cell r="N131">
            <v>278.69200000000001</v>
          </cell>
          <cell r="R131">
            <v>0</v>
          </cell>
          <cell r="S131">
            <v>278.69200000000001</v>
          </cell>
        </row>
        <row r="132">
          <cell r="E132">
            <v>0</v>
          </cell>
          <cell r="I132">
            <v>67.192935569592009</v>
          </cell>
          <cell r="J132">
            <v>67.192935569592009</v>
          </cell>
          <cell r="N132">
            <v>0</v>
          </cell>
          <cell r="R132">
            <v>33.016045412399997</v>
          </cell>
          <cell r="S132">
            <v>33.016045412399997</v>
          </cell>
        </row>
        <row r="133">
          <cell r="E133">
            <v>0</v>
          </cell>
          <cell r="I133">
            <v>757.15360499016003</v>
          </cell>
          <cell r="J133">
            <v>757.15360499016003</v>
          </cell>
          <cell r="N133">
            <v>0</v>
          </cell>
          <cell r="R133">
            <v>818.54443782719989</v>
          </cell>
          <cell r="S133">
            <v>818.54443782719989</v>
          </cell>
        </row>
        <row r="134">
          <cell r="E134">
            <v>311.62274944596419</v>
          </cell>
          <cell r="I134">
            <v>972.9175197720142</v>
          </cell>
          <cell r="J134">
            <v>1284.5402692179784</v>
          </cell>
          <cell r="N134">
            <v>612.23192291965643</v>
          </cell>
          <cell r="R134">
            <v>5041.7570765346891</v>
          </cell>
          <cell r="S134">
            <v>5653.9889994543455</v>
          </cell>
        </row>
        <row r="135">
          <cell r="E135">
            <v>419.98249746440104</v>
          </cell>
          <cell r="I135">
            <v>0.32333425320000003</v>
          </cell>
          <cell r="J135">
            <v>420.30583171760105</v>
          </cell>
          <cell r="N135">
            <v>203.39039432000001</v>
          </cell>
          <cell r="R135">
            <v>7.0148999999999999</v>
          </cell>
          <cell r="S135">
            <v>210.40529432000002</v>
          </cell>
        </row>
        <row r="136">
          <cell r="E136">
            <v>265.63411239025498</v>
          </cell>
          <cell r="I136">
            <v>307.55647675197179</v>
          </cell>
          <cell r="J136">
            <v>573.19058914222683</v>
          </cell>
          <cell r="N136">
            <v>234.31190968511305</v>
          </cell>
          <cell r="R136">
            <v>282.16136777877392</v>
          </cell>
          <cell r="S136">
            <v>516.47327746388692</v>
          </cell>
        </row>
        <row r="137">
          <cell r="E137">
            <v>157.99432490165225</v>
          </cell>
          <cell r="I137">
            <v>153.81370127769</v>
          </cell>
          <cell r="J137">
            <v>311.80802617934228</v>
          </cell>
          <cell r="N137">
            <v>115.76454532099999</v>
          </cell>
          <cell r="R137">
            <v>101.45515513559998</v>
          </cell>
          <cell r="S137">
            <v>217.21970045659998</v>
          </cell>
        </row>
        <row r="138">
          <cell r="E138">
            <v>0</v>
          </cell>
          <cell r="I138">
            <v>0</v>
          </cell>
          <cell r="J138">
            <v>0</v>
          </cell>
          <cell r="N138">
            <v>0</v>
          </cell>
          <cell r="R138">
            <v>0</v>
          </cell>
          <cell r="S138">
            <v>0</v>
          </cell>
        </row>
        <row r="139">
          <cell r="E139">
            <v>30.439067994995</v>
          </cell>
          <cell r="I139">
            <v>37.711250626838996</v>
          </cell>
          <cell r="J139">
            <v>68.150318621834003</v>
          </cell>
          <cell r="N139">
            <v>23.0755793296</v>
          </cell>
          <cell r="R139">
            <v>35.642008669219045</v>
          </cell>
          <cell r="S139">
            <v>58.717587998819042</v>
          </cell>
        </row>
        <row r="140">
          <cell r="E140">
            <v>20.991402960049061</v>
          </cell>
          <cell r="I140">
            <v>24.049292048312672</v>
          </cell>
          <cell r="J140">
            <v>45.040695008361737</v>
          </cell>
          <cell r="N140">
            <v>36.389118114015581</v>
          </cell>
          <cell r="R140">
            <v>33.437795079358544</v>
          </cell>
          <cell r="S140">
            <v>69.826913193374125</v>
          </cell>
        </row>
        <row r="142">
          <cell r="E142">
            <v>1787.4404705768225</v>
          </cell>
          <cell r="I142">
            <v>2846.9828999410711</v>
          </cell>
          <cell r="J142">
            <v>4634.423370517894</v>
          </cell>
          <cell r="N142">
            <v>10351.372356234588</v>
          </cell>
          <cell r="R142">
            <v>4791.0772598621515</v>
          </cell>
          <cell r="S142">
            <v>15142.449616096739</v>
          </cell>
        </row>
        <row r="145">
          <cell r="E145">
            <v>0</v>
          </cell>
          <cell r="I145">
            <v>1142.006954655069</v>
          </cell>
          <cell r="J145">
            <v>1142.006954655069</v>
          </cell>
          <cell r="N145">
            <v>8289.735999999999</v>
          </cell>
          <cell r="R145">
            <v>0</v>
          </cell>
          <cell r="S145">
            <v>8289.735999999999</v>
          </cell>
        </row>
        <row r="146">
          <cell r="E146">
            <v>0</v>
          </cell>
          <cell r="I146">
            <v>238.87610022506902</v>
          </cell>
          <cell r="J146">
            <v>238.87610022506902</v>
          </cell>
          <cell r="N146">
            <v>8289.735999999999</v>
          </cell>
          <cell r="R146">
            <v>0</v>
          </cell>
          <cell r="S146">
            <v>8289.735999999999</v>
          </cell>
        </row>
        <row r="147">
          <cell r="E147">
            <v>0</v>
          </cell>
          <cell r="I147">
            <v>903.13085443</v>
          </cell>
          <cell r="J147">
            <v>903.13085443</v>
          </cell>
          <cell r="N147">
            <v>0</v>
          </cell>
          <cell r="R147">
            <v>0</v>
          </cell>
          <cell r="S147">
            <v>0</v>
          </cell>
        </row>
        <row r="148">
          <cell r="E148">
            <v>0</v>
          </cell>
          <cell r="I148">
            <v>0</v>
          </cell>
          <cell r="J148">
            <v>0</v>
          </cell>
          <cell r="N148">
            <v>0</v>
          </cell>
          <cell r="R148">
            <v>2929.5</v>
          </cell>
          <cell r="S148">
            <v>2929.5</v>
          </cell>
        </row>
        <row r="149">
          <cell r="E149">
            <v>343.368694</v>
          </cell>
          <cell r="I149">
            <v>174.84</v>
          </cell>
          <cell r="J149">
            <v>518.20869400000004</v>
          </cell>
          <cell r="N149">
            <v>315.90251966</v>
          </cell>
          <cell r="R149">
            <v>401.99999999999994</v>
          </cell>
          <cell r="S149">
            <v>717.90251965999994</v>
          </cell>
        </row>
        <row r="150">
          <cell r="E150">
            <v>431.44188530900578</v>
          </cell>
          <cell r="I150">
            <v>752.38597541268405</v>
          </cell>
          <cell r="J150">
            <v>1183.8278607216898</v>
          </cell>
          <cell r="N150">
            <v>528.79186560491814</v>
          </cell>
          <cell r="R150">
            <v>789.38341968664224</v>
          </cell>
          <cell r="S150">
            <v>1318.1752852915604</v>
          </cell>
        </row>
        <row r="151">
          <cell r="E151">
            <v>790.12497285030804</v>
          </cell>
          <cell r="I151">
            <v>534.79583377122117</v>
          </cell>
          <cell r="J151">
            <v>1324.9208066215292</v>
          </cell>
          <cell r="N151">
            <v>854.96078439339988</v>
          </cell>
          <cell r="R151">
            <v>597.04374814217999</v>
          </cell>
          <cell r="S151">
            <v>1452.00453253558</v>
          </cell>
        </row>
        <row r="152">
          <cell r="E152">
            <v>147.82693552590376</v>
          </cell>
          <cell r="I152">
            <v>98.040386668393396</v>
          </cell>
          <cell r="J152">
            <v>245.86732219429717</v>
          </cell>
          <cell r="N152">
            <v>348.65630851946958</v>
          </cell>
          <cell r="R152">
            <v>0</v>
          </cell>
          <cell r="S152">
            <v>348.65630851946958</v>
          </cell>
        </row>
        <row r="153">
          <cell r="E153">
            <v>9.9789181882899989</v>
          </cell>
          <cell r="I153">
            <v>49.917640924624003</v>
          </cell>
          <cell r="J153">
            <v>59.896559112914005</v>
          </cell>
          <cell r="N153">
            <v>13.185687509199997</v>
          </cell>
          <cell r="R153">
            <v>50.744867249253822</v>
          </cell>
          <cell r="S153">
            <v>63.930554758453823</v>
          </cell>
        </row>
        <row r="154">
          <cell r="E154">
            <v>64.699064703315116</v>
          </cell>
          <cell r="I154">
            <v>94.996108509079477</v>
          </cell>
          <cell r="J154">
            <v>159.69517321239459</v>
          </cell>
          <cell r="N154">
            <v>0.13919054759997587</v>
          </cell>
          <cell r="R154">
            <v>22.405224784076108</v>
          </cell>
          <cell r="S154">
            <v>22.544415331676085</v>
          </cell>
        </row>
        <row r="156">
          <cell r="E156">
            <v>7759.5347999999994</v>
          </cell>
          <cell r="I156">
            <v>558.57647546948806</v>
          </cell>
          <cell r="J156">
            <v>8318.1112754694877</v>
          </cell>
          <cell r="N156">
            <v>752.62305003999995</v>
          </cell>
          <cell r="R156">
            <v>564</v>
          </cell>
          <cell r="S156">
            <v>1316.62305004</v>
          </cell>
        </row>
        <row r="158">
          <cell r="A158" t="str">
            <v xml:space="preserve"> II .Compra de Act. Financ.</v>
          </cell>
          <cell r="B158">
            <v>3591.7033193199995</v>
          </cell>
          <cell r="C158">
            <v>3038.8773000000001</v>
          </cell>
          <cell r="D158">
            <v>1763.88</v>
          </cell>
          <cell r="E158">
            <v>8394.4606193199998</v>
          </cell>
          <cell r="F158">
            <v>4820.6109999999999</v>
          </cell>
          <cell r="G158">
            <v>3058.9380000000001</v>
          </cell>
          <cell r="H158">
            <v>6520.4467820149994</v>
          </cell>
          <cell r="I158">
            <v>14399.995782014999</v>
          </cell>
          <cell r="J158">
            <v>22794.456401334999</v>
          </cell>
          <cell r="K158">
            <v>0</v>
          </cell>
          <cell r="L158">
            <v>204.07599999999999</v>
          </cell>
          <cell r="M158">
            <v>0</v>
          </cell>
          <cell r="N158">
            <v>204.07599999999999</v>
          </cell>
          <cell r="O158">
            <v>0</v>
          </cell>
          <cell r="P158">
            <v>0</v>
          </cell>
          <cell r="Q158">
            <v>0</v>
          </cell>
          <cell r="R158">
            <v>0</v>
          </cell>
          <cell r="S158">
            <v>204.07599999999999</v>
          </cell>
          <cell r="T158">
            <v>22998.532401335</v>
          </cell>
        </row>
        <row r="159">
          <cell r="A159" t="str">
            <v xml:space="preserve">    Títulos y Valores</v>
          </cell>
          <cell r="B159">
            <v>1441.7553193199999</v>
          </cell>
          <cell r="C159">
            <v>450</v>
          </cell>
          <cell r="D159">
            <v>0</v>
          </cell>
          <cell r="E159">
            <v>1891.7553193199999</v>
          </cell>
          <cell r="F159">
            <v>0</v>
          </cell>
          <cell r="G159">
            <v>0</v>
          </cell>
          <cell r="H159">
            <v>1284.074782015</v>
          </cell>
          <cell r="I159">
            <v>1284.074782015</v>
          </cell>
          <cell r="J159">
            <v>3175.8301013350001</v>
          </cell>
          <cell r="K159">
            <v>0</v>
          </cell>
          <cell r="L159">
            <v>204.07599999999999</v>
          </cell>
          <cell r="M159">
            <v>0</v>
          </cell>
          <cell r="N159">
            <v>204.07599999999999</v>
          </cell>
          <cell r="O159">
            <v>0</v>
          </cell>
          <cell r="P159">
            <v>0</v>
          </cell>
          <cell r="Q159">
            <v>0</v>
          </cell>
          <cell r="R159">
            <v>0</v>
          </cell>
          <cell r="S159">
            <v>204.07599999999999</v>
          </cell>
          <cell r="T159">
            <v>3379.9061013350001</v>
          </cell>
          <cell r="U159">
            <v>24966.549644995001</v>
          </cell>
        </row>
        <row r="160">
          <cell r="E160">
            <v>6502.7053000000005</v>
          </cell>
          <cell r="I160">
            <v>13115.920999999998</v>
          </cell>
          <cell r="J160">
            <v>19618.6263</v>
          </cell>
          <cell r="N160">
            <v>0</v>
          </cell>
          <cell r="R160">
            <v>0</v>
          </cell>
          <cell r="S160">
            <v>0</v>
          </cell>
        </row>
        <row r="161">
          <cell r="E161">
            <v>0</v>
          </cell>
          <cell r="I161">
            <v>0</v>
          </cell>
          <cell r="J161">
            <v>0</v>
          </cell>
          <cell r="N161">
            <v>0</v>
          </cell>
          <cell r="R161">
            <v>0</v>
          </cell>
          <cell r="S161">
            <v>0</v>
          </cell>
        </row>
        <row r="162">
          <cell r="E162">
            <v>0</v>
          </cell>
          <cell r="I162">
            <v>0</v>
          </cell>
          <cell r="J162">
            <v>0</v>
          </cell>
          <cell r="N162">
            <v>0</v>
          </cell>
          <cell r="R162">
            <v>0</v>
          </cell>
          <cell r="S162">
            <v>0</v>
          </cell>
        </row>
        <row r="164">
          <cell r="E164">
            <v>2563.4811616800766</v>
          </cell>
          <cell r="I164">
            <v>3036.3036231005572</v>
          </cell>
          <cell r="J164">
            <v>5599.7847847806333</v>
          </cell>
          <cell r="N164">
            <v>2922.5067076121863</v>
          </cell>
          <cell r="R164">
            <v>12448.41831233451</v>
          </cell>
          <cell r="S164">
            <v>15370.925019946697</v>
          </cell>
        </row>
        <row r="165">
          <cell r="E165">
            <v>32.59332960389272</v>
          </cell>
          <cell r="I165">
            <v>35.584381651239006</v>
          </cell>
          <cell r="J165">
            <v>68.177711255131726</v>
          </cell>
          <cell r="N165">
            <v>42.073999999999991</v>
          </cell>
          <cell r="R165">
            <v>41.677183471623529</v>
          </cell>
          <cell r="S165">
            <v>83.75118347162352</v>
          </cell>
        </row>
        <row r="166">
          <cell r="E166">
            <v>32.59332960389272</v>
          </cell>
          <cell r="I166">
            <v>35.584381651239006</v>
          </cell>
          <cell r="J166">
            <v>68.177711255131726</v>
          </cell>
          <cell r="N166">
            <v>42.073999999999991</v>
          </cell>
          <cell r="R166">
            <v>41.677183471623529</v>
          </cell>
          <cell r="S166">
            <v>83.75118347162352</v>
          </cell>
        </row>
        <row r="167">
          <cell r="E167">
            <v>0</v>
          </cell>
          <cell r="I167">
            <v>0</v>
          </cell>
          <cell r="J167">
            <v>0</v>
          </cell>
          <cell r="N167">
            <v>0</v>
          </cell>
          <cell r="R167">
            <v>0</v>
          </cell>
          <cell r="S167">
            <v>0</v>
          </cell>
        </row>
        <row r="168">
          <cell r="E168">
            <v>0</v>
          </cell>
          <cell r="I168">
            <v>0</v>
          </cell>
          <cell r="J168">
            <v>0</v>
          </cell>
          <cell r="N168">
            <v>0</v>
          </cell>
          <cell r="R168">
            <v>0</v>
          </cell>
          <cell r="S168">
            <v>0</v>
          </cell>
        </row>
        <row r="169">
          <cell r="E169">
            <v>95.734023066134</v>
          </cell>
          <cell r="I169">
            <v>210.87047210477903</v>
          </cell>
          <cell r="J169">
            <v>306.60449517091303</v>
          </cell>
          <cell r="N169">
            <v>93.219880200727331</v>
          </cell>
          <cell r="R169">
            <v>204.76844916744946</v>
          </cell>
          <cell r="S169">
            <v>297.98832936817678</v>
          </cell>
        </row>
        <row r="170">
          <cell r="E170">
            <v>91.132105973143993</v>
          </cell>
          <cell r="I170">
            <v>90.233490856688007</v>
          </cell>
          <cell r="J170">
            <v>181.36559682983199</v>
          </cell>
          <cell r="N170">
            <v>88.549280200727324</v>
          </cell>
          <cell r="R170">
            <v>89.758534666089474</v>
          </cell>
          <cell r="S170">
            <v>178.30781486681678</v>
          </cell>
        </row>
        <row r="171">
          <cell r="E171">
            <v>4.6019170929900008</v>
          </cell>
          <cell r="I171">
            <v>110.58129285248501</v>
          </cell>
          <cell r="J171">
            <v>115.18320994547501</v>
          </cell>
          <cell r="N171">
            <v>4.6706000000000003</v>
          </cell>
          <cell r="R171">
            <v>104.28441854495999</v>
          </cell>
          <cell r="S171">
            <v>108.95501854495998</v>
          </cell>
        </row>
        <row r="172">
          <cell r="E172">
            <v>0</v>
          </cell>
          <cell r="I172">
            <v>10.055688395605999</v>
          </cell>
          <cell r="J172">
            <v>10.055688395605999</v>
          </cell>
          <cell r="N172">
            <v>0</v>
          </cell>
          <cell r="R172">
            <v>10.725495956399998</v>
          </cell>
          <cell r="S172">
            <v>10.725495956399998</v>
          </cell>
        </row>
        <row r="173">
          <cell r="E173">
            <v>58.563445428620994</v>
          </cell>
          <cell r="I173">
            <v>58.931624269638995</v>
          </cell>
          <cell r="J173">
            <v>117.49506969825998</v>
          </cell>
          <cell r="N173">
            <v>54.422091460458972</v>
          </cell>
          <cell r="R173">
            <v>51.39675401585999</v>
          </cell>
          <cell r="S173">
            <v>105.81884547631896</v>
          </cell>
        </row>
        <row r="174">
          <cell r="E174">
            <v>49.140087589887003</v>
          </cell>
          <cell r="I174">
            <v>56.974977154656997</v>
          </cell>
          <cell r="J174">
            <v>106.115064744544</v>
          </cell>
          <cell r="N174">
            <v>44.790055263599996</v>
          </cell>
          <cell r="R174">
            <v>49.91707390325999</v>
          </cell>
          <cell r="S174">
            <v>94.707129166859986</v>
          </cell>
        </row>
        <row r="175">
          <cell r="E175">
            <v>1.2497724428399999</v>
          </cell>
          <cell r="I175">
            <v>1.9566471149820002</v>
          </cell>
          <cell r="J175">
            <v>3.2064195578220001</v>
          </cell>
          <cell r="N175">
            <v>1.1555840645589797</v>
          </cell>
          <cell r="R175">
            <v>1.4796801125999999</v>
          </cell>
          <cell r="S175">
            <v>2.6352641771589793</v>
          </cell>
        </row>
        <row r="176">
          <cell r="E176">
            <v>8.1735853958939995</v>
          </cell>
          <cell r="I176">
            <v>0</v>
          </cell>
          <cell r="J176">
            <v>8.1735853958939995</v>
          </cell>
          <cell r="N176">
            <v>8.4764521323000004</v>
          </cell>
          <cell r="R176">
            <v>0</v>
          </cell>
          <cell r="S176">
            <v>8.4764521323000004</v>
          </cell>
        </row>
        <row r="177">
          <cell r="E177">
            <v>18.961777992216</v>
          </cell>
          <cell r="I177">
            <v>2.0234450749000001</v>
          </cell>
          <cell r="J177">
            <v>20.985223067115999</v>
          </cell>
          <cell r="N177">
            <v>18.808665425000001</v>
          </cell>
          <cell r="R177">
            <v>0</v>
          </cell>
          <cell r="S177">
            <v>18.808665425000001</v>
          </cell>
        </row>
        <row r="178">
          <cell r="E178">
            <v>447</v>
          </cell>
          <cell r="I178">
            <v>59</v>
          </cell>
          <cell r="J178">
            <v>506</v>
          </cell>
          <cell r="N178">
            <v>64</v>
          </cell>
          <cell r="R178">
            <v>252</v>
          </cell>
          <cell r="S178">
            <v>316</v>
          </cell>
        </row>
        <row r="179">
          <cell r="E179">
            <v>138.41400000000002</v>
          </cell>
          <cell r="I179">
            <v>198.25150000000002</v>
          </cell>
          <cell r="J179">
            <v>336.66550000000007</v>
          </cell>
          <cell r="N179">
            <v>95.182070526000004</v>
          </cell>
          <cell r="R179">
            <v>181.31592567957478</v>
          </cell>
          <cell r="S179">
            <v>276.49799620557479</v>
          </cell>
        </row>
        <row r="180">
          <cell r="E180">
            <v>1301.6399999999999</v>
          </cell>
          <cell r="I180">
            <v>2318.65</v>
          </cell>
          <cell r="J180">
            <v>3620.29</v>
          </cell>
          <cell r="N180">
            <v>2253</v>
          </cell>
          <cell r="R180">
            <v>2018.52</v>
          </cell>
          <cell r="S180">
            <v>4271.5200000000004</v>
          </cell>
        </row>
        <row r="181">
          <cell r="E181">
            <v>0</v>
          </cell>
          <cell r="I181">
            <v>0</v>
          </cell>
          <cell r="J181">
            <v>0</v>
          </cell>
          <cell r="N181">
            <v>0</v>
          </cell>
          <cell r="R181">
            <v>0</v>
          </cell>
          <cell r="S181">
            <v>0</v>
          </cell>
        </row>
        <row r="182">
          <cell r="E182">
            <v>470.5745855892128</v>
          </cell>
          <cell r="I182">
            <v>152.9922</v>
          </cell>
          <cell r="J182">
            <v>623.56678558921283</v>
          </cell>
          <cell r="N182">
            <v>301.79999999999995</v>
          </cell>
          <cell r="R182">
            <v>9698.7400000000016</v>
          </cell>
          <cell r="S182">
            <v>10000.540000000001</v>
          </cell>
        </row>
        <row r="184">
          <cell r="E184">
            <v>-17151.90214099277</v>
          </cell>
          <cell r="I184">
            <v>8625.0108517090994</v>
          </cell>
          <cell r="J184">
            <v>-8526.891289283667</v>
          </cell>
          <cell r="N184">
            <v>-13297.431597237413</v>
          </cell>
          <cell r="R184">
            <v>-25435.381917300314</v>
          </cell>
          <cell r="S184">
            <v>-38732.813514537724</v>
          </cell>
        </row>
        <row r="186">
          <cell r="E186">
            <v>-6015.7447552821832</v>
          </cell>
          <cell r="I186">
            <v>2609.2660964269162</v>
          </cell>
          <cell r="J186">
            <v>2609.2660964269162</v>
          </cell>
          <cell r="N186">
            <v>-10688.165500810494</v>
          </cell>
          <cell r="R186">
            <v>-36123.547418110807</v>
          </cell>
          <cell r="S186">
            <v>-36123.5474181108</v>
          </cell>
        </row>
        <row r="194">
          <cell r="E194">
            <v>6015.7447552821832</v>
          </cell>
          <cell r="I194">
            <v>-2609.2660964269162</v>
          </cell>
          <cell r="J194">
            <v>-2609.2660964269162</v>
          </cell>
          <cell r="N194">
            <v>10688.165500810494</v>
          </cell>
          <cell r="R194">
            <v>36123.547418110807</v>
          </cell>
          <cell r="S194">
            <v>36123.5474181108</v>
          </cell>
        </row>
        <row r="197">
          <cell r="E197">
            <v>8420.7014238708471</v>
          </cell>
          <cell r="I197">
            <v>6063.9863512436477</v>
          </cell>
          <cell r="J197">
            <v>6063.9869077537151</v>
          </cell>
          <cell r="N197">
            <v>7949.444036734285</v>
          </cell>
          <cell r="R197">
            <v>22562.674562454318</v>
          </cell>
          <cell r="S197">
            <v>22562.674562454311</v>
          </cell>
        </row>
        <row r="198">
          <cell r="E198">
            <v>-2.4730001314310357E-5</v>
          </cell>
          <cell r="I198">
            <v>-2075.5352732679985</v>
          </cell>
          <cell r="J198">
            <v>-2075.5352732679985</v>
          </cell>
        </row>
        <row r="199">
          <cell r="E199">
            <v>8420.7019293899993</v>
          </cell>
          <cell r="I199">
            <v>8252.2635178700002</v>
          </cell>
          <cell r="J199">
            <v>8252.2635178700002</v>
          </cell>
        </row>
        <row r="202">
          <cell r="E202">
            <v>-2404.956668588663</v>
          </cell>
          <cell r="I202">
            <v>-8673.2524476705639</v>
          </cell>
          <cell r="J202">
            <v>-8673.2530041806313</v>
          </cell>
          <cell r="N202">
            <v>2738.721464076209</v>
          </cell>
          <cell r="R202">
            <v>13560.872855656491</v>
          </cell>
          <cell r="S202">
            <v>13560.872855656491</v>
          </cell>
        </row>
        <row r="206">
          <cell r="E206">
            <v>3100.7151836100011</v>
          </cell>
          <cell r="I206">
            <v>3753.0839271300001</v>
          </cell>
          <cell r="J206">
            <v>3753.0839271300001</v>
          </cell>
        </row>
        <row r="209">
          <cell r="I209">
            <v>-2609.2660964269162</v>
          </cell>
          <cell r="J209">
            <v>-2609.2660964269162</v>
          </cell>
        </row>
        <row r="210">
          <cell r="I210">
            <v>0</v>
          </cell>
          <cell r="J210">
            <v>0</v>
          </cell>
        </row>
        <row r="214">
          <cell r="R214">
            <v>-4.0199999999999996</v>
          </cell>
          <cell r="S214">
            <v>-4.0200000000000005</v>
          </cell>
        </row>
        <row r="226">
          <cell r="R226">
            <v>36123.547418110807</v>
          </cell>
        </row>
        <row r="248">
          <cell r="N248" t="e">
            <v>#DIV/0!</v>
          </cell>
          <cell r="R248">
            <v>2918.8430990931165</v>
          </cell>
          <cell r="S248">
            <v>6037.4009257125581</v>
          </cell>
        </row>
        <row r="250">
          <cell r="N250" t="e">
            <v>#DIV/0!</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8"/>
      <sheetName val="1 TRIM. 08"/>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INSTRUMENTO"/>
      <sheetName val="CARTERA FONDO"/>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english"/>
      <sheetName val="Macro"/>
      <sheetName val="Parque Automo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os Gdos"/>
      <sheetName val="SIGADE"/>
      <sheetName val="Residencia"/>
      <sheetName val="Deuda Externa"/>
      <sheetName val="Ajustes"/>
      <sheetName val="CoefStocks"/>
      <sheetName val="Coefsinpases"/>
      <sheetName val="Residencia II"/>
      <sheetName val="Enero"/>
      <sheetName val="Febrero"/>
      <sheetName val="cuadro 14 Bis"/>
      <sheetName val="Posi NR"/>
      <sheetName val="Posi Total"/>
    </sheetNames>
    <sheetDataSet>
      <sheetData sheetId="0" refreshError="1"/>
      <sheetData sheetId="1" refreshError="1">
        <row r="2">
          <cell r="A2" t="str">
            <v>COD DNCI</v>
          </cell>
          <cell r="B2" t="str">
            <v>Especie</v>
          </cell>
          <cell r="C2">
            <v>33603</v>
          </cell>
          <cell r="D2">
            <v>33694</v>
          </cell>
          <cell r="E2">
            <v>33785</v>
          </cell>
          <cell r="F2">
            <v>33877</v>
          </cell>
          <cell r="G2">
            <v>33969</v>
          </cell>
          <cell r="H2">
            <v>34059</v>
          </cell>
          <cell r="I2">
            <v>34150</v>
          </cell>
          <cell r="J2">
            <v>34242</v>
          </cell>
          <cell r="K2">
            <v>34334</v>
          </cell>
          <cell r="L2">
            <v>34424</v>
          </cell>
          <cell r="M2">
            <v>34515</v>
          </cell>
          <cell r="N2">
            <v>34607</v>
          </cell>
          <cell r="O2">
            <v>34699</v>
          </cell>
          <cell r="P2">
            <v>34789</v>
          </cell>
          <cell r="Q2">
            <v>34880</v>
          </cell>
          <cell r="R2">
            <v>34972</v>
          </cell>
          <cell r="S2">
            <v>35064</v>
          </cell>
          <cell r="T2">
            <v>35155</v>
          </cell>
          <cell r="U2">
            <v>35246</v>
          </cell>
          <cell r="V2">
            <v>35338</v>
          </cell>
          <cell r="W2">
            <v>35430</v>
          </cell>
          <cell r="X2">
            <v>35520</v>
          </cell>
          <cell r="Y2">
            <v>35611</v>
          </cell>
          <cell r="Z2">
            <v>35703</v>
          </cell>
          <cell r="AA2">
            <v>35795</v>
          </cell>
          <cell r="AB2">
            <v>35885</v>
          </cell>
          <cell r="AC2">
            <v>35976</v>
          </cell>
          <cell r="AD2">
            <v>36068</v>
          </cell>
          <cell r="AE2">
            <v>36160</v>
          </cell>
          <cell r="AF2">
            <v>36250</v>
          </cell>
          <cell r="AG2">
            <v>36341</v>
          </cell>
          <cell r="AH2">
            <v>36433</v>
          </cell>
          <cell r="AI2">
            <v>36525</v>
          </cell>
          <cell r="AJ2">
            <v>36616</v>
          </cell>
          <cell r="AK2">
            <v>36707</v>
          </cell>
          <cell r="AL2">
            <v>36799</v>
          </cell>
          <cell r="AM2">
            <v>36891</v>
          </cell>
          <cell r="AN2">
            <v>36981</v>
          </cell>
          <cell r="AO2">
            <v>37072</v>
          </cell>
          <cell r="AP2">
            <v>37164</v>
          </cell>
          <cell r="AQ2">
            <v>37195</v>
          </cell>
          <cell r="AR2">
            <v>37256</v>
          </cell>
          <cell r="AS2">
            <v>37346</v>
          </cell>
          <cell r="AT2">
            <v>37437</v>
          </cell>
          <cell r="AU2">
            <v>37529</v>
          </cell>
        </row>
        <row r="3">
          <cell r="A3" t="str">
            <v>Nro de Columna</v>
          </cell>
          <cell r="B3">
            <v>2</v>
          </cell>
          <cell r="C3">
            <v>3</v>
          </cell>
          <cell r="D3">
            <v>4</v>
          </cell>
          <cell r="E3">
            <v>5</v>
          </cell>
          <cell r="F3">
            <v>6</v>
          </cell>
          <cell r="G3">
            <v>7</v>
          </cell>
          <cell r="H3">
            <v>8</v>
          </cell>
          <cell r="I3">
            <v>9</v>
          </cell>
          <cell r="J3">
            <v>10</v>
          </cell>
          <cell r="K3">
            <v>11</v>
          </cell>
          <cell r="L3">
            <v>12</v>
          </cell>
          <cell r="M3">
            <v>13</v>
          </cell>
          <cell r="N3">
            <v>14</v>
          </cell>
          <cell r="O3">
            <v>15</v>
          </cell>
          <cell r="P3">
            <v>16</v>
          </cell>
          <cell r="Q3">
            <v>17</v>
          </cell>
          <cell r="R3">
            <v>18</v>
          </cell>
          <cell r="S3">
            <v>19</v>
          </cell>
          <cell r="T3">
            <v>20</v>
          </cell>
          <cell r="U3">
            <v>21</v>
          </cell>
          <cell r="V3">
            <v>22</v>
          </cell>
          <cell r="W3">
            <v>23</v>
          </cell>
          <cell r="X3">
            <v>24</v>
          </cell>
          <cell r="Y3">
            <v>25</v>
          </cell>
          <cell r="Z3">
            <v>26</v>
          </cell>
          <cell r="AA3">
            <v>27</v>
          </cell>
          <cell r="AB3">
            <v>28</v>
          </cell>
          <cell r="AC3">
            <v>29</v>
          </cell>
          <cell r="AD3">
            <v>30</v>
          </cell>
          <cell r="AE3">
            <v>31</v>
          </cell>
          <cell r="AF3">
            <v>32</v>
          </cell>
          <cell r="AG3">
            <v>33</v>
          </cell>
          <cell r="AH3">
            <v>34</v>
          </cell>
          <cell r="AI3">
            <v>35</v>
          </cell>
          <cell r="AJ3">
            <v>36</v>
          </cell>
          <cell r="AK3">
            <v>37</v>
          </cell>
          <cell r="AL3">
            <v>38</v>
          </cell>
          <cell r="AM3">
            <v>39</v>
          </cell>
          <cell r="AN3">
            <v>40</v>
          </cell>
          <cell r="AO3">
            <v>41</v>
          </cell>
          <cell r="AP3">
            <v>42</v>
          </cell>
          <cell r="AQ3">
            <v>43</v>
          </cell>
          <cell r="AR3">
            <v>44</v>
          </cell>
          <cell r="AS3">
            <v>45</v>
          </cell>
          <cell r="AT3">
            <v>46</v>
          </cell>
          <cell r="AU3">
            <v>47</v>
          </cell>
        </row>
        <row r="4">
          <cell r="A4" t="str">
            <v>BIC</v>
          </cell>
          <cell r="B4" t="str">
            <v>Bic</v>
          </cell>
          <cell r="C4">
            <v>0</v>
          </cell>
          <cell r="D4">
            <v>0</v>
          </cell>
          <cell r="E4">
            <v>0</v>
          </cell>
          <cell r="F4">
            <v>0</v>
          </cell>
          <cell r="G4">
            <v>1351.6</v>
          </cell>
          <cell r="H4">
            <v>1323</v>
          </cell>
          <cell r="I4">
            <v>1292.7</v>
          </cell>
          <cell r="J4">
            <v>1262</v>
          </cell>
          <cell r="K4">
            <v>1231</v>
          </cell>
          <cell r="L4">
            <v>1190</v>
          </cell>
          <cell r="M4">
            <v>1162</v>
          </cell>
          <cell r="N4">
            <v>1131.2</v>
          </cell>
          <cell r="O4">
            <v>1097.3</v>
          </cell>
          <cell r="P4">
            <v>1022.7</v>
          </cell>
          <cell r="Q4">
            <v>982.8</v>
          </cell>
          <cell r="R4">
            <v>963</v>
          </cell>
          <cell r="S4">
            <v>55.7</v>
          </cell>
          <cell r="T4">
            <v>55.728000000000002</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row>
        <row r="5">
          <cell r="A5" t="str">
            <v>BOT5</v>
          </cell>
          <cell r="B5" t="str">
            <v xml:space="preserve">Boteso 5 años </v>
          </cell>
          <cell r="C5">
            <v>0</v>
          </cell>
          <cell r="D5">
            <v>0</v>
          </cell>
          <cell r="E5">
            <v>0</v>
          </cell>
          <cell r="F5">
            <v>12</v>
          </cell>
          <cell r="G5">
            <v>30</v>
          </cell>
          <cell r="H5">
            <v>55</v>
          </cell>
          <cell r="I5">
            <v>66</v>
          </cell>
          <cell r="J5">
            <v>95</v>
          </cell>
          <cell r="K5">
            <v>70.08</v>
          </cell>
          <cell r="L5">
            <v>140.4</v>
          </cell>
          <cell r="M5">
            <v>125.1</v>
          </cell>
          <cell r="N5">
            <v>151.4</v>
          </cell>
          <cell r="O5">
            <v>130.19999999999999</v>
          </cell>
          <cell r="P5">
            <v>109.1</v>
          </cell>
          <cell r="Q5">
            <v>87.9</v>
          </cell>
          <cell r="R5">
            <v>66.724000000000004</v>
          </cell>
          <cell r="S5">
            <v>45.6</v>
          </cell>
          <cell r="T5">
            <v>24.379000000000001</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row>
        <row r="6">
          <cell r="A6" t="str">
            <v>BOT10</v>
          </cell>
          <cell r="B6" t="str">
            <v xml:space="preserve">Boteso 10 años </v>
          </cell>
          <cell r="C6">
            <v>0</v>
          </cell>
          <cell r="D6">
            <v>0</v>
          </cell>
          <cell r="E6">
            <v>0</v>
          </cell>
          <cell r="F6">
            <v>66</v>
          </cell>
          <cell r="G6">
            <v>73</v>
          </cell>
          <cell r="H6">
            <v>141</v>
          </cell>
          <cell r="I6">
            <v>243</v>
          </cell>
          <cell r="J6">
            <v>245</v>
          </cell>
          <cell r="K6">
            <v>321.95</v>
          </cell>
          <cell r="L6">
            <v>382.3</v>
          </cell>
          <cell r="M6">
            <v>557</v>
          </cell>
          <cell r="N6">
            <v>797</v>
          </cell>
          <cell r="O6">
            <v>840</v>
          </cell>
          <cell r="P6">
            <v>841</v>
          </cell>
          <cell r="Q6">
            <v>848.3</v>
          </cell>
          <cell r="R6">
            <v>824.77300000000002</v>
          </cell>
          <cell r="S6">
            <v>820.3</v>
          </cell>
          <cell r="T6">
            <v>790.97</v>
          </cell>
          <cell r="U6">
            <v>764.923</v>
          </cell>
          <cell r="V6">
            <v>724.02139</v>
          </cell>
          <cell r="W6">
            <v>704.2</v>
          </cell>
          <cell r="X6">
            <v>672.96</v>
          </cell>
          <cell r="Y6">
            <v>635.07000000000005</v>
          </cell>
          <cell r="Z6">
            <v>593.11</v>
          </cell>
          <cell r="AA6">
            <v>559.04</v>
          </cell>
          <cell r="AB6">
            <v>527.14800000000002</v>
          </cell>
          <cell r="AC6">
            <v>471.99</v>
          </cell>
          <cell r="AD6">
            <v>415.14600000000002</v>
          </cell>
          <cell r="AE6">
            <v>361.29300000000001</v>
          </cell>
          <cell r="AF6">
            <v>314.53199999999998</v>
          </cell>
          <cell r="AG6">
            <v>219.98099999999999</v>
          </cell>
          <cell r="AH6">
            <v>169.4</v>
          </cell>
          <cell r="AI6">
            <v>118.494</v>
          </cell>
          <cell r="AJ6">
            <v>67.113</v>
          </cell>
          <cell r="AK6">
            <v>0</v>
          </cell>
          <cell r="AL6">
            <v>0</v>
          </cell>
          <cell r="AM6">
            <v>0</v>
          </cell>
          <cell r="AN6">
            <v>0</v>
          </cell>
          <cell r="AO6">
            <v>0</v>
          </cell>
          <cell r="AP6">
            <v>0</v>
          </cell>
          <cell r="AQ6">
            <v>0</v>
          </cell>
          <cell r="AR6">
            <v>0</v>
          </cell>
          <cell r="AS6">
            <v>0</v>
          </cell>
          <cell r="AT6">
            <v>0</v>
          </cell>
          <cell r="AU6">
            <v>0</v>
          </cell>
        </row>
        <row r="7">
          <cell r="B7" t="str">
            <v>Botes</v>
          </cell>
          <cell r="C7">
            <v>2251</v>
          </cell>
          <cell r="D7">
            <v>2251</v>
          </cell>
          <cell r="E7">
            <v>2116</v>
          </cell>
          <cell r="F7">
            <v>1981</v>
          </cell>
          <cell r="G7">
            <v>2004</v>
          </cell>
          <cell r="H7">
            <v>2074</v>
          </cell>
          <cell r="I7">
            <v>2131</v>
          </cell>
          <cell r="J7">
            <v>2110</v>
          </cell>
          <cell r="K7">
            <v>1959.46</v>
          </cell>
          <cell r="L7">
            <v>1927</v>
          </cell>
          <cell r="M7">
            <v>1831.9</v>
          </cell>
          <cell r="N7">
            <v>1711</v>
          </cell>
          <cell r="O7">
            <v>1619.4</v>
          </cell>
          <cell r="P7">
            <v>1694.1</v>
          </cell>
          <cell r="Q7">
            <v>1528.9999999999998</v>
          </cell>
          <cell r="R7">
            <v>1368.6109999999999</v>
          </cell>
          <cell r="S7">
            <v>1130.8</v>
          </cell>
          <cell r="T7">
            <v>890.30900000000008</v>
          </cell>
          <cell r="U7">
            <v>681.71199999999999</v>
          </cell>
          <cell r="V7">
            <v>580.08200000000011</v>
          </cell>
          <cell r="W7">
            <v>478.5</v>
          </cell>
          <cell r="X7">
            <v>376.81</v>
          </cell>
          <cell r="Y7">
            <v>275.18</v>
          </cell>
          <cell r="Z7">
            <v>197.55</v>
          </cell>
          <cell r="AA7">
            <v>167.92500000000001</v>
          </cell>
          <cell r="AB7">
            <v>138.291</v>
          </cell>
          <cell r="AC7">
            <v>108.65</v>
          </cell>
          <cell r="AD7">
            <v>79.02</v>
          </cell>
          <cell r="AE7">
            <v>49.39</v>
          </cell>
          <cell r="AF7">
            <v>19.756</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row>
        <row r="8">
          <cell r="A8" t="str">
            <v>BOTE</v>
          </cell>
          <cell r="B8" t="str">
            <v xml:space="preserve">    Botes Serie I </v>
          </cell>
          <cell r="C8">
            <v>2251</v>
          </cell>
          <cell r="D8">
            <v>2251</v>
          </cell>
          <cell r="E8">
            <v>2116</v>
          </cell>
          <cell r="F8">
            <v>1981</v>
          </cell>
          <cell r="G8">
            <v>1846</v>
          </cell>
          <cell r="H8">
            <v>1711</v>
          </cell>
          <cell r="I8">
            <v>1576</v>
          </cell>
          <cell r="J8">
            <v>1441</v>
          </cell>
          <cell r="K8">
            <v>1300.3599999999999</v>
          </cell>
          <cell r="L8">
            <v>1166</v>
          </cell>
          <cell r="M8">
            <v>1031.9000000000001</v>
          </cell>
          <cell r="N8">
            <v>897.8</v>
          </cell>
          <cell r="O8">
            <v>765</v>
          </cell>
          <cell r="P8">
            <v>637.20000000000005</v>
          </cell>
          <cell r="Q8">
            <v>565.79999999999995</v>
          </cell>
          <cell r="R8">
            <v>419.53800000000001</v>
          </cell>
          <cell r="S8">
            <v>265.89999999999998</v>
          </cell>
          <cell r="T8">
            <v>106.96899999999999</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row>
        <row r="9">
          <cell r="A9" t="str">
            <v>BOTE2</v>
          </cell>
          <cell r="B9" t="str">
            <v xml:space="preserve">    Botes Serie II</v>
          </cell>
          <cell r="C9">
            <v>0</v>
          </cell>
          <cell r="D9">
            <v>0</v>
          </cell>
          <cell r="E9">
            <v>0</v>
          </cell>
          <cell r="F9">
            <v>0</v>
          </cell>
          <cell r="G9">
            <v>158</v>
          </cell>
          <cell r="H9">
            <v>363</v>
          </cell>
          <cell r="I9">
            <v>555</v>
          </cell>
          <cell r="J9">
            <v>669</v>
          </cell>
          <cell r="K9">
            <v>659.1</v>
          </cell>
          <cell r="L9">
            <v>761</v>
          </cell>
          <cell r="M9">
            <v>800</v>
          </cell>
          <cell r="N9">
            <v>813.2</v>
          </cell>
          <cell r="O9">
            <v>768</v>
          </cell>
          <cell r="P9">
            <v>696</v>
          </cell>
          <cell r="Q9">
            <v>623.9</v>
          </cell>
          <cell r="R9">
            <v>551.97299999999996</v>
          </cell>
          <cell r="S9">
            <v>480</v>
          </cell>
          <cell r="T9">
            <v>407.98</v>
          </cell>
          <cell r="U9">
            <v>335.983</v>
          </cell>
          <cell r="V9">
            <v>263.98700000000002</v>
          </cell>
          <cell r="W9">
            <v>192</v>
          </cell>
          <cell r="X9">
            <v>119.99</v>
          </cell>
          <cell r="Y9">
            <v>47.99</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row>
        <row r="10">
          <cell r="A10" t="str">
            <v>BOTE3</v>
          </cell>
          <cell r="B10" t="str">
            <v xml:space="preserve">    Botes Serie III</v>
          </cell>
          <cell r="C10">
            <v>0</v>
          </cell>
          <cell r="D10">
            <v>0</v>
          </cell>
          <cell r="E10">
            <v>0</v>
          </cell>
          <cell r="F10">
            <v>0</v>
          </cell>
          <cell r="G10">
            <v>0</v>
          </cell>
          <cell r="H10">
            <v>0</v>
          </cell>
          <cell r="I10">
            <v>0</v>
          </cell>
          <cell r="J10">
            <v>0</v>
          </cell>
          <cell r="K10">
            <v>0</v>
          </cell>
          <cell r="L10">
            <v>0</v>
          </cell>
          <cell r="M10">
            <v>0</v>
          </cell>
          <cell r="N10">
            <v>0</v>
          </cell>
          <cell r="O10">
            <v>86.4</v>
          </cell>
          <cell r="P10">
            <v>360.9</v>
          </cell>
          <cell r="Q10">
            <v>339.3</v>
          </cell>
          <cell r="R10">
            <v>397.1</v>
          </cell>
          <cell r="S10">
            <v>384.9</v>
          </cell>
          <cell r="T10">
            <v>375.36</v>
          </cell>
          <cell r="U10">
            <v>345.72899999999998</v>
          </cell>
          <cell r="V10">
            <v>316.09500000000003</v>
          </cell>
          <cell r="W10">
            <v>286.5</v>
          </cell>
          <cell r="X10">
            <v>256.82</v>
          </cell>
          <cell r="Y10">
            <v>227.19</v>
          </cell>
          <cell r="Z10">
            <v>197.55</v>
          </cell>
          <cell r="AA10">
            <v>167.92500000000001</v>
          </cell>
          <cell r="AB10">
            <v>138.291</v>
          </cell>
          <cell r="AC10">
            <v>108.65</v>
          </cell>
          <cell r="AD10">
            <v>79.02</v>
          </cell>
          <cell r="AE10">
            <v>49.39</v>
          </cell>
          <cell r="AF10">
            <v>19.756</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row>
        <row r="11">
          <cell r="B11" t="str">
            <v>Bonex</v>
          </cell>
          <cell r="C11">
            <v>5467</v>
          </cell>
          <cell r="D11">
            <v>5468</v>
          </cell>
          <cell r="E11">
            <v>5483</v>
          </cell>
          <cell r="F11">
            <v>5358</v>
          </cell>
          <cell r="G11">
            <v>5692</v>
          </cell>
          <cell r="H11">
            <v>5692</v>
          </cell>
          <cell r="I11">
            <v>6407</v>
          </cell>
          <cell r="J11">
            <v>6808</v>
          </cell>
          <cell r="K11">
            <v>5982.3899999999994</v>
          </cell>
          <cell r="L11">
            <v>5982.4</v>
          </cell>
          <cell r="M11">
            <v>5987.4</v>
          </cell>
          <cell r="N11">
            <v>5863</v>
          </cell>
          <cell r="O11">
            <v>5198.2999999999993</v>
          </cell>
          <cell r="P11">
            <v>5226.3</v>
          </cell>
          <cell r="Q11">
            <v>5259.7</v>
          </cell>
          <cell r="R11">
            <v>5253.9709999999995</v>
          </cell>
          <cell r="S11">
            <v>5307.3</v>
          </cell>
          <cell r="T11">
            <v>5154.58</v>
          </cell>
          <cell r="U11">
            <v>5238.0970000000007</v>
          </cell>
          <cell r="V11">
            <v>5063.058</v>
          </cell>
          <cell r="W11">
            <v>4379.6000000000004</v>
          </cell>
          <cell r="X11">
            <v>3868.1000000000004</v>
          </cell>
          <cell r="Y11">
            <v>3663.3</v>
          </cell>
          <cell r="Z11">
            <v>3323.48</v>
          </cell>
          <cell r="AA11">
            <v>2575.2920000000004</v>
          </cell>
          <cell r="AB11">
            <v>2575.2920000000004</v>
          </cell>
          <cell r="AC11">
            <v>2574.6909999999998</v>
          </cell>
          <cell r="AD11">
            <v>2358.59</v>
          </cell>
          <cell r="AE11">
            <v>1610.4770000000001</v>
          </cell>
          <cell r="AF11">
            <v>1610.4770000000001</v>
          </cell>
          <cell r="AG11">
            <v>1610.4770000000001</v>
          </cell>
          <cell r="AH11">
            <v>1418</v>
          </cell>
          <cell r="AI11">
            <v>646.26099999999997</v>
          </cell>
          <cell r="AJ11">
            <v>646.26099999999997</v>
          </cell>
          <cell r="AK11">
            <v>646.26099999999997</v>
          </cell>
          <cell r="AL11">
            <v>430.84100000000001</v>
          </cell>
          <cell r="AM11">
            <v>430.84100000000001</v>
          </cell>
          <cell r="AN11">
            <v>430.84070000000003</v>
          </cell>
          <cell r="AO11">
            <v>335.68400000000003</v>
          </cell>
          <cell r="AP11">
            <v>167.84200000000001</v>
          </cell>
          <cell r="AQ11">
            <v>167.84200000000001</v>
          </cell>
          <cell r="AR11">
            <v>152.331249125</v>
          </cell>
          <cell r="AS11">
            <v>77.956475477971736</v>
          </cell>
          <cell r="AT11">
            <v>74.082438147565171</v>
          </cell>
          <cell r="AU11">
            <v>0</v>
          </cell>
        </row>
        <row r="12">
          <cell r="A12" t="str">
            <v>BX84</v>
          </cell>
          <cell r="B12" t="str">
            <v xml:space="preserve">    Bonex 84</v>
          </cell>
          <cell r="C12">
            <v>374</v>
          </cell>
          <cell r="D12">
            <v>374</v>
          </cell>
          <cell r="E12">
            <v>374</v>
          </cell>
          <cell r="F12">
            <v>374</v>
          </cell>
          <cell r="G12">
            <v>249</v>
          </cell>
          <cell r="H12">
            <v>249</v>
          </cell>
          <cell r="I12">
            <v>249</v>
          </cell>
          <cell r="J12">
            <v>249</v>
          </cell>
          <cell r="K12">
            <v>124.51</v>
          </cell>
          <cell r="L12">
            <v>124.5</v>
          </cell>
          <cell r="M12">
            <v>124.5</v>
          </cell>
          <cell r="N12">
            <v>124.5</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row>
        <row r="13">
          <cell r="A13" t="str">
            <v>BX87</v>
          </cell>
          <cell r="B13" t="str">
            <v xml:space="preserve">    Bonex 87</v>
          </cell>
          <cell r="C13">
            <v>745</v>
          </cell>
          <cell r="D13">
            <v>746</v>
          </cell>
          <cell r="E13">
            <v>747</v>
          </cell>
          <cell r="F13">
            <v>622</v>
          </cell>
          <cell r="G13">
            <v>622</v>
          </cell>
          <cell r="H13">
            <v>622</v>
          </cell>
          <cell r="I13">
            <v>622</v>
          </cell>
          <cell r="J13">
            <v>498</v>
          </cell>
          <cell r="K13">
            <v>497.88</v>
          </cell>
          <cell r="L13">
            <v>497.6</v>
          </cell>
          <cell r="M13">
            <v>497.6</v>
          </cell>
          <cell r="N13">
            <v>373.2</v>
          </cell>
          <cell r="O13">
            <v>373.2</v>
          </cell>
          <cell r="P13">
            <v>373.2</v>
          </cell>
          <cell r="Q13">
            <v>373.2</v>
          </cell>
          <cell r="R13">
            <v>294.5</v>
          </cell>
          <cell r="S13">
            <v>270.60000000000002</v>
          </cell>
          <cell r="T13">
            <v>248.8</v>
          </cell>
          <cell r="U13">
            <v>269.8</v>
          </cell>
          <cell r="V13">
            <v>161.34100000000001</v>
          </cell>
          <cell r="W13">
            <v>147.19999999999999</v>
          </cell>
          <cell r="X13">
            <v>124.4</v>
          </cell>
          <cell r="Y13">
            <v>124.4</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row>
        <row r="14">
          <cell r="A14" t="str">
            <v>BX89</v>
          </cell>
          <cell r="B14" t="str">
            <v xml:space="preserve">    Bonex 89</v>
          </cell>
          <cell r="C14">
            <v>4348</v>
          </cell>
          <cell r="D14">
            <v>4348</v>
          </cell>
          <cell r="E14">
            <v>4362</v>
          </cell>
          <cell r="F14">
            <v>4362</v>
          </cell>
          <cell r="G14">
            <v>3821</v>
          </cell>
          <cell r="H14">
            <v>3821</v>
          </cell>
          <cell r="I14">
            <v>3823</v>
          </cell>
          <cell r="J14">
            <v>3824</v>
          </cell>
          <cell r="K14">
            <v>3280</v>
          </cell>
          <cell r="L14">
            <v>3280.3</v>
          </cell>
          <cell r="M14">
            <v>3280.4</v>
          </cell>
          <cell r="N14">
            <v>3280.4</v>
          </cell>
          <cell r="O14">
            <v>2732.2</v>
          </cell>
          <cell r="P14">
            <v>2731.8</v>
          </cell>
          <cell r="Q14">
            <v>2765.2</v>
          </cell>
          <cell r="R14">
            <v>2765.2420000000002</v>
          </cell>
          <cell r="S14">
            <v>3056</v>
          </cell>
          <cell r="T14">
            <v>2932.06</v>
          </cell>
          <cell r="U14">
            <v>2994.5970000000002</v>
          </cell>
          <cell r="V14">
            <v>3005.1410000000001</v>
          </cell>
          <cell r="W14">
            <v>2335.8000000000002</v>
          </cell>
          <cell r="X14">
            <v>2246.38</v>
          </cell>
          <cell r="Y14">
            <v>2246.38</v>
          </cell>
          <cell r="Z14">
            <v>2246.38</v>
          </cell>
          <cell r="AA14">
            <v>1498.191</v>
          </cell>
          <cell r="AB14">
            <v>1498.191</v>
          </cell>
          <cell r="AC14">
            <v>1497.5909999999999</v>
          </cell>
          <cell r="AD14">
            <v>1497.59</v>
          </cell>
          <cell r="AE14">
            <v>748.79600000000005</v>
          </cell>
          <cell r="AF14">
            <v>748.79600000000005</v>
          </cell>
          <cell r="AG14">
            <v>748.79600000000005</v>
          </cell>
          <cell r="AH14">
            <v>763.1</v>
          </cell>
          <cell r="AI14">
            <v>0</v>
          </cell>
          <cell r="AJ14">
            <v>0</v>
          </cell>
          <cell r="AK14">
            <v>0</v>
          </cell>
          <cell r="AL14">
            <v>0</v>
          </cell>
          <cell r="AM14">
            <v>0</v>
          </cell>
          <cell r="AN14">
            <v>0</v>
          </cell>
          <cell r="AO14">
            <v>0</v>
          </cell>
          <cell r="AP14">
            <v>0</v>
          </cell>
          <cell r="AQ14">
            <v>0</v>
          </cell>
          <cell r="AR14">
            <v>0</v>
          </cell>
          <cell r="AS14">
            <v>0</v>
          </cell>
          <cell r="AT14">
            <v>0</v>
          </cell>
          <cell r="AU14">
            <v>0</v>
          </cell>
        </row>
        <row r="15">
          <cell r="A15" t="str">
            <v>BX92</v>
          </cell>
          <cell r="B15" t="str">
            <v xml:space="preserve">    Bonex 92</v>
          </cell>
          <cell r="C15">
            <v>0</v>
          </cell>
          <cell r="D15">
            <v>0</v>
          </cell>
          <cell r="E15">
            <v>0</v>
          </cell>
          <cell r="F15">
            <v>0</v>
          </cell>
          <cell r="G15">
            <v>1000</v>
          </cell>
          <cell r="H15">
            <v>1000</v>
          </cell>
          <cell r="I15">
            <v>1713</v>
          </cell>
          <cell r="J15">
            <v>2237</v>
          </cell>
          <cell r="K15">
            <v>2080</v>
          </cell>
          <cell r="L15">
            <v>2080</v>
          </cell>
          <cell r="M15">
            <v>2084.9</v>
          </cell>
          <cell r="N15">
            <v>2084.9</v>
          </cell>
          <cell r="O15">
            <v>2092.9</v>
          </cell>
          <cell r="P15">
            <v>2121.3000000000002</v>
          </cell>
          <cell r="Q15">
            <v>2121.3000000000002</v>
          </cell>
          <cell r="R15">
            <v>2194.2289999999998</v>
          </cell>
          <cell r="S15">
            <v>1980.7</v>
          </cell>
          <cell r="T15">
            <v>1973.72</v>
          </cell>
          <cell r="U15">
            <v>1973.7</v>
          </cell>
          <cell r="V15">
            <v>1896.576</v>
          </cell>
          <cell r="W15">
            <v>1896.6</v>
          </cell>
          <cell r="X15">
            <v>1497.32</v>
          </cell>
          <cell r="Y15">
            <v>1292.52</v>
          </cell>
          <cell r="Z15">
            <v>1077.0999999999999</v>
          </cell>
          <cell r="AA15">
            <v>1077.1010000000001</v>
          </cell>
          <cell r="AB15">
            <v>1077.1010000000001</v>
          </cell>
          <cell r="AC15">
            <v>1077.0999999999999</v>
          </cell>
          <cell r="AD15">
            <v>861</v>
          </cell>
          <cell r="AE15">
            <v>861.68100000000004</v>
          </cell>
          <cell r="AF15">
            <v>861.68100000000004</v>
          </cell>
          <cell r="AG15">
            <v>861.68100000000004</v>
          </cell>
          <cell r="AH15">
            <v>654.9</v>
          </cell>
          <cell r="AI15">
            <v>646.26099999999997</v>
          </cell>
          <cell r="AJ15">
            <v>646.26099999999997</v>
          </cell>
          <cell r="AK15">
            <v>646.26099999999997</v>
          </cell>
          <cell r="AL15">
            <v>430.84100000000001</v>
          </cell>
          <cell r="AM15">
            <v>430.84100000000001</v>
          </cell>
          <cell r="AN15">
            <v>430.84070000000003</v>
          </cell>
          <cell r="AO15">
            <v>335.68400000000003</v>
          </cell>
          <cell r="AP15">
            <v>167.84200000000001</v>
          </cell>
          <cell r="AQ15">
            <v>167.84200000000001</v>
          </cell>
          <cell r="AR15">
            <v>152.331249125</v>
          </cell>
          <cell r="AS15">
            <v>77.956475477971736</v>
          </cell>
          <cell r="AT15">
            <v>74.082438147565171</v>
          </cell>
          <cell r="AU15">
            <v>0</v>
          </cell>
        </row>
        <row r="16">
          <cell r="B16" t="str">
            <v>Bonos de Consolidación en Pesos</v>
          </cell>
          <cell r="C16">
            <v>0</v>
          </cell>
          <cell r="D16">
            <v>0</v>
          </cell>
          <cell r="E16">
            <v>533</v>
          </cell>
          <cell r="F16">
            <v>814</v>
          </cell>
          <cell r="G16">
            <v>2020</v>
          </cell>
          <cell r="H16">
            <v>1280</v>
          </cell>
          <cell r="I16">
            <v>2878</v>
          </cell>
          <cell r="J16">
            <v>3338</v>
          </cell>
          <cell r="K16">
            <v>4146</v>
          </cell>
          <cell r="L16">
            <v>5108.1000000000004</v>
          </cell>
          <cell r="M16">
            <v>5886.7999999999993</v>
          </cell>
          <cell r="N16">
            <v>6779.9</v>
          </cell>
          <cell r="O16">
            <v>7093.9</v>
          </cell>
          <cell r="P16">
            <v>7176.9</v>
          </cell>
          <cell r="Q16">
            <v>5860.6</v>
          </cell>
          <cell r="R16">
            <v>5713.4610000000002</v>
          </cell>
          <cell r="S16">
            <v>5815.5</v>
          </cell>
          <cell r="T16">
            <v>6120.7219999999998</v>
          </cell>
          <cell r="U16">
            <v>6320.8050000000003</v>
          </cell>
          <cell r="V16">
            <v>6566.0280000000002</v>
          </cell>
          <cell r="W16">
            <v>7057.7</v>
          </cell>
          <cell r="X16">
            <v>7194.73</v>
          </cell>
          <cell r="Y16">
            <v>7145.76</v>
          </cell>
          <cell r="Z16">
            <v>7096.27</v>
          </cell>
          <cell r="AA16">
            <v>6973.6779999999999</v>
          </cell>
          <cell r="AB16">
            <v>6852.7149999999992</v>
          </cell>
          <cell r="AC16">
            <v>6828.19</v>
          </cell>
          <cell r="AD16">
            <v>6914.491</v>
          </cell>
          <cell r="AE16">
            <v>6787.8450000000012</v>
          </cell>
          <cell r="AF16">
            <v>6642.97</v>
          </cell>
          <cell r="AG16">
            <v>5666.2779999999993</v>
          </cell>
          <cell r="AH16">
            <v>5578.5</v>
          </cell>
          <cell r="AI16">
            <v>5394.8509999999997</v>
          </cell>
          <cell r="AJ16">
            <v>3777.2870000000003</v>
          </cell>
          <cell r="AK16">
            <v>3653.6980000000003</v>
          </cell>
          <cell r="AL16">
            <v>3507.0499999999997</v>
          </cell>
          <cell r="AM16">
            <v>3445.7920000000004</v>
          </cell>
          <cell r="AN16">
            <v>2567.7140250000002</v>
          </cell>
          <cell r="AO16">
            <v>1161.5080480000001</v>
          </cell>
          <cell r="AP16">
            <v>1145.3173260000001</v>
          </cell>
          <cell r="AQ16">
            <v>1114.7405220000003</v>
          </cell>
          <cell r="AR16">
            <v>810.36755000000005</v>
          </cell>
          <cell r="AS16">
            <v>262.19281206896551</v>
          </cell>
          <cell r="AT16">
            <v>150.28527368421055</v>
          </cell>
          <cell r="AU16">
            <v>148.47317786666667</v>
          </cell>
        </row>
        <row r="17">
          <cell r="A17" t="str">
            <v>PRE1</v>
          </cell>
          <cell r="B17" t="str">
            <v xml:space="preserve">    Bocon Previsional I Pesos</v>
          </cell>
          <cell r="C17">
            <v>0</v>
          </cell>
          <cell r="D17">
            <v>0</v>
          </cell>
          <cell r="E17">
            <v>533</v>
          </cell>
          <cell r="F17">
            <v>814</v>
          </cell>
          <cell r="G17">
            <v>1145</v>
          </cell>
          <cell r="H17">
            <v>1054</v>
          </cell>
          <cell r="I17">
            <v>1204</v>
          </cell>
          <cell r="J17">
            <v>1227</v>
          </cell>
          <cell r="K17">
            <v>1426</v>
          </cell>
          <cell r="L17">
            <v>1428</v>
          </cell>
          <cell r="M17">
            <v>1464.3</v>
          </cell>
          <cell r="N17">
            <v>1629.6</v>
          </cell>
          <cell r="O17">
            <v>1683.8</v>
          </cell>
          <cell r="P17">
            <v>1711</v>
          </cell>
          <cell r="Q17">
            <v>1739.3</v>
          </cell>
          <cell r="R17">
            <v>1764.627</v>
          </cell>
          <cell r="S17">
            <v>1556.9</v>
          </cell>
          <cell r="T17">
            <v>1585.5</v>
          </cell>
          <cell r="U17">
            <v>1604.8209999999999</v>
          </cell>
          <cell r="V17">
            <v>1628.4449999999999</v>
          </cell>
          <cell r="W17">
            <v>1657.6</v>
          </cell>
          <cell r="X17">
            <v>1664.59</v>
          </cell>
          <cell r="Y17">
            <v>1599.33</v>
          </cell>
          <cell r="Z17">
            <v>1505</v>
          </cell>
          <cell r="AA17">
            <v>1292.4459999999999</v>
          </cell>
          <cell r="AB17">
            <v>1204.828</v>
          </cell>
          <cell r="AC17">
            <v>1117.0329999999999</v>
          </cell>
          <cell r="AD17">
            <v>1026.461</v>
          </cell>
          <cell r="AE17">
            <v>932.49800000000005</v>
          </cell>
          <cell r="AF17">
            <v>837.76199999999994</v>
          </cell>
          <cell r="AG17">
            <v>536.846</v>
          </cell>
          <cell r="AH17">
            <v>476.2</v>
          </cell>
          <cell r="AI17">
            <v>411.34</v>
          </cell>
          <cell r="AJ17">
            <v>269.39</v>
          </cell>
          <cell r="AK17">
            <v>209.62200000000001</v>
          </cell>
          <cell r="AL17">
            <v>149.899</v>
          </cell>
          <cell r="AM17">
            <v>90.215000000000003</v>
          </cell>
          <cell r="AN17">
            <v>19.180468000000001</v>
          </cell>
          <cell r="AO17">
            <v>0</v>
          </cell>
          <cell r="AP17">
            <v>0</v>
          </cell>
          <cell r="AQ17">
            <v>0</v>
          </cell>
          <cell r="AR17">
            <v>0</v>
          </cell>
          <cell r="AS17">
            <v>0</v>
          </cell>
          <cell r="AT17">
            <v>0</v>
          </cell>
          <cell r="AU17">
            <v>0</v>
          </cell>
        </row>
        <row r="18">
          <cell r="A18" t="str">
            <v>PRE3</v>
          </cell>
          <cell r="B18" t="str">
            <v xml:space="preserve">    Bocon Previsional II Pesos</v>
          </cell>
          <cell r="C18">
            <v>0</v>
          </cell>
          <cell r="D18">
            <v>0</v>
          </cell>
          <cell r="E18">
            <v>0</v>
          </cell>
          <cell r="F18">
            <v>0</v>
          </cell>
          <cell r="G18">
            <v>0</v>
          </cell>
          <cell r="H18">
            <v>0</v>
          </cell>
          <cell r="I18">
            <v>1016</v>
          </cell>
          <cell r="J18">
            <v>1051</v>
          </cell>
          <cell r="K18">
            <v>989</v>
          </cell>
          <cell r="L18">
            <v>1188</v>
          </cell>
          <cell r="M18">
            <v>1537.6</v>
          </cell>
          <cell r="N18">
            <v>1832.8</v>
          </cell>
          <cell r="O18">
            <v>1948</v>
          </cell>
          <cell r="P18">
            <v>1982.6</v>
          </cell>
          <cell r="Q18">
            <v>1798.8</v>
          </cell>
          <cell r="R18">
            <v>1812.9449999999999</v>
          </cell>
          <cell r="S18">
            <v>1625.6</v>
          </cell>
          <cell r="T18">
            <v>1650.1</v>
          </cell>
          <cell r="U18">
            <v>1673.914</v>
          </cell>
          <cell r="V18">
            <v>1696.106</v>
          </cell>
          <cell r="W18">
            <v>1719</v>
          </cell>
          <cell r="X18">
            <v>1693.66</v>
          </cell>
          <cell r="Y18">
            <v>1707.92</v>
          </cell>
          <cell r="Z18">
            <v>1726.2</v>
          </cell>
          <cell r="AA18">
            <v>1591.2529999999999</v>
          </cell>
          <cell r="AB18">
            <v>1606.502</v>
          </cell>
          <cell r="AC18">
            <v>1621.127</v>
          </cell>
          <cell r="AD18">
            <v>1630.998</v>
          </cell>
          <cell r="AE18">
            <v>1529.41</v>
          </cell>
          <cell r="AF18">
            <v>1434.33</v>
          </cell>
          <cell r="AG18">
            <v>1119.9059999999999</v>
          </cell>
          <cell r="AH18">
            <v>1039</v>
          </cell>
          <cell r="AI18">
            <v>955.69399999999996</v>
          </cell>
          <cell r="AJ18">
            <v>625.95100000000002</v>
          </cell>
          <cell r="AK18">
            <v>565.92999999999995</v>
          </cell>
          <cell r="AL18">
            <v>504.51299999999998</v>
          </cell>
          <cell r="AM18">
            <v>446.1</v>
          </cell>
          <cell r="AN18">
            <v>188.954847</v>
          </cell>
          <cell r="AO18">
            <v>106.67100000000001</v>
          </cell>
          <cell r="AP18">
            <v>86.813917000000004</v>
          </cell>
          <cell r="AQ18">
            <v>79.70724700000001</v>
          </cell>
          <cell r="AR18">
            <v>59.715000000000003</v>
          </cell>
          <cell r="AS18">
            <v>13.744999999999999</v>
          </cell>
          <cell r="AT18">
            <v>5.5155889473684203</v>
          </cell>
          <cell r="AU18">
            <v>0</v>
          </cell>
        </row>
        <row r="19">
          <cell r="A19" t="str">
            <v>PRE5</v>
          </cell>
          <cell r="B19" t="str">
            <v xml:space="preserve">    Bocon Previsional III Pesos</v>
          </cell>
          <cell r="AP19">
            <v>0</v>
          </cell>
          <cell r="AR19">
            <v>0.93154999999999999</v>
          </cell>
          <cell r="AS19">
            <v>0.32100000000000001</v>
          </cell>
          <cell r="AT19">
            <v>0.249</v>
          </cell>
          <cell r="AU19">
            <v>1.706</v>
          </cell>
        </row>
        <row r="20">
          <cell r="A20" t="str">
            <v>PRO1</v>
          </cell>
          <cell r="B20" t="str">
            <v xml:space="preserve">    Bocon Proveedores I Pesos</v>
          </cell>
          <cell r="C20">
            <v>0</v>
          </cell>
          <cell r="D20">
            <v>0</v>
          </cell>
          <cell r="E20">
            <v>0</v>
          </cell>
          <cell r="F20">
            <v>0</v>
          </cell>
          <cell r="G20">
            <v>875</v>
          </cell>
          <cell r="H20">
            <v>226</v>
          </cell>
          <cell r="I20">
            <v>658</v>
          </cell>
          <cell r="J20">
            <v>1060</v>
          </cell>
          <cell r="K20">
            <v>1731</v>
          </cell>
          <cell r="L20">
            <v>2492.1</v>
          </cell>
          <cell r="M20">
            <v>2884.9</v>
          </cell>
          <cell r="N20">
            <v>3317.5</v>
          </cell>
          <cell r="O20">
            <v>3462.1</v>
          </cell>
          <cell r="P20">
            <v>3483.3</v>
          </cell>
          <cell r="Q20">
            <v>2322.5</v>
          </cell>
          <cell r="R20">
            <v>2135.8890000000001</v>
          </cell>
          <cell r="S20">
            <v>2633</v>
          </cell>
          <cell r="T20">
            <v>2885.1219999999998</v>
          </cell>
          <cell r="U20">
            <v>3042.07</v>
          </cell>
          <cell r="V20">
            <v>3241.4769999999999</v>
          </cell>
          <cell r="W20">
            <v>3681.1</v>
          </cell>
          <cell r="X20">
            <v>3836.48</v>
          </cell>
          <cell r="Y20">
            <v>3838.51</v>
          </cell>
          <cell r="Z20">
            <v>3865.07</v>
          </cell>
          <cell r="AA20">
            <v>4089.9789999999998</v>
          </cell>
          <cell r="AB20">
            <v>4039.5610000000001</v>
          </cell>
          <cell r="AC20">
            <v>4086.8110000000001</v>
          </cell>
          <cell r="AD20">
            <v>4253.5569999999998</v>
          </cell>
          <cell r="AE20">
            <v>4322.2030000000004</v>
          </cell>
          <cell r="AF20">
            <v>4367.1170000000002</v>
          </cell>
          <cell r="AG20">
            <v>3956.82</v>
          </cell>
          <cell r="AH20">
            <v>4010.6</v>
          </cell>
          <cell r="AI20">
            <v>3975.058</v>
          </cell>
          <cell r="AJ20">
            <v>2829.1570000000002</v>
          </cell>
          <cell r="AK20">
            <v>2756.5210000000002</v>
          </cell>
          <cell r="AL20">
            <v>2656.1909999999998</v>
          </cell>
          <cell r="AM20">
            <v>2554.6950000000002</v>
          </cell>
          <cell r="AN20">
            <v>1912.750927</v>
          </cell>
          <cell r="AO20">
            <v>702.53851499999996</v>
          </cell>
          <cell r="AP20">
            <v>671.68369800000005</v>
          </cell>
          <cell r="AQ20">
            <v>661.41396800000007</v>
          </cell>
          <cell r="AR20">
            <v>303.48599999999999</v>
          </cell>
          <cell r="AS20">
            <v>99.331396896551695</v>
          </cell>
          <cell r="AT20">
            <v>46.3801115789474</v>
          </cell>
          <cell r="AU20">
            <v>50.005633333333336</v>
          </cell>
        </row>
        <row r="21">
          <cell r="A21" t="str">
            <v>PRO3</v>
          </cell>
          <cell r="B21" t="str">
            <v xml:space="preserve">    Bocon Proveedores II Pesos</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1.8240000000000001</v>
          </cell>
          <cell r="AC21">
            <v>3.2189999999999999</v>
          </cell>
          <cell r="AD21">
            <v>3.4750000000000001</v>
          </cell>
          <cell r="AE21">
            <v>3.734</v>
          </cell>
          <cell r="AF21">
            <v>3.7610000000000001</v>
          </cell>
          <cell r="AG21">
            <v>3.7879999999999998</v>
          </cell>
          <cell r="AH21">
            <v>3.8</v>
          </cell>
          <cell r="AI21">
            <v>3.8410000000000002</v>
          </cell>
          <cell r="AJ21">
            <v>3.871</v>
          </cell>
          <cell r="AK21">
            <v>4.359</v>
          </cell>
          <cell r="AL21">
            <v>4.3899999999999997</v>
          </cell>
          <cell r="AM21">
            <v>4.6500000000000004</v>
          </cell>
          <cell r="AN21">
            <v>5.236872</v>
          </cell>
          <cell r="AO21">
            <v>5.3780000000000001</v>
          </cell>
          <cell r="AP21">
            <v>5.459219</v>
          </cell>
          <cell r="AQ21">
            <v>5.4033480000000003</v>
          </cell>
          <cell r="AR21">
            <v>5.4509999999999996</v>
          </cell>
          <cell r="AS21">
            <v>1.8269803448275863</v>
          </cell>
          <cell r="AT21">
            <v>1.1704273684210527</v>
          </cell>
          <cell r="AU21">
            <v>1.1599280000000001</v>
          </cell>
        </row>
        <row r="22">
          <cell r="A22" t="str">
            <v>PRO5</v>
          </cell>
          <cell r="B22" t="str">
            <v xml:space="preserve">    Bocon Proveedores III Pesos</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F22">
            <v>0</v>
          </cell>
          <cell r="AG22">
            <v>48.917999999999999</v>
          </cell>
          <cell r="AH22">
            <v>48.9</v>
          </cell>
          <cell r="AI22">
            <v>48.917999999999999</v>
          </cell>
          <cell r="AJ22">
            <v>48.917999999999999</v>
          </cell>
          <cell r="AK22">
            <v>117.26600000000001</v>
          </cell>
          <cell r="AL22">
            <v>192.05699999999999</v>
          </cell>
          <cell r="AM22">
            <v>350.13200000000001</v>
          </cell>
          <cell r="AN22">
            <v>441.59091100000001</v>
          </cell>
          <cell r="AO22">
            <v>315.441147</v>
          </cell>
          <cell r="AP22">
            <v>302.48448300000001</v>
          </cell>
          <cell r="AQ22">
            <v>289.33994999999999</v>
          </cell>
          <cell r="AR22">
            <v>307.71899999999999</v>
          </cell>
          <cell r="AS22">
            <v>101.08147448275862</v>
          </cell>
          <cell r="AT22">
            <v>69.320203684210526</v>
          </cell>
          <cell r="AU22">
            <v>68.190084799999994</v>
          </cell>
        </row>
        <row r="23">
          <cell r="A23" t="str">
            <v>PRO7</v>
          </cell>
          <cell r="B23" t="str">
            <v xml:space="preserve">    Bocon Proveedores IV Pesos</v>
          </cell>
          <cell r="AO23">
            <v>1.8779999999999999</v>
          </cell>
          <cell r="AP23">
            <v>2.769021</v>
          </cell>
          <cell r="AQ23">
            <v>2.769021</v>
          </cell>
          <cell r="AR23">
            <v>3.1909999999999998</v>
          </cell>
          <cell r="AS23">
            <v>1.1028051724137931</v>
          </cell>
          <cell r="AT23">
            <v>0.78264789473684215</v>
          </cell>
          <cell r="AU23">
            <v>0.85836800000000002</v>
          </cell>
        </row>
        <row r="24">
          <cell r="A24" t="str">
            <v>PRO9</v>
          </cell>
          <cell r="B24" t="str">
            <v xml:space="preserve">    Bocon Proveedores V Pesos</v>
          </cell>
          <cell r="AO24">
            <v>29.601385999999998</v>
          </cell>
          <cell r="AP24">
            <v>76.106988000000001</v>
          </cell>
          <cell r="AQ24">
            <v>76.106988000000001</v>
          </cell>
          <cell r="AR24">
            <v>129.874</v>
          </cell>
          <cell r="AS24">
            <v>44.784155172413797</v>
          </cell>
          <cell r="AT24">
            <v>26.867294210526317</v>
          </cell>
          <cell r="AU24">
            <v>26.553163733333335</v>
          </cell>
        </row>
        <row r="25">
          <cell r="A25" t="str">
            <v>PR8</v>
          </cell>
          <cell r="B25" t="str">
            <v xml:space="preserve">    Bocon Previsional IV 2%+CER</v>
          </cell>
        </row>
        <row r="26">
          <cell r="A26" t="str">
            <v>PR12</v>
          </cell>
          <cell r="B26" t="str">
            <v xml:space="preserve">    Bocon Proveedores VI 2%+CER</v>
          </cell>
        </row>
        <row r="27">
          <cell r="B27" t="str">
            <v>Bonos de Consolidación en Dólares</v>
          </cell>
          <cell r="C27">
            <v>0</v>
          </cell>
          <cell r="D27">
            <v>0</v>
          </cell>
          <cell r="E27">
            <v>1537</v>
          </cell>
          <cell r="F27">
            <v>2078</v>
          </cell>
          <cell r="G27">
            <v>2649</v>
          </cell>
          <cell r="H27">
            <v>2515</v>
          </cell>
          <cell r="I27">
            <v>4818</v>
          </cell>
          <cell r="J27">
            <v>5171</v>
          </cell>
          <cell r="K27">
            <v>5813.65</v>
          </cell>
          <cell r="L27">
            <v>7288.7</v>
          </cell>
          <cell r="M27">
            <v>7744.9000000000005</v>
          </cell>
          <cell r="N27">
            <v>8599.7999999999993</v>
          </cell>
          <cell r="O27">
            <v>9113.5</v>
          </cell>
          <cell r="P27">
            <v>9385.2999999999993</v>
          </cell>
          <cell r="Q27">
            <v>9546.9</v>
          </cell>
          <cell r="R27">
            <v>9794.6979999999985</v>
          </cell>
          <cell r="S27">
            <v>9750.1999999999989</v>
          </cell>
          <cell r="T27">
            <v>10006.561</v>
          </cell>
          <cell r="U27">
            <v>10209.576999999999</v>
          </cell>
          <cell r="V27">
            <v>10449.310000000001</v>
          </cell>
          <cell r="W27">
            <v>10811.599999999999</v>
          </cell>
          <cell r="X27">
            <v>11015.77</v>
          </cell>
          <cell r="Y27">
            <v>10869.46</v>
          </cell>
          <cell r="Z27">
            <v>10634.16</v>
          </cell>
          <cell r="AA27">
            <v>10502.313</v>
          </cell>
          <cell r="AB27">
            <v>10306.196000000002</v>
          </cell>
          <cell r="AC27">
            <v>9938.8520000000008</v>
          </cell>
          <cell r="AD27">
            <v>9797.1629999999986</v>
          </cell>
          <cell r="AE27">
            <v>9276.7100000000009</v>
          </cell>
          <cell r="AF27">
            <v>8902.1536749999996</v>
          </cell>
          <cell r="AG27">
            <v>6128.951</v>
          </cell>
          <cell r="AH27">
            <v>6034.5</v>
          </cell>
          <cell r="AI27">
            <v>5909.1859999999997</v>
          </cell>
          <cell r="AJ27">
            <v>4949.5829999999987</v>
          </cell>
          <cell r="AK27">
            <v>4801.4720000000007</v>
          </cell>
          <cell r="AL27">
            <v>4501.2649999999994</v>
          </cell>
          <cell r="AM27">
            <v>4535.05</v>
          </cell>
          <cell r="AN27">
            <v>4013.355967</v>
          </cell>
          <cell r="AO27">
            <v>3250.3860970000005</v>
          </cell>
          <cell r="AP27">
            <v>3591.8163390000004</v>
          </cell>
          <cell r="AQ27">
            <v>3461.1367780000005</v>
          </cell>
          <cell r="AR27">
            <v>2400.1667769999999</v>
          </cell>
          <cell r="AS27">
            <v>1100.919279590878</v>
          </cell>
          <cell r="AT27">
            <v>837.92720585712755</v>
          </cell>
          <cell r="AU27">
            <v>819.31010311360535</v>
          </cell>
        </row>
        <row r="28">
          <cell r="A28" t="str">
            <v>PRE2</v>
          </cell>
          <cell r="B28" t="str">
            <v xml:space="preserve">    Bocon Previsional I Dólares</v>
          </cell>
          <cell r="C28">
            <v>0</v>
          </cell>
          <cell r="D28">
            <v>0</v>
          </cell>
          <cell r="E28">
            <v>1248</v>
          </cell>
          <cell r="F28">
            <v>1774</v>
          </cell>
          <cell r="G28">
            <v>2342</v>
          </cell>
          <cell r="H28">
            <v>2289</v>
          </cell>
          <cell r="I28">
            <v>2659</v>
          </cell>
          <cell r="J28">
            <v>2817</v>
          </cell>
          <cell r="K28">
            <v>2794</v>
          </cell>
          <cell r="L28">
            <v>3607</v>
          </cell>
          <cell r="M28">
            <v>3788.6</v>
          </cell>
          <cell r="N28">
            <v>3981.6</v>
          </cell>
          <cell r="O28">
            <v>4148.3999999999996</v>
          </cell>
          <cell r="P28">
            <v>4236.3999999999996</v>
          </cell>
          <cell r="Q28">
            <v>4319.8999999999996</v>
          </cell>
          <cell r="R28">
            <v>4399.41</v>
          </cell>
          <cell r="S28">
            <v>4295.7</v>
          </cell>
          <cell r="T28">
            <v>4366.4880000000003</v>
          </cell>
          <cell r="U28">
            <v>4437.3270000000002</v>
          </cell>
          <cell r="V28">
            <v>4517.9290000000001</v>
          </cell>
          <cell r="W28">
            <v>4609.6000000000004</v>
          </cell>
          <cell r="X28">
            <v>4687.3100000000004</v>
          </cell>
          <cell r="Y28">
            <v>4501.76</v>
          </cell>
          <cell r="Z28">
            <v>4229.3100000000004</v>
          </cell>
          <cell r="AA28">
            <v>3953.77</v>
          </cell>
          <cell r="AB28">
            <v>3690.6559999999999</v>
          </cell>
          <cell r="AC28">
            <v>3434.4189999999999</v>
          </cell>
          <cell r="AD28">
            <v>3162.3980000000001</v>
          </cell>
          <cell r="AE28">
            <v>2870.2260000000001</v>
          </cell>
          <cell r="AF28">
            <v>2583.6489999999999</v>
          </cell>
          <cell r="AG28">
            <v>1579.0309999999999</v>
          </cell>
          <cell r="AH28">
            <v>1392.8</v>
          </cell>
          <cell r="AI28">
            <v>1246.673</v>
          </cell>
          <cell r="AJ28">
            <v>946.62099999999998</v>
          </cell>
          <cell r="AK28">
            <v>737.11699999999996</v>
          </cell>
          <cell r="AL28">
            <v>533.17999999999995</v>
          </cell>
          <cell r="AM28">
            <v>376.721</v>
          </cell>
          <cell r="AN28">
            <v>112.11027900000001</v>
          </cell>
          <cell r="AO28">
            <v>0</v>
          </cell>
          <cell r="AP28">
            <v>0</v>
          </cell>
          <cell r="AQ28">
            <v>0</v>
          </cell>
          <cell r="AR28">
            <v>0</v>
          </cell>
          <cell r="AS28">
            <v>0</v>
          </cell>
          <cell r="AT28">
            <v>0</v>
          </cell>
          <cell r="AU28">
            <v>0</v>
          </cell>
        </row>
        <row r="29">
          <cell r="A29" t="str">
            <v>PRE4</v>
          </cell>
          <cell r="B29" t="str">
            <v xml:space="preserve">    Bocon Previsional II Dólares</v>
          </cell>
          <cell r="C29">
            <v>0</v>
          </cell>
          <cell r="D29">
            <v>0</v>
          </cell>
          <cell r="E29">
            <v>0</v>
          </cell>
          <cell r="F29">
            <v>0</v>
          </cell>
          <cell r="G29">
            <v>0</v>
          </cell>
          <cell r="H29">
            <v>0</v>
          </cell>
          <cell r="I29">
            <v>1913</v>
          </cell>
          <cell r="J29">
            <v>2095</v>
          </cell>
          <cell r="K29">
            <v>2021</v>
          </cell>
          <cell r="L29">
            <v>2603</v>
          </cell>
          <cell r="M29">
            <v>2684</v>
          </cell>
          <cell r="N29">
            <v>3125.8</v>
          </cell>
          <cell r="O29">
            <v>3225.6</v>
          </cell>
          <cell r="P29">
            <v>3296</v>
          </cell>
          <cell r="Q29">
            <v>3383.2</v>
          </cell>
          <cell r="R29">
            <v>3452.7</v>
          </cell>
          <cell r="S29">
            <v>3503.1</v>
          </cell>
          <cell r="T29">
            <v>3567.9209999999998</v>
          </cell>
          <cell r="U29">
            <v>3631.4380000000001</v>
          </cell>
          <cell r="V29">
            <v>3704.1239999999998</v>
          </cell>
          <cell r="W29">
            <v>3784</v>
          </cell>
          <cell r="X29">
            <v>3846.25</v>
          </cell>
          <cell r="Y29">
            <v>3909.65</v>
          </cell>
          <cell r="Z29">
            <v>3988.91</v>
          </cell>
          <cell r="AA29">
            <v>4057.2260000000001</v>
          </cell>
          <cell r="AB29">
            <v>4128.8890000000001</v>
          </cell>
          <cell r="AC29">
            <v>3972.9830000000002</v>
          </cell>
          <cell r="AD29">
            <v>4046.3389999999999</v>
          </cell>
          <cell r="AE29">
            <v>3806.5419999999999</v>
          </cell>
          <cell r="AF29">
            <v>3559.759</v>
          </cell>
          <cell r="AG29">
            <v>2745.4229999999998</v>
          </cell>
          <cell r="AH29">
            <v>2557</v>
          </cell>
          <cell r="AI29">
            <v>2419.5039999999999</v>
          </cell>
          <cell r="AJ29">
            <v>1881.097</v>
          </cell>
          <cell r="AK29">
            <v>1699.742</v>
          </cell>
          <cell r="AL29">
            <v>1515.498</v>
          </cell>
          <cell r="AM29">
            <v>1418.4870000000001</v>
          </cell>
          <cell r="AN29">
            <v>1189.702006</v>
          </cell>
          <cell r="AO29">
            <v>971.35599999999999</v>
          </cell>
          <cell r="AP29">
            <v>782.24299099999996</v>
          </cell>
          <cell r="AQ29">
            <v>717.39022</v>
          </cell>
          <cell r="AR29">
            <v>482.86200000000002</v>
          </cell>
          <cell r="AS29">
            <v>164.31988109436554</v>
          </cell>
          <cell r="AT29">
            <v>79.414000000000001</v>
          </cell>
          <cell r="AU29">
            <v>0</v>
          </cell>
        </row>
        <row r="30">
          <cell r="A30" t="str">
            <v>PRE6</v>
          </cell>
          <cell r="B30" t="str">
            <v xml:space="preserve">    Bocon Previsional III Dólares</v>
          </cell>
          <cell r="AR30">
            <v>104.42700000000001</v>
          </cell>
          <cell r="AS30">
            <v>52.982999999999997</v>
          </cell>
          <cell r="AT30">
            <v>35.514000000000003</v>
          </cell>
          <cell r="AU30">
            <v>38.762</v>
          </cell>
        </row>
        <row r="31">
          <cell r="A31" t="str">
            <v>PRO2</v>
          </cell>
          <cell r="B31" t="str">
            <v xml:space="preserve">    Bocon Proveedores I Dólares</v>
          </cell>
          <cell r="C31">
            <v>0</v>
          </cell>
          <cell r="D31">
            <v>0</v>
          </cell>
          <cell r="E31">
            <v>289</v>
          </cell>
          <cell r="F31">
            <v>304</v>
          </cell>
          <cell r="G31">
            <v>307</v>
          </cell>
          <cell r="H31">
            <v>226</v>
          </cell>
          <cell r="I31">
            <v>246</v>
          </cell>
          <cell r="J31">
            <v>259</v>
          </cell>
          <cell r="K31">
            <v>601.65</v>
          </cell>
          <cell r="L31">
            <v>681.7</v>
          </cell>
          <cell r="M31">
            <v>952.3</v>
          </cell>
          <cell r="N31">
            <v>1168.4000000000001</v>
          </cell>
          <cell r="O31">
            <v>1510.5</v>
          </cell>
          <cell r="P31">
            <v>1620</v>
          </cell>
          <cell r="Q31">
            <v>1731.2</v>
          </cell>
          <cell r="R31">
            <v>1828.288</v>
          </cell>
          <cell r="S31">
            <v>1897.1</v>
          </cell>
          <cell r="T31">
            <v>2017.1</v>
          </cell>
          <cell r="U31">
            <v>2085.0120000000002</v>
          </cell>
          <cell r="V31">
            <v>2170.683</v>
          </cell>
          <cell r="W31">
            <v>2360.6999999999998</v>
          </cell>
          <cell r="X31">
            <v>2424.08</v>
          </cell>
          <cell r="Y31">
            <v>2399.09</v>
          </cell>
          <cell r="Z31">
            <v>2356.14</v>
          </cell>
          <cell r="AA31">
            <v>2365.9699999999998</v>
          </cell>
          <cell r="AB31">
            <v>2317.056</v>
          </cell>
          <cell r="AC31">
            <v>2275</v>
          </cell>
          <cell r="AD31">
            <v>2249.2959999999998</v>
          </cell>
          <cell r="AE31">
            <v>2210.913</v>
          </cell>
          <cell r="AF31">
            <v>2175.8270000000002</v>
          </cell>
          <cell r="AG31">
            <v>1190.2460000000001</v>
          </cell>
          <cell r="AH31">
            <v>1194.7</v>
          </cell>
          <cell r="AI31">
            <v>1177.8779999999999</v>
          </cell>
          <cell r="AJ31">
            <v>1039.557</v>
          </cell>
          <cell r="AK31">
            <v>1012.672</v>
          </cell>
          <cell r="AL31">
            <v>976.70399999999995</v>
          </cell>
          <cell r="AM31">
            <v>928.20299999999997</v>
          </cell>
          <cell r="AN31">
            <v>786.54686300000003</v>
          </cell>
          <cell r="AO31">
            <v>562.63099999999997</v>
          </cell>
          <cell r="AP31">
            <v>538.22240899999997</v>
          </cell>
          <cell r="AQ31">
            <v>530.07726100000002</v>
          </cell>
          <cell r="AR31">
            <v>352.274</v>
          </cell>
          <cell r="AS31">
            <v>171.76982652065487</v>
          </cell>
          <cell r="AT31">
            <v>145.072</v>
          </cell>
          <cell r="AU31">
            <v>152.91149741060181</v>
          </cell>
        </row>
        <row r="32">
          <cell r="A32" t="str">
            <v>PRO4</v>
          </cell>
          <cell r="B32" t="str">
            <v xml:space="preserve">    Bocon Proveedores II Dólares</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64.680000000000007</v>
          </cell>
          <cell r="AB32">
            <v>108.05500000000001</v>
          </cell>
          <cell r="AC32">
            <v>194.04</v>
          </cell>
          <cell r="AD32">
            <v>275.83</v>
          </cell>
          <cell r="AE32">
            <v>325.15199999999999</v>
          </cell>
          <cell r="AF32">
            <v>406.65199999999999</v>
          </cell>
          <cell r="AG32">
            <v>439.59300000000002</v>
          </cell>
          <cell r="AH32">
            <v>640.70000000000005</v>
          </cell>
          <cell r="AI32">
            <v>740.58600000000001</v>
          </cell>
          <cell r="AJ32">
            <v>752.93600000000004</v>
          </cell>
          <cell r="AK32">
            <v>936.97500000000002</v>
          </cell>
          <cell r="AL32">
            <v>982.61500000000001</v>
          </cell>
          <cell r="AM32">
            <v>1117.8630000000001</v>
          </cell>
          <cell r="AN32">
            <v>1186.5746670000001</v>
          </cell>
          <cell r="AO32">
            <v>1113.646651</v>
          </cell>
          <cell r="AP32">
            <v>1120.5890220000001</v>
          </cell>
          <cell r="AQ32">
            <v>1110.0946610000001</v>
          </cell>
          <cell r="AR32">
            <v>711.09299999999996</v>
          </cell>
          <cell r="AS32">
            <v>348.12899779536662</v>
          </cell>
          <cell r="AT32">
            <v>297.48700000000002</v>
          </cell>
          <cell r="AU32">
            <v>321.28274969614483</v>
          </cell>
        </row>
        <row r="33">
          <cell r="A33" t="str">
            <v>PRO6</v>
          </cell>
          <cell r="B33" t="str">
            <v xml:space="preserve">    Bocon Proveedores III Dólares</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F33">
            <v>113.999</v>
          </cell>
          <cell r="AG33">
            <v>114</v>
          </cell>
          <cell r="AH33">
            <v>190.3</v>
          </cell>
          <cell r="AI33">
            <v>267.10599999999999</v>
          </cell>
          <cell r="AJ33">
            <v>273.54300000000001</v>
          </cell>
          <cell r="AK33">
            <v>360.74700000000001</v>
          </cell>
          <cell r="AL33">
            <v>440.65899999999999</v>
          </cell>
          <cell r="AM33">
            <v>642.77599999999995</v>
          </cell>
          <cell r="AN33">
            <v>689.03217099999995</v>
          </cell>
          <cell r="AO33">
            <v>568.88685900000007</v>
          </cell>
          <cell r="AP33">
            <v>1079.7209479999999</v>
          </cell>
          <cell r="AQ33">
            <v>1032.7658769999998</v>
          </cell>
          <cell r="AR33">
            <v>667.45699999999999</v>
          </cell>
          <cell r="AS33">
            <v>322.12691640464055</v>
          </cell>
          <cell r="AT33">
            <v>246.673</v>
          </cell>
          <cell r="AU33">
            <v>270.00326843165385</v>
          </cell>
        </row>
        <row r="34">
          <cell r="A34" t="str">
            <v>PRO8</v>
          </cell>
          <cell r="B34" t="str">
            <v xml:space="preserve">    Bocon Proveedores IV Dólares</v>
          </cell>
          <cell r="AO34">
            <v>2.424417</v>
          </cell>
          <cell r="AP34">
            <v>8.1515679999999993</v>
          </cell>
          <cell r="AQ34">
            <v>8.1515679999999993</v>
          </cell>
          <cell r="AR34">
            <v>20.350999999999999</v>
          </cell>
          <cell r="AS34">
            <v>10.31570457913188</v>
          </cell>
          <cell r="AT34">
            <v>7.0609999999999999</v>
          </cell>
          <cell r="AU34">
            <v>7.8337862052140554</v>
          </cell>
        </row>
        <row r="35">
          <cell r="A35" t="str">
            <v>PRO10</v>
          </cell>
          <cell r="B35" t="str">
            <v xml:space="preserve">    Bocon Proveedores V Dólares</v>
          </cell>
          <cell r="AO35">
            <v>10.762008</v>
          </cell>
          <cell r="AP35">
            <v>42.906917999999997</v>
          </cell>
          <cell r="AQ35">
            <v>42.906917999999997</v>
          </cell>
          <cell r="AR35">
            <v>61.386000000000003</v>
          </cell>
          <cell r="AS35">
            <v>31.120459358849253</v>
          </cell>
          <cell r="AT35">
            <v>26.571000000000002</v>
          </cell>
          <cell r="AU35">
            <v>28.372169245945457</v>
          </cell>
        </row>
        <row r="36">
          <cell r="A36" t="str">
            <v>BIHD</v>
          </cell>
          <cell r="B36" t="str">
            <v xml:space="preserve">    Bonos Regalías Hidrocarburíferas</v>
          </cell>
          <cell r="C36">
            <v>0</v>
          </cell>
          <cell r="D36">
            <v>0</v>
          </cell>
          <cell r="E36">
            <v>0</v>
          </cell>
          <cell r="F36">
            <v>0</v>
          </cell>
          <cell r="G36">
            <v>0</v>
          </cell>
          <cell r="H36">
            <v>0</v>
          </cell>
          <cell r="I36">
            <v>0</v>
          </cell>
          <cell r="J36">
            <v>0</v>
          </cell>
          <cell r="K36">
            <v>397</v>
          </cell>
          <cell r="L36">
            <v>397</v>
          </cell>
          <cell r="M36">
            <v>320</v>
          </cell>
          <cell r="N36">
            <v>324</v>
          </cell>
          <cell r="O36">
            <v>229</v>
          </cell>
          <cell r="P36">
            <v>232.9</v>
          </cell>
          <cell r="Q36">
            <v>112.6</v>
          </cell>
          <cell r="R36">
            <v>114.3</v>
          </cell>
          <cell r="S36">
            <v>54.3</v>
          </cell>
          <cell r="T36">
            <v>55.052</v>
          </cell>
          <cell r="U36">
            <v>55.8</v>
          </cell>
          <cell r="V36">
            <v>56.573999999999998</v>
          </cell>
          <cell r="W36">
            <v>57.3</v>
          </cell>
          <cell r="X36">
            <v>58.13</v>
          </cell>
          <cell r="Y36">
            <v>58.96</v>
          </cell>
          <cell r="Z36">
            <v>59.8</v>
          </cell>
          <cell r="AA36">
            <v>60.667000000000002</v>
          </cell>
          <cell r="AB36">
            <v>61.54</v>
          </cell>
          <cell r="AC36">
            <v>62.41</v>
          </cell>
          <cell r="AD36">
            <v>63.3</v>
          </cell>
          <cell r="AE36">
            <v>63.877000000000002</v>
          </cell>
          <cell r="AF36">
            <v>62.267674999999997</v>
          </cell>
          <cell r="AG36">
            <v>60.658000000000001</v>
          </cell>
          <cell r="AH36">
            <v>59</v>
          </cell>
          <cell r="AI36">
            <v>57.439</v>
          </cell>
          <cell r="AJ36">
            <v>55.829000000000001</v>
          </cell>
          <cell r="AK36">
            <v>54.219000000000001</v>
          </cell>
          <cell r="AL36">
            <v>52.609000000000002</v>
          </cell>
          <cell r="AM36">
            <v>51</v>
          </cell>
          <cell r="AN36">
            <v>49.389980999999999</v>
          </cell>
          <cell r="AO36">
            <v>20.679162000000002</v>
          </cell>
          <cell r="AP36">
            <v>19.982482999999998</v>
          </cell>
          <cell r="AQ36">
            <v>19.750273</v>
          </cell>
          <cell r="AR36">
            <v>0.31677699999999998</v>
          </cell>
          <cell r="AS36">
            <v>0.15449383786909537</v>
          </cell>
          <cell r="AT36">
            <v>0.13520585712736558</v>
          </cell>
          <cell r="AU36">
            <v>0.14463212404532058</v>
          </cell>
        </row>
        <row r="37">
          <cell r="B37" t="str">
            <v>Bonos Brady</v>
          </cell>
          <cell r="C37">
            <v>0</v>
          </cell>
          <cell r="D37">
            <v>0</v>
          </cell>
          <cell r="E37">
            <v>0</v>
          </cell>
          <cell r="F37">
            <v>0</v>
          </cell>
          <cell r="G37">
            <v>27354.057142857146</v>
          </cell>
          <cell r="H37">
            <v>25483.9</v>
          </cell>
          <cell r="I37">
            <v>25487.500000000004</v>
          </cell>
          <cell r="J37">
            <v>25250.899999999998</v>
          </cell>
          <cell r="K37">
            <v>25082.7</v>
          </cell>
          <cell r="L37">
            <v>25073.200000000001</v>
          </cell>
          <cell r="M37">
            <v>25114.899999999998</v>
          </cell>
          <cell r="N37">
            <v>25121.600000000002</v>
          </cell>
          <cell r="O37">
            <v>25115.9</v>
          </cell>
          <cell r="P37">
            <v>25163.8</v>
          </cell>
          <cell r="Q37">
            <v>25152.799999999999</v>
          </cell>
          <cell r="R37">
            <v>25141.5</v>
          </cell>
          <cell r="S37">
            <v>24276.903999999999</v>
          </cell>
          <cell r="T37">
            <v>24181.696999999996</v>
          </cell>
          <cell r="U37">
            <v>24169.732</v>
          </cell>
          <cell r="V37">
            <v>24086.137000000002</v>
          </cell>
          <cell r="W37">
            <v>24079.004000000001</v>
          </cell>
          <cell r="X37">
            <v>23970.696</v>
          </cell>
          <cell r="Y37">
            <v>23956.232</v>
          </cell>
          <cell r="Z37">
            <v>20876.030000000002</v>
          </cell>
          <cell r="AA37">
            <v>20873.616000000002</v>
          </cell>
          <cell r="AB37">
            <v>20020.961000000003</v>
          </cell>
          <cell r="AC37">
            <v>19159.2</v>
          </cell>
          <cell r="AD37">
            <v>18401.940000000002</v>
          </cell>
          <cell r="AE37">
            <v>18004.279000000002</v>
          </cell>
          <cell r="AF37">
            <v>17617.704000000002</v>
          </cell>
          <cell r="AG37">
            <v>17114.235000000004</v>
          </cell>
          <cell r="AH37">
            <v>16734.606</v>
          </cell>
          <cell r="AI37">
            <v>16717.794000000002</v>
          </cell>
          <cell r="AJ37">
            <v>14982.307999999999</v>
          </cell>
          <cell r="AK37">
            <v>11648.032000000001</v>
          </cell>
          <cell r="AL37">
            <v>11111.918</v>
          </cell>
          <cell r="AM37">
            <v>11127.061</v>
          </cell>
          <cell r="AN37">
            <v>10031.862971</v>
          </cell>
          <cell r="AO37">
            <v>7978.0806269999994</v>
          </cell>
          <cell r="AP37">
            <v>7166.3266038881247</v>
          </cell>
          <cell r="AQ37">
            <v>7166.3266038881247</v>
          </cell>
          <cell r="AR37">
            <v>6438.2776402</v>
          </cell>
          <cell r="AS37">
            <v>4759.1460005762183</v>
          </cell>
          <cell r="AT37">
            <v>4781.1346609822467</v>
          </cell>
          <cell r="AU37">
            <v>4554.7535996204333</v>
          </cell>
        </row>
        <row r="38">
          <cell r="A38" t="str">
            <v>PAR</v>
          </cell>
          <cell r="B38" t="str">
            <v xml:space="preserve">    Bono Par </v>
          </cell>
          <cell r="C38">
            <v>0</v>
          </cell>
          <cell r="D38">
            <v>0</v>
          </cell>
          <cell r="E38">
            <v>0</v>
          </cell>
          <cell r="F38">
            <v>0</v>
          </cell>
          <cell r="G38">
            <v>12488.7</v>
          </cell>
          <cell r="H38">
            <v>12488.9</v>
          </cell>
          <cell r="I38">
            <v>12488.7</v>
          </cell>
          <cell r="J38">
            <v>12488.7</v>
          </cell>
          <cell r="K38">
            <v>12340.6</v>
          </cell>
          <cell r="L38">
            <v>12340.6</v>
          </cell>
          <cell r="M38">
            <v>12340.6</v>
          </cell>
          <cell r="N38">
            <v>12340.6</v>
          </cell>
          <cell r="O38">
            <v>12340.6</v>
          </cell>
          <cell r="P38">
            <v>12340.6</v>
          </cell>
          <cell r="Q38">
            <v>12340.6</v>
          </cell>
          <cell r="R38">
            <v>12338.6</v>
          </cell>
          <cell r="S38">
            <v>12035.763999999999</v>
          </cell>
          <cell r="T38">
            <v>12035.763999999999</v>
          </cell>
          <cell r="U38">
            <v>12035.763999999999</v>
          </cell>
          <cell r="V38">
            <v>12035.763999999999</v>
          </cell>
          <cell r="W38">
            <v>12035.763999999999</v>
          </cell>
          <cell r="X38">
            <v>12035.763999999999</v>
          </cell>
          <cell r="Y38">
            <v>12035.754999999999</v>
          </cell>
          <cell r="Z38">
            <v>9851.5059999999994</v>
          </cell>
          <cell r="AA38">
            <v>9851.5059999999994</v>
          </cell>
          <cell r="AB38">
            <v>9206.5059999999994</v>
          </cell>
          <cell r="AC38">
            <v>8380.8559999999998</v>
          </cell>
          <cell r="AD38">
            <v>7680.8559999999998</v>
          </cell>
          <cell r="AE38">
            <v>7380.8559999999998</v>
          </cell>
          <cell r="AF38">
            <v>7206.8459999999995</v>
          </cell>
          <cell r="AG38">
            <v>6940.509</v>
          </cell>
          <cell r="AH38">
            <v>6940.509</v>
          </cell>
          <cell r="AI38">
            <v>6940.509</v>
          </cell>
          <cell r="AJ38">
            <v>6940.509</v>
          </cell>
          <cell r="AK38">
            <v>4692.34</v>
          </cell>
          <cell r="AL38">
            <v>4692.34</v>
          </cell>
          <cell r="AM38">
            <v>4692.34</v>
          </cell>
          <cell r="AN38">
            <v>4692.34</v>
          </cell>
          <cell r="AO38">
            <v>3824.35</v>
          </cell>
          <cell r="AP38">
            <v>3612.6819999999998</v>
          </cell>
          <cell r="AQ38">
            <v>3612.6819999999998</v>
          </cell>
          <cell r="AR38">
            <v>3570.6819999999998</v>
          </cell>
          <cell r="AS38">
            <v>2259.5610000000001</v>
          </cell>
          <cell r="AT38">
            <v>2259.5610000000001</v>
          </cell>
          <cell r="AU38">
            <v>2259.5610000000001</v>
          </cell>
        </row>
        <row r="39">
          <cell r="A39" t="str">
            <v>PARDM</v>
          </cell>
          <cell r="B39" t="str">
            <v xml:space="preserve">    Bono Par en Marcos</v>
          </cell>
          <cell r="C39">
            <v>0</v>
          </cell>
          <cell r="D39">
            <v>0</v>
          </cell>
          <cell r="E39">
            <v>0</v>
          </cell>
          <cell r="F39">
            <v>0</v>
          </cell>
          <cell r="G39">
            <v>176.9</v>
          </cell>
          <cell r="H39">
            <v>170</v>
          </cell>
          <cell r="I39">
            <v>167.4</v>
          </cell>
          <cell r="J39">
            <v>174.3</v>
          </cell>
          <cell r="K39">
            <v>164.2</v>
          </cell>
          <cell r="L39">
            <v>159.44999999999891</v>
          </cell>
          <cell r="M39">
            <v>180.29999999999927</v>
          </cell>
          <cell r="N39">
            <v>183.7</v>
          </cell>
          <cell r="O39">
            <v>181</v>
          </cell>
          <cell r="P39">
            <v>204.9</v>
          </cell>
          <cell r="Q39">
            <v>203.4</v>
          </cell>
          <cell r="R39">
            <v>198.9</v>
          </cell>
          <cell r="S39">
            <v>197.9</v>
          </cell>
          <cell r="T39">
            <v>192.61199999999999</v>
          </cell>
          <cell r="U39">
            <v>186.59800000000001</v>
          </cell>
          <cell r="V39">
            <v>186.23099999999999</v>
          </cell>
          <cell r="W39">
            <v>182.7</v>
          </cell>
          <cell r="X39">
            <v>170.32</v>
          </cell>
          <cell r="Y39">
            <v>163.065</v>
          </cell>
          <cell r="Z39">
            <v>161.01599999999999</v>
          </cell>
          <cell r="AA39">
            <v>159.803</v>
          </cell>
          <cell r="AB39">
            <v>153.80699999999999</v>
          </cell>
          <cell r="AC39">
            <v>157.37200000000001</v>
          </cell>
          <cell r="AD39">
            <v>169.154</v>
          </cell>
          <cell r="AE39">
            <v>170.32900000000001</v>
          </cell>
          <cell r="AF39">
            <v>156.40299999999999</v>
          </cell>
          <cell r="AG39">
            <v>149.07499999999999</v>
          </cell>
          <cell r="AH39">
            <v>155.107</v>
          </cell>
          <cell r="AI39">
            <v>146.66200000000001</v>
          </cell>
          <cell r="AJ39">
            <v>138.97999999999999</v>
          </cell>
          <cell r="AK39">
            <v>136.988</v>
          </cell>
          <cell r="AL39">
            <v>127.61</v>
          </cell>
          <cell r="AM39">
            <v>135.215</v>
          </cell>
          <cell r="AN39">
            <v>128.94492</v>
          </cell>
          <cell r="AO39">
            <v>123.65051600000001</v>
          </cell>
          <cell r="AP39">
            <v>133.35501143397917</v>
          </cell>
          <cell r="AQ39">
            <v>133.35501143397917</v>
          </cell>
          <cell r="AR39">
            <v>127.587486</v>
          </cell>
          <cell r="AS39">
            <v>127.19693636262821</v>
          </cell>
          <cell r="AT39">
            <v>143.71242358409538</v>
          </cell>
          <cell r="AU39">
            <v>143.27354745706455</v>
          </cell>
        </row>
        <row r="40">
          <cell r="A40" t="str">
            <v>DISD</v>
          </cell>
          <cell r="B40" t="str">
            <v xml:space="preserve">    Discount Bond </v>
          </cell>
          <cell r="C40">
            <v>0</v>
          </cell>
          <cell r="D40">
            <v>0</v>
          </cell>
          <cell r="E40">
            <v>0</v>
          </cell>
          <cell r="F40">
            <v>0</v>
          </cell>
          <cell r="G40">
            <v>4135.8999999999996</v>
          </cell>
          <cell r="H40">
            <v>4135.8999999999996</v>
          </cell>
          <cell r="I40">
            <v>4135.8999999999996</v>
          </cell>
          <cell r="J40">
            <v>3885.6</v>
          </cell>
          <cell r="K40">
            <v>3885.6</v>
          </cell>
          <cell r="L40">
            <v>3885.6</v>
          </cell>
          <cell r="M40">
            <v>3885.6</v>
          </cell>
          <cell r="N40">
            <v>3885.6</v>
          </cell>
          <cell r="O40">
            <v>3885.6</v>
          </cell>
          <cell r="P40">
            <v>3885.6</v>
          </cell>
          <cell r="Q40">
            <v>3885.6</v>
          </cell>
          <cell r="R40">
            <v>3885.6</v>
          </cell>
          <cell r="S40">
            <v>3415.84</v>
          </cell>
          <cell r="T40">
            <v>3415.8389999999999</v>
          </cell>
          <cell r="U40">
            <v>3415.8389999999999</v>
          </cell>
          <cell r="V40">
            <v>3415.8389999999999</v>
          </cell>
          <cell r="W40">
            <v>3415.84</v>
          </cell>
          <cell r="X40">
            <v>3415.84</v>
          </cell>
          <cell r="Y40">
            <v>3415.84</v>
          </cell>
          <cell r="Z40">
            <v>2900.0839999999998</v>
          </cell>
          <cell r="AA40">
            <v>2900.0839999999998</v>
          </cell>
          <cell r="AB40">
            <v>2785.0839999999998</v>
          </cell>
          <cell r="AC40">
            <v>2741.8739999999998</v>
          </cell>
          <cell r="AD40">
            <v>2741.8740000000003</v>
          </cell>
          <cell r="AE40">
            <v>2641.8739999999998</v>
          </cell>
          <cell r="AF40">
            <v>2537.7580000000003</v>
          </cell>
          <cell r="AG40">
            <v>2537.7580000000003</v>
          </cell>
          <cell r="AH40">
            <v>2537.7579999999998</v>
          </cell>
          <cell r="AI40">
            <v>2537.7579999999998</v>
          </cell>
          <cell r="AJ40">
            <v>2537.7579999999998</v>
          </cell>
          <cell r="AK40">
            <v>1455.6179999999999</v>
          </cell>
          <cell r="AL40">
            <v>1455.6179999999999</v>
          </cell>
          <cell r="AM40">
            <v>1455.6179999999999</v>
          </cell>
          <cell r="AN40">
            <v>1455.6179999999999</v>
          </cell>
          <cell r="AO40">
            <v>1055.4369999999999</v>
          </cell>
          <cell r="AP40">
            <v>923.03</v>
          </cell>
          <cell r="AQ40">
            <v>923.03</v>
          </cell>
          <cell r="AR40">
            <v>923.03</v>
          </cell>
          <cell r="AS40">
            <v>800.49699999999996</v>
          </cell>
          <cell r="AT40">
            <v>800.49699999999996</v>
          </cell>
          <cell r="AU40">
            <v>800.49699999999996</v>
          </cell>
        </row>
        <row r="41">
          <cell r="A41" t="str">
            <v>DISDDM</v>
          </cell>
          <cell r="B41" t="str">
            <v xml:space="preserve">    Discount Bond en Marcos</v>
          </cell>
          <cell r="C41">
            <v>0</v>
          </cell>
          <cell r="D41">
            <v>0</v>
          </cell>
          <cell r="E41">
            <v>0</v>
          </cell>
          <cell r="F41">
            <v>0</v>
          </cell>
          <cell r="G41">
            <v>175</v>
          </cell>
          <cell r="H41">
            <v>168.4</v>
          </cell>
          <cell r="I41">
            <v>165.9</v>
          </cell>
          <cell r="J41">
            <v>172.7</v>
          </cell>
          <cell r="K41">
            <v>162.69999999999999</v>
          </cell>
          <cell r="L41">
            <v>157.94999999999999</v>
          </cell>
          <cell r="M41">
            <v>178.8</v>
          </cell>
          <cell r="N41">
            <v>182.1</v>
          </cell>
          <cell r="O41">
            <v>179</v>
          </cell>
          <cell r="P41">
            <v>203.1</v>
          </cell>
          <cell r="Q41">
            <v>202</v>
          </cell>
          <cell r="R41">
            <v>197.2</v>
          </cell>
          <cell r="S41">
            <v>196.2</v>
          </cell>
          <cell r="T41">
            <v>190.9</v>
          </cell>
          <cell r="U41">
            <v>184.94399999999999</v>
          </cell>
          <cell r="V41">
            <v>184.58099999999999</v>
          </cell>
          <cell r="W41">
            <v>181</v>
          </cell>
          <cell r="X41">
            <v>168.82</v>
          </cell>
          <cell r="Y41">
            <v>161.62</v>
          </cell>
          <cell r="Z41">
            <v>159.589</v>
          </cell>
          <cell r="AA41">
            <v>158.38800000000001</v>
          </cell>
          <cell r="AB41">
            <v>152.44399999999999</v>
          </cell>
          <cell r="AC41">
            <v>155.97800000000001</v>
          </cell>
          <cell r="AD41">
            <v>167.65600000000001</v>
          </cell>
          <cell r="AE41">
            <v>168.82</v>
          </cell>
          <cell r="AF41">
            <v>155.017</v>
          </cell>
          <cell r="AG41">
            <v>147.75399999999999</v>
          </cell>
          <cell r="AH41">
            <v>153.732</v>
          </cell>
          <cell r="AI41">
            <v>145.36199999999999</v>
          </cell>
          <cell r="AJ41">
            <v>137.749</v>
          </cell>
          <cell r="AK41">
            <v>135.774</v>
          </cell>
          <cell r="AL41">
            <v>126.47900000000004</v>
          </cell>
          <cell r="AM41">
            <v>134.017</v>
          </cell>
          <cell r="AN41">
            <v>127.802571</v>
          </cell>
          <cell r="AO41">
            <v>122.555071</v>
          </cell>
          <cell r="AP41">
            <v>132.17359245414571</v>
          </cell>
          <cell r="AQ41">
            <v>132.17359245414571</v>
          </cell>
          <cell r="AR41">
            <v>126.45716299999999</v>
          </cell>
          <cell r="AS41">
            <v>126.07007301359033</v>
          </cell>
          <cell r="AT41">
            <v>142.43924619815084</v>
          </cell>
          <cell r="AU41">
            <v>142.0042581633686</v>
          </cell>
        </row>
        <row r="42">
          <cell r="A42" t="str">
            <v>FRB</v>
          </cell>
          <cell r="B42" t="str">
            <v xml:space="preserve">    Floating Rate Bond</v>
          </cell>
          <cell r="C42">
            <v>0</v>
          </cell>
          <cell r="D42">
            <v>0</v>
          </cell>
          <cell r="E42">
            <v>0</v>
          </cell>
          <cell r="F42">
            <v>0</v>
          </cell>
          <cell r="G42">
            <v>8787.9</v>
          </cell>
          <cell r="H42">
            <v>8466</v>
          </cell>
          <cell r="I42">
            <v>8474.9</v>
          </cell>
          <cell r="J42">
            <v>8474.9</v>
          </cell>
          <cell r="K42">
            <v>8474.9</v>
          </cell>
          <cell r="L42">
            <v>8474.9</v>
          </cell>
          <cell r="M42">
            <v>8474.9</v>
          </cell>
          <cell r="N42">
            <v>8474.9</v>
          </cell>
          <cell r="O42">
            <v>8475</v>
          </cell>
          <cell r="P42">
            <v>8474.9</v>
          </cell>
          <cell r="Q42">
            <v>8466.5</v>
          </cell>
          <cell r="R42">
            <v>8466.5</v>
          </cell>
          <cell r="S42">
            <v>8376.5</v>
          </cell>
          <cell r="T42">
            <v>8291.8819999999996</v>
          </cell>
          <cell r="U42">
            <v>8291.8819999999996</v>
          </cell>
          <cell r="V42">
            <v>8209.0169999999998</v>
          </cell>
          <cell r="W42">
            <v>8209</v>
          </cell>
          <cell r="X42">
            <v>8125.2520000000004</v>
          </cell>
          <cell r="Y42">
            <v>8125.2520000000004</v>
          </cell>
          <cell r="Z42">
            <v>7749.1350000000002</v>
          </cell>
          <cell r="AA42">
            <v>7749.1350000000002</v>
          </cell>
          <cell r="AB42">
            <v>7668.415</v>
          </cell>
          <cell r="AC42">
            <v>7668.415</v>
          </cell>
          <cell r="AD42">
            <v>7587.6949999999997</v>
          </cell>
          <cell r="AE42">
            <v>7587.6949999999997</v>
          </cell>
          <cell r="AF42">
            <v>7506.9750000000004</v>
          </cell>
          <cell r="AG42">
            <v>7284.4340000000002</v>
          </cell>
          <cell r="AH42">
            <v>6892.8</v>
          </cell>
          <cell r="AI42">
            <v>6892.7979999999998</v>
          </cell>
          <cell r="AJ42">
            <v>5172.607</v>
          </cell>
          <cell r="AK42">
            <v>5172.607</v>
          </cell>
          <cell r="AL42">
            <v>4655.1660000000002</v>
          </cell>
          <cell r="AM42">
            <v>4655.1660000000002</v>
          </cell>
          <cell r="AN42">
            <v>3572.4524799999999</v>
          </cell>
          <cell r="AO42">
            <v>2797.3830400000002</v>
          </cell>
          <cell r="AP42">
            <v>2310.3809999999999</v>
          </cell>
          <cell r="AQ42">
            <v>2310.3809999999999</v>
          </cell>
          <cell r="AR42">
            <v>1635.8159912000001</v>
          </cell>
          <cell r="AS42">
            <v>1391.1159912000001</v>
          </cell>
          <cell r="AT42">
            <v>1380.2199912000001</v>
          </cell>
          <cell r="AU42">
            <v>1154.712794</v>
          </cell>
        </row>
        <row r="43">
          <cell r="A43" t="str">
            <v>BESP</v>
          </cell>
          <cell r="B43" t="str">
            <v xml:space="preserve">    Bancos Españoles</v>
          </cell>
          <cell r="C43">
            <v>0</v>
          </cell>
          <cell r="D43">
            <v>0</v>
          </cell>
          <cell r="E43">
            <v>0</v>
          </cell>
          <cell r="F43">
            <v>0</v>
          </cell>
          <cell r="G43">
            <v>54.7</v>
          </cell>
          <cell r="H43">
            <v>54.7</v>
          </cell>
          <cell r="I43">
            <v>54.7</v>
          </cell>
          <cell r="J43">
            <v>54.7</v>
          </cell>
          <cell r="K43">
            <v>54.7</v>
          </cell>
          <cell r="L43">
            <v>54.7</v>
          </cell>
          <cell r="M43">
            <v>54.7</v>
          </cell>
          <cell r="N43">
            <v>54.7</v>
          </cell>
          <cell r="O43">
            <v>54.7</v>
          </cell>
          <cell r="P43">
            <v>54.7</v>
          </cell>
          <cell r="Q43">
            <v>54.7</v>
          </cell>
          <cell r="R43">
            <v>54.7</v>
          </cell>
          <cell r="S43">
            <v>54.7</v>
          </cell>
          <cell r="T43">
            <v>54.7</v>
          </cell>
          <cell r="U43">
            <v>54.704999999999998</v>
          </cell>
          <cell r="V43">
            <v>54.704999999999998</v>
          </cell>
          <cell r="W43">
            <v>54.7</v>
          </cell>
          <cell r="X43">
            <v>54.7</v>
          </cell>
          <cell r="Y43">
            <v>54.7</v>
          </cell>
          <cell r="Z43">
            <v>54.7</v>
          </cell>
          <cell r="AA43">
            <v>54.7</v>
          </cell>
          <cell r="AB43">
            <v>54.704999999999998</v>
          </cell>
          <cell r="AC43">
            <v>54.704999999999998</v>
          </cell>
          <cell r="AD43">
            <v>54.704999999999998</v>
          </cell>
          <cell r="AE43">
            <v>54.704999999999998</v>
          </cell>
          <cell r="AF43">
            <v>54.704999999999998</v>
          </cell>
          <cell r="AG43">
            <v>54.704999999999998</v>
          </cell>
          <cell r="AH43">
            <v>54.7</v>
          </cell>
          <cell r="AI43">
            <v>54.704999999999998</v>
          </cell>
          <cell r="AJ43">
            <v>54.704999999999998</v>
          </cell>
          <cell r="AK43">
            <v>54.704999999999998</v>
          </cell>
          <cell r="AL43">
            <v>54.704999999999998</v>
          </cell>
          <cell r="AM43">
            <v>54.704999999999998</v>
          </cell>
          <cell r="AN43">
            <v>54.704999999999998</v>
          </cell>
          <cell r="AO43">
            <v>54.704999999999998</v>
          </cell>
          <cell r="AP43">
            <v>54.704999999999998</v>
          </cell>
          <cell r="AQ43">
            <v>54.704999999999998</v>
          </cell>
          <cell r="AR43">
            <v>54.704999999999998</v>
          </cell>
          <cell r="AS43">
            <v>54.704999999999998</v>
          </cell>
          <cell r="AT43">
            <v>54.704999999999998</v>
          </cell>
          <cell r="AU43">
            <v>54.704999999999998</v>
          </cell>
        </row>
        <row r="44">
          <cell r="B44" t="str">
            <v>Bonos Globales</v>
          </cell>
          <cell r="C44">
            <v>0</v>
          </cell>
          <cell r="D44">
            <v>0</v>
          </cell>
          <cell r="E44">
            <v>0</v>
          </cell>
          <cell r="F44">
            <v>0</v>
          </cell>
          <cell r="G44">
            <v>0</v>
          </cell>
          <cell r="H44">
            <v>0</v>
          </cell>
          <cell r="I44">
            <v>0</v>
          </cell>
          <cell r="J44">
            <v>0</v>
          </cell>
          <cell r="K44">
            <v>1250</v>
          </cell>
          <cell r="L44">
            <v>1250</v>
          </cell>
          <cell r="M44">
            <v>1250</v>
          </cell>
          <cell r="N44">
            <v>1250</v>
          </cell>
          <cell r="O44">
            <v>2000</v>
          </cell>
          <cell r="P44">
            <v>2000</v>
          </cell>
          <cell r="Q44">
            <v>2000</v>
          </cell>
          <cell r="R44">
            <v>2000</v>
          </cell>
          <cell r="S44">
            <v>2000</v>
          </cell>
          <cell r="T44">
            <v>3000</v>
          </cell>
          <cell r="U44">
            <v>3000</v>
          </cell>
          <cell r="V44">
            <v>3000</v>
          </cell>
          <cell r="W44">
            <v>4000</v>
          </cell>
          <cell r="X44">
            <v>6000</v>
          </cell>
          <cell r="Y44">
            <v>6322.5239999999994</v>
          </cell>
          <cell r="Z44">
            <v>9072.5239999999994</v>
          </cell>
          <cell r="AA44">
            <v>9250</v>
          </cell>
          <cell r="AB44">
            <v>10500</v>
          </cell>
          <cell r="AC44">
            <v>11385.085999999999</v>
          </cell>
          <cell r="AD44">
            <v>11685.085999999999</v>
          </cell>
          <cell r="AE44">
            <v>13610.085999999999</v>
          </cell>
          <cell r="AF44">
            <v>14810.085999999999</v>
          </cell>
          <cell r="AG44">
            <v>16560.085999999999</v>
          </cell>
          <cell r="AH44">
            <v>16660</v>
          </cell>
          <cell r="AI44">
            <v>16410.085999999999</v>
          </cell>
          <cell r="AJ44">
            <v>19093.582999999999</v>
          </cell>
          <cell r="AK44">
            <v>21496.284</v>
          </cell>
          <cell r="AL44">
            <v>22746.284</v>
          </cell>
          <cell r="AM44">
            <v>22746.284</v>
          </cell>
          <cell r="AN44">
            <v>23987.95</v>
          </cell>
          <cell r="AO44">
            <v>39062.381107999994</v>
          </cell>
          <cell r="AP44">
            <v>39577.418458</v>
          </cell>
          <cell r="AQ44">
            <v>39719.718457999996</v>
          </cell>
          <cell r="AR44">
            <v>30047.139395079095</v>
          </cell>
          <cell r="AS44">
            <v>30047.139395079095</v>
          </cell>
          <cell r="AT44">
            <v>30904.683347786588</v>
          </cell>
          <cell r="AU44">
            <v>30904.683347786588</v>
          </cell>
        </row>
        <row r="45">
          <cell r="A45" t="str">
            <v>BG01/03</v>
          </cell>
          <cell r="B45" t="str">
            <v xml:space="preserve">    Bono Global I (8.375%)</v>
          </cell>
          <cell r="C45">
            <v>0</v>
          </cell>
          <cell r="D45">
            <v>0</v>
          </cell>
          <cell r="E45">
            <v>0</v>
          </cell>
          <cell r="F45">
            <v>0</v>
          </cell>
          <cell r="G45">
            <v>0</v>
          </cell>
          <cell r="H45">
            <v>0</v>
          </cell>
          <cell r="I45">
            <v>0</v>
          </cell>
          <cell r="J45">
            <v>0</v>
          </cell>
          <cell r="K45">
            <v>1250</v>
          </cell>
          <cell r="L45">
            <v>1250</v>
          </cell>
          <cell r="M45">
            <v>1250</v>
          </cell>
          <cell r="N45">
            <v>1250</v>
          </cell>
          <cell r="O45">
            <v>1250</v>
          </cell>
          <cell r="P45">
            <v>1250</v>
          </cell>
          <cell r="Q45">
            <v>1250</v>
          </cell>
          <cell r="R45">
            <v>1250</v>
          </cell>
          <cell r="S45">
            <v>1250</v>
          </cell>
          <cell r="T45">
            <v>1250</v>
          </cell>
          <cell r="U45">
            <v>1250</v>
          </cell>
          <cell r="V45">
            <v>1250</v>
          </cell>
          <cell r="W45">
            <v>1250</v>
          </cell>
          <cell r="X45">
            <v>1250</v>
          </cell>
          <cell r="Y45">
            <v>1250</v>
          </cell>
          <cell r="Z45">
            <v>1750</v>
          </cell>
          <cell r="AA45">
            <v>1750</v>
          </cell>
          <cell r="AB45">
            <v>1750</v>
          </cell>
          <cell r="AC45">
            <v>1750</v>
          </cell>
          <cell r="AD45">
            <v>2050</v>
          </cell>
          <cell r="AE45">
            <v>2050</v>
          </cell>
          <cell r="AF45">
            <v>2050</v>
          </cell>
          <cell r="AG45">
            <v>2050</v>
          </cell>
          <cell r="AH45">
            <v>2050</v>
          </cell>
          <cell r="AI45">
            <v>2050</v>
          </cell>
          <cell r="AJ45">
            <v>2050</v>
          </cell>
          <cell r="AK45">
            <v>2050</v>
          </cell>
          <cell r="AL45">
            <v>2050</v>
          </cell>
          <cell r="AM45">
            <v>2050</v>
          </cell>
          <cell r="AN45">
            <v>2024.2070000000001</v>
          </cell>
          <cell r="AO45">
            <v>1843.0809999999999</v>
          </cell>
          <cell r="AP45">
            <v>1843.0809999999999</v>
          </cell>
          <cell r="AQ45">
            <v>1843.0809999999999</v>
          </cell>
          <cell r="AR45">
            <v>1794.4560019999999</v>
          </cell>
          <cell r="AS45">
            <v>1794.4560019999999</v>
          </cell>
          <cell r="AT45">
            <v>1794.4560019999999</v>
          </cell>
          <cell r="AU45">
            <v>1794.4560019999999</v>
          </cell>
        </row>
        <row r="46">
          <cell r="A46" t="str">
            <v>BG02/99</v>
          </cell>
          <cell r="B46" t="str">
            <v xml:space="preserve">    Bono Global II (10.95%)</v>
          </cell>
          <cell r="C46">
            <v>0</v>
          </cell>
          <cell r="D46">
            <v>0</v>
          </cell>
          <cell r="E46">
            <v>0</v>
          </cell>
          <cell r="F46">
            <v>0</v>
          </cell>
          <cell r="G46">
            <v>0</v>
          </cell>
          <cell r="H46">
            <v>0</v>
          </cell>
          <cell r="I46">
            <v>0</v>
          </cell>
          <cell r="J46">
            <v>0</v>
          </cell>
          <cell r="K46">
            <v>0</v>
          </cell>
          <cell r="L46">
            <v>0</v>
          </cell>
          <cell r="M46">
            <v>0</v>
          </cell>
          <cell r="N46">
            <v>0</v>
          </cell>
          <cell r="O46">
            <v>750</v>
          </cell>
          <cell r="P46">
            <v>750</v>
          </cell>
          <cell r="Q46">
            <v>750</v>
          </cell>
          <cell r="R46">
            <v>750</v>
          </cell>
          <cell r="S46">
            <v>750</v>
          </cell>
          <cell r="T46">
            <v>750</v>
          </cell>
          <cell r="U46">
            <v>750</v>
          </cell>
          <cell r="V46">
            <v>750</v>
          </cell>
          <cell r="W46">
            <v>750</v>
          </cell>
          <cell r="X46">
            <v>750</v>
          </cell>
          <cell r="Y46">
            <v>750</v>
          </cell>
          <cell r="Z46">
            <v>750</v>
          </cell>
          <cell r="AA46">
            <v>750</v>
          </cell>
          <cell r="AB46">
            <v>750</v>
          </cell>
          <cell r="AC46">
            <v>750</v>
          </cell>
          <cell r="AD46">
            <v>750</v>
          </cell>
          <cell r="AE46">
            <v>750</v>
          </cell>
          <cell r="AF46">
            <v>750</v>
          </cell>
          <cell r="AG46">
            <v>750</v>
          </cell>
          <cell r="AH46">
            <v>750</v>
          </cell>
          <cell r="AI46">
            <v>0</v>
          </cell>
          <cell r="AJ46">
            <v>0</v>
          </cell>
          <cell r="AK46">
            <v>0</v>
          </cell>
          <cell r="AL46">
            <v>0</v>
          </cell>
          <cell r="AM46">
            <v>0</v>
          </cell>
          <cell r="AN46">
            <v>0</v>
          </cell>
          <cell r="AO46">
            <v>0</v>
          </cell>
          <cell r="AP46">
            <v>0</v>
          </cell>
          <cell r="AQ46">
            <v>0</v>
          </cell>
          <cell r="AR46">
            <v>0</v>
          </cell>
          <cell r="AS46">
            <v>0</v>
          </cell>
          <cell r="AT46">
            <v>0</v>
          </cell>
          <cell r="AU46">
            <v>0</v>
          </cell>
        </row>
        <row r="47">
          <cell r="A47" t="str">
            <v>BG03/01</v>
          </cell>
          <cell r="B47" t="str">
            <v xml:space="preserve">    Bono Global III (9,25%)</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1000</v>
          </cell>
          <cell r="U47">
            <v>1000</v>
          </cell>
          <cell r="V47">
            <v>1000</v>
          </cell>
          <cell r="W47">
            <v>1000</v>
          </cell>
          <cell r="X47">
            <v>1000</v>
          </cell>
          <cell r="Y47">
            <v>1000</v>
          </cell>
          <cell r="Z47">
            <v>1000</v>
          </cell>
          <cell r="AA47">
            <v>1000</v>
          </cell>
          <cell r="AB47">
            <v>1000</v>
          </cell>
          <cell r="AC47">
            <v>1200</v>
          </cell>
          <cell r="AD47">
            <v>1200</v>
          </cell>
          <cell r="AE47">
            <v>1200</v>
          </cell>
          <cell r="AF47">
            <v>1200</v>
          </cell>
          <cell r="AG47">
            <v>1200</v>
          </cell>
          <cell r="AH47">
            <v>1200</v>
          </cell>
          <cell r="AI47">
            <v>1200</v>
          </cell>
          <cell r="AJ47">
            <v>1200</v>
          </cell>
          <cell r="AK47">
            <v>1200</v>
          </cell>
          <cell r="AL47">
            <v>1200</v>
          </cell>
          <cell r="AM47">
            <v>1200</v>
          </cell>
          <cell r="AN47">
            <v>0</v>
          </cell>
          <cell r="AO47">
            <v>0</v>
          </cell>
          <cell r="AP47">
            <v>0</v>
          </cell>
          <cell r="AQ47">
            <v>0</v>
          </cell>
          <cell r="AR47">
            <v>0</v>
          </cell>
          <cell r="AS47">
            <v>0</v>
          </cell>
          <cell r="AT47">
            <v>0</v>
          </cell>
          <cell r="AU47">
            <v>0</v>
          </cell>
        </row>
        <row r="48">
          <cell r="A48" t="str">
            <v>BG04/06</v>
          </cell>
          <cell r="B48" t="str">
            <v xml:space="preserve">    Bono Global IV (11%)</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1000</v>
          </cell>
          <cell r="X48">
            <v>1000</v>
          </cell>
          <cell r="Y48">
            <v>1000</v>
          </cell>
          <cell r="Z48">
            <v>1000</v>
          </cell>
          <cell r="AA48">
            <v>1000</v>
          </cell>
          <cell r="AB48">
            <v>1000</v>
          </cell>
          <cell r="AC48">
            <v>1000</v>
          </cell>
          <cell r="AD48">
            <v>1000</v>
          </cell>
          <cell r="AE48">
            <v>1300</v>
          </cell>
          <cell r="AF48">
            <v>1300</v>
          </cell>
          <cell r="AG48">
            <v>1300</v>
          </cell>
          <cell r="AH48">
            <v>1300</v>
          </cell>
          <cell r="AI48">
            <v>1300</v>
          </cell>
          <cell r="AJ48">
            <v>1300</v>
          </cell>
          <cell r="AK48">
            <v>1300</v>
          </cell>
          <cell r="AL48">
            <v>1300</v>
          </cell>
          <cell r="AM48">
            <v>1300</v>
          </cell>
          <cell r="AN48">
            <v>1290.325</v>
          </cell>
          <cell r="AO48">
            <v>1212.53</v>
          </cell>
          <cell r="AP48">
            <v>1212.53</v>
          </cell>
          <cell r="AQ48">
            <v>1212.53</v>
          </cell>
          <cell r="AR48">
            <v>1185.6440259999999</v>
          </cell>
          <cell r="AS48">
            <v>1185.6440259999999</v>
          </cell>
          <cell r="AT48">
            <v>1185.6440259999999</v>
          </cell>
          <cell r="AU48">
            <v>1185.6440259999999</v>
          </cell>
        </row>
        <row r="49">
          <cell r="A49" t="str">
            <v>BG05/17</v>
          </cell>
          <cell r="B49" t="str">
            <v xml:space="preserve">    Bono Global V Megabono</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2000</v>
          </cell>
          <cell r="Y49">
            <v>2322.5239999999999</v>
          </cell>
          <cell r="Z49">
            <v>2322.5239999999999</v>
          </cell>
          <cell r="AA49">
            <v>2500</v>
          </cell>
          <cell r="AB49">
            <v>3250</v>
          </cell>
          <cell r="AC49">
            <v>3250</v>
          </cell>
          <cell r="AD49">
            <v>3250</v>
          </cell>
          <cell r="AE49">
            <v>3875</v>
          </cell>
          <cell r="AF49">
            <v>4075</v>
          </cell>
          <cell r="AG49">
            <v>4075</v>
          </cell>
          <cell r="AH49">
            <v>4075</v>
          </cell>
          <cell r="AI49">
            <v>4575</v>
          </cell>
          <cell r="AJ49">
            <v>4575</v>
          </cell>
          <cell r="AK49">
            <v>4575</v>
          </cell>
          <cell r="AL49">
            <v>4575</v>
          </cell>
          <cell r="AM49">
            <v>4575</v>
          </cell>
          <cell r="AN49">
            <v>4575</v>
          </cell>
          <cell r="AO49">
            <v>2503.056</v>
          </cell>
          <cell r="AP49">
            <v>2503.056</v>
          </cell>
          <cell r="AQ49">
            <v>2503.056</v>
          </cell>
          <cell r="AR49">
            <v>1908.680758</v>
          </cell>
          <cell r="AS49">
            <v>1908.680758</v>
          </cell>
          <cell r="AT49">
            <v>1908.680758</v>
          </cell>
          <cell r="AU49">
            <v>1908.680758</v>
          </cell>
        </row>
        <row r="50">
          <cell r="A50" t="str">
            <v>BG06/27</v>
          </cell>
          <cell r="B50" t="str">
            <v xml:space="preserve">    Bono Global VI (9.75%)</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2250</v>
          </cell>
          <cell r="AA50">
            <v>2250</v>
          </cell>
          <cell r="AB50">
            <v>2750</v>
          </cell>
          <cell r="AC50">
            <v>3435.0859999999998</v>
          </cell>
          <cell r="AD50">
            <v>3435.0859999999998</v>
          </cell>
          <cell r="AE50">
            <v>3435.0859999999998</v>
          </cell>
          <cell r="AF50">
            <v>3435.0859999999998</v>
          </cell>
          <cell r="AG50">
            <v>3435.0859999999998</v>
          </cell>
          <cell r="AH50">
            <v>3535</v>
          </cell>
          <cell r="AI50">
            <v>3535.0859999999998</v>
          </cell>
          <cell r="AJ50">
            <v>3535.0859999999998</v>
          </cell>
          <cell r="AK50">
            <v>3535.0859999999998</v>
          </cell>
          <cell r="AL50">
            <v>3535.0859999999998</v>
          </cell>
          <cell r="AM50">
            <v>3535.0859999999998</v>
          </cell>
          <cell r="AN50">
            <v>3535.0859999999998</v>
          </cell>
          <cell r="AO50">
            <v>995.33199999999999</v>
          </cell>
          <cell r="AP50">
            <v>995.33199999999999</v>
          </cell>
          <cell r="AQ50">
            <v>995.33199999999999</v>
          </cell>
          <cell r="AR50">
            <v>809.92699800000003</v>
          </cell>
          <cell r="AS50">
            <v>809.92699800000003</v>
          </cell>
          <cell r="AT50">
            <v>809.92699800000003</v>
          </cell>
          <cell r="AU50">
            <v>809.92699800000003</v>
          </cell>
        </row>
        <row r="51">
          <cell r="A51" t="str">
            <v>BG07/05</v>
          </cell>
          <cell r="B51" t="str">
            <v xml:space="preserve">    Bono Global VII (11%)</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1000</v>
          </cell>
          <cell r="AF51">
            <v>1000</v>
          </cell>
          <cell r="AG51">
            <v>1000</v>
          </cell>
          <cell r="AH51">
            <v>1000</v>
          </cell>
          <cell r="AI51">
            <v>1000</v>
          </cell>
          <cell r="AJ51">
            <v>1000</v>
          </cell>
          <cell r="AK51">
            <v>1000</v>
          </cell>
          <cell r="AL51">
            <v>1000</v>
          </cell>
          <cell r="AM51">
            <v>1000</v>
          </cell>
          <cell r="AN51">
            <v>908.18200000000002</v>
          </cell>
          <cell r="AO51">
            <v>861.79700000000003</v>
          </cell>
          <cell r="AP51">
            <v>861.79700000000003</v>
          </cell>
          <cell r="AQ51">
            <v>861.79700000000003</v>
          </cell>
          <cell r="AR51">
            <v>821.55551600000001</v>
          </cell>
          <cell r="AS51">
            <v>821.55551600000001</v>
          </cell>
          <cell r="AT51">
            <v>821.55551600000001</v>
          </cell>
          <cell r="AU51">
            <v>821.55551600000001</v>
          </cell>
        </row>
        <row r="52">
          <cell r="A52" t="str">
            <v>BG08/19</v>
          </cell>
          <cell r="B52" t="str">
            <v xml:space="preserve">    Bono Global VIII (12,125%)</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1000</v>
          </cell>
          <cell r="AG52">
            <v>1000</v>
          </cell>
          <cell r="AH52">
            <v>1000</v>
          </cell>
          <cell r="AI52">
            <v>1000</v>
          </cell>
          <cell r="AJ52">
            <v>1433.4970000000001</v>
          </cell>
          <cell r="AK52">
            <v>1433.4970000000001</v>
          </cell>
          <cell r="AL52">
            <v>1433.4970000000001</v>
          </cell>
          <cell r="AM52">
            <v>1433.4970000000001</v>
          </cell>
          <cell r="AN52">
            <v>1433.4970000000001</v>
          </cell>
          <cell r="AO52">
            <v>176.458</v>
          </cell>
          <cell r="AP52">
            <v>176.458</v>
          </cell>
          <cell r="AQ52">
            <v>176.458</v>
          </cell>
          <cell r="AR52">
            <v>146.77999800000001</v>
          </cell>
          <cell r="AS52">
            <v>146.77999800000001</v>
          </cell>
          <cell r="AT52">
            <v>146.77999800000001</v>
          </cell>
          <cell r="AU52">
            <v>146.77999800000001</v>
          </cell>
        </row>
        <row r="53">
          <cell r="A53" t="str">
            <v>BG09/09</v>
          </cell>
          <cell r="B53" t="str">
            <v xml:space="preserve">    Bono Global IX (11,75%)</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1750</v>
          </cell>
          <cell r="AH53">
            <v>1750</v>
          </cell>
          <cell r="AI53">
            <v>1750</v>
          </cell>
          <cell r="AJ53">
            <v>1750</v>
          </cell>
          <cell r="AK53">
            <v>1750</v>
          </cell>
          <cell r="AL53">
            <v>1750</v>
          </cell>
          <cell r="AM53">
            <v>1750</v>
          </cell>
          <cell r="AN53">
            <v>1750</v>
          </cell>
          <cell r="AO53">
            <v>1413.433</v>
          </cell>
          <cell r="AP53">
            <v>1413.433</v>
          </cell>
          <cell r="AQ53">
            <v>1413.433</v>
          </cell>
          <cell r="AR53">
            <v>1197.0340100000001</v>
          </cell>
          <cell r="AS53">
            <v>1197.0340100000001</v>
          </cell>
          <cell r="AT53">
            <v>1197.0340100000001</v>
          </cell>
          <cell r="AU53">
            <v>1197.0340100000001</v>
          </cell>
        </row>
        <row r="54">
          <cell r="A54" t="str">
            <v>BG10/20</v>
          </cell>
          <cell r="B54" t="str">
            <v xml:space="preserve">    Bono Global X (12%)</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1250</v>
          </cell>
          <cell r="AK54">
            <v>1250</v>
          </cell>
          <cell r="AL54">
            <v>1250</v>
          </cell>
          <cell r="AM54">
            <v>1250</v>
          </cell>
          <cell r="AN54">
            <v>1250</v>
          </cell>
          <cell r="AO54">
            <v>158.08000000000001</v>
          </cell>
          <cell r="AP54">
            <v>158.08000000000001</v>
          </cell>
          <cell r="AQ54">
            <v>158.08000000000001</v>
          </cell>
          <cell r="AR54">
            <v>121.650998</v>
          </cell>
          <cell r="AS54">
            <v>121.650998</v>
          </cell>
          <cell r="AT54">
            <v>121.650998</v>
          </cell>
          <cell r="AU54">
            <v>121.650998</v>
          </cell>
        </row>
        <row r="55">
          <cell r="A55" t="str">
            <v>BG11/10</v>
          </cell>
          <cell r="B55" t="str">
            <v xml:space="preserve">    Bono Global XI (11,375%)</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1000</v>
          </cell>
          <cell r="AK55">
            <v>1000</v>
          </cell>
          <cell r="AL55">
            <v>1000</v>
          </cell>
          <cell r="AM55">
            <v>1000</v>
          </cell>
          <cell r="AN55">
            <v>1000</v>
          </cell>
          <cell r="AO55">
            <v>860.07399999999996</v>
          </cell>
          <cell r="AP55">
            <v>860.07399999999996</v>
          </cell>
          <cell r="AQ55">
            <v>860.07399999999996</v>
          </cell>
          <cell r="AR55">
            <v>775.12199899999996</v>
          </cell>
          <cell r="AS55">
            <v>775.12199899999996</v>
          </cell>
          <cell r="AT55">
            <v>775.12199899999996</v>
          </cell>
          <cell r="AU55">
            <v>775.12199899999996</v>
          </cell>
        </row>
        <row r="56">
          <cell r="A56" t="str">
            <v>BG12/15</v>
          </cell>
          <cell r="B56" t="str">
            <v xml:space="preserve">    Bono Global XII (11,75%)</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2402.701</v>
          </cell>
          <cell r="AL56">
            <v>2402.701</v>
          </cell>
          <cell r="AM56">
            <v>2402.701</v>
          </cell>
          <cell r="AN56">
            <v>2402.701</v>
          </cell>
          <cell r="AO56">
            <v>902.94975499999998</v>
          </cell>
          <cell r="AP56">
            <v>902.94975499999998</v>
          </cell>
          <cell r="AQ56">
            <v>902.94975499999998</v>
          </cell>
          <cell r="AR56">
            <v>718.19999900000005</v>
          </cell>
          <cell r="AS56">
            <v>718.19999900000005</v>
          </cell>
          <cell r="AT56">
            <v>718.19999900000005</v>
          </cell>
          <cell r="AU56">
            <v>718.19999900000005</v>
          </cell>
        </row>
        <row r="57">
          <cell r="A57" t="str">
            <v>BG13/30</v>
          </cell>
          <cell r="B57" t="str">
            <v xml:space="preserve">    Bono Global XIII (10,25%)</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1250</v>
          </cell>
          <cell r="AM57">
            <v>1250</v>
          </cell>
          <cell r="AN57">
            <v>1250</v>
          </cell>
          <cell r="AO57">
            <v>240.505</v>
          </cell>
          <cell r="AP57">
            <v>240.505</v>
          </cell>
          <cell r="AQ57">
            <v>240.505</v>
          </cell>
          <cell r="AR57">
            <v>166.023</v>
          </cell>
          <cell r="AS57">
            <v>166.023</v>
          </cell>
          <cell r="AT57">
            <v>166.023</v>
          </cell>
          <cell r="AU57">
            <v>166.023</v>
          </cell>
        </row>
        <row r="58">
          <cell r="A58" t="str">
            <v>BG14/31</v>
          </cell>
          <cell r="B58" t="str">
            <v xml:space="preserve">    Bono Global XIV (12%)</v>
          </cell>
          <cell r="AN58">
            <v>975</v>
          </cell>
          <cell r="AO58">
            <v>15.23</v>
          </cell>
          <cell r="AP58">
            <v>15.23</v>
          </cell>
          <cell r="AQ58">
            <v>15.23</v>
          </cell>
          <cell r="AR58">
            <v>13.21</v>
          </cell>
          <cell r="AS58">
            <v>13.21</v>
          </cell>
          <cell r="AT58">
            <v>13.21</v>
          </cell>
          <cell r="AU58">
            <v>13.21</v>
          </cell>
        </row>
        <row r="59">
          <cell r="A59" t="str">
            <v>BG15/12</v>
          </cell>
          <cell r="B59" t="str">
            <v xml:space="preserve">    Bono Global XV (12,375%)</v>
          </cell>
          <cell r="AN59">
            <v>1593.952</v>
          </cell>
          <cell r="AO59">
            <v>922.99199999999996</v>
          </cell>
          <cell r="AP59">
            <v>922.99199999999996</v>
          </cell>
          <cell r="AQ59">
            <v>922.99199999999996</v>
          </cell>
          <cell r="AR59">
            <v>465.35000100000002</v>
          </cell>
          <cell r="AS59">
            <v>465.35000100000002</v>
          </cell>
          <cell r="AT59">
            <v>465.35000100000002</v>
          </cell>
          <cell r="AU59">
            <v>465.35000100000002</v>
          </cell>
        </row>
        <row r="60">
          <cell r="A60" t="str">
            <v>BG16/08$</v>
          </cell>
          <cell r="B60" t="str">
            <v xml:space="preserve">    Bono Global XVI (10,00%-12,00%)</v>
          </cell>
          <cell r="AO60">
            <v>930.80370300000004</v>
          </cell>
          <cell r="AP60">
            <v>930.80370300000004</v>
          </cell>
          <cell r="AQ60">
            <v>930.80370300000004</v>
          </cell>
          <cell r="AR60">
            <v>725.29306599999995</v>
          </cell>
          <cell r="AS60">
            <v>725.29306599999995</v>
          </cell>
          <cell r="AT60">
            <v>725.29306599999995</v>
          </cell>
          <cell r="AU60">
            <v>725.29306599999995</v>
          </cell>
        </row>
        <row r="61">
          <cell r="A61" t="str">
            <v>BG17/08</v>
          </cell>
          <cell r="B61" t="str">
            <v xml:space="preserve">    Bono Global XVII (7,00%-15,50%)</v>
          </cell>
          <cell r="AO61">
            <v>10841.954</v>
          </cell>
          <cell r="AP61">
            <v>11018.781999999999</v>
          </cell>
          <cell r="AQ61">
            <v>11121.281999999999</v>
          </cell>
          <cell r="AR61">
            <v>5024.6663859999999</v>
          </cell>
          <cell r="AS61">
            <v>5024.6663859999999</v>
          </cell>
          <cell r="AT61">
            <v>5024.6663859999999</v>
          </cell>
          <cell r="AU61">
            <v>5024.6663859999999</v>
          </cell>
        </row>
        <row r="62">
          <cell r="A62" t="str">
            <v>BG18/18</v>
          </cell>
          <cell r="B62" t="str">
            <v xml:space="preserve">    Bono Global XVIII (12,25%)</v>
          </cell>
          <cell r="AO62">
            <v>6367.3649999999998</v>
          </cell>
          <cell r="AP62">
            <v>6705.5739999999996</v>
          </cell>
          <cell r="AQ62">
            <v>6745.3739999999998</v>
          </cell>
          <cell r="AR62">
            <v>5704.92353820063</v>
          </cell>
          <cell r="AS62">
            <v>5704.92353820063</v>
          </cell>
          <cell r="AT62">
            <v>6054.3501049154183</v>
          </cell>
          <cell r="AU62">
            <v>6054.3501049154183</v>
          </cell>
        </row>
        <row r="63">
          <cell r="A63" t="str">
            <v>BG19/31</v>
          </cell>
          <cell r="B63" t="str">
            <v xml:space="preserve">    Bono Global XIX (12,00%)</v>
          </cell>
          <cell r="AO63">
            <v>8816.7406499999997</v>
          </cell>
          <cell r="AP63">
            <v>8816.741</v>
          </cell>
          <cell r="AQ63">
            <v>8816.741</v>
          </cell>
          <cell r="AR63">
            <v>8468.6230998784649</v>
          </cell>
          <cell r="AS63">
            <v>8468.6230998784649</v>
          </cell>
          <cell r="AT63">
            <v>8976.7404858711725</v>
          </cell>
          <cell r="AU63">
            <v>8976.7404858711725</v>
          </cell>
        </row>
        <row r="64">
          <cell r="A64" t="str">
            <v>BG08/Pesificado</v>
          </cell>
          <cell r="B64" t="str">
            <v>Global 2008 7-15,5%/PESIFICADO</v>
          </cell>
        </row>
        <row r="65">
          <cell r="A65" t="str">
            <v>GLO17 PES</v>
          </cell>
          <cell r="B65" t="str">
            <v>Bono Cupón Cero</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1190.0275185345499</v>
          </cell>
          <cell r="AJ65">
            <v>1219.144585893564</v>
          </cell>
          <cell r="AK65">
            <v>1248.2616532525776</v>
          </cell>
          <cell r="AL65">
            <v>1277.6986883847674</v>
          </cell>
          <cell r="AM65">
            <v>1054.0862289814379</v>
          </cell>
          <cell r="AN65">
            <v>1079.3189843049806</v>
          </cell>
          <cell r="AO65">
            <v>850.83967656926325</v>
          </cell>
          <cell r="AP65">
            <v>871.80022183268034</v>
          </cell>
          <cell r="AQ65">
            <v>621.80022183268034</v>
          </cell>
          <cell r="AR65">
            <v>638.40252496203448</v>
          </cell>
          <cell r="AS65">
            <v>653.81336899999997</v>
          </cell>
          <cell r="AT65">
            <v>669.40911989772167</v>
          </cell>
          <cell r="AU65">
            <v>685.15806145819306</v>
          </cell>
        </row>
        <row r="66">
          <cell r="A66" t="str">
            <v>ZCBMA00</v>
          </cell>
          <cell r="B66" t="str">
            <v xml:space="preserve">    Serie A - Venc. 15/10/2000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238.55449453551913</v>
          </cell>
          <cell r="AJ66">
            <v>242.15844262295082</v>
          </cell>
          <cell r="AK66">
            <v>245.7623907103825</v>
          </cell>
          <cell r="AL66">
            <v>249.40594262295082</v>
          </cell>
          <cell r="AM66">
            <v>0</v>
          </cell>
          <cell r="AN66">
            <v>0</v>
          </cell>
          <cell r="AO66">
            <v>0</v>
          </cell>
          <cell r="AP66">
            <v>0</v>
          </cell>
          <cell r="AQ66">
            <v>0</v>
          </cell>
          <cell r="AR66">
            <v>0</v>
          </cell>
          <cell r="AS66">
            <v>653.81336899999997</v>
          </cell>
          <cell r="AT66">
            <v>0</v>
          </cell>
          <cell r="AU66">
            <v>0</v>
          </cell>
        </row>
        <row r="67">
          <cell r="A67" t="str">
            <v>ZCBMB01</v>
          </cell>
          <cell r="B67" t="str">
            <v xml:space="preserve">    Serie B - Venc. 15/04/2001</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225.25745894160585</v>
          </cell>
          <cell r="AJ67">
            <v>230.03786496350367</v>
          </cell>
          <cell r="AK67">
            <v>234.81827098540145</v>
          </cell>
          <cell r="AL67">
            <v>239.65120894160583</v>
          </cell>
          <cell r="AM67">
            <v>244.48414689781021</v>
          </cell>
          <cell r="AN67">
            <v>249.21202098540147</v>
          </cell>
          <cell r="AO67">
            <v>0</v>
          </cell>
          <cell r="AP67">
            <v>0</v>
          </cell>
          <cell r="AQ67">
            <v>0</v>
          </cell>
          <cell r="AR67">
            <v>0</v>
          </cell>
          <cell r="AT67">
            <v>0</v>
          </cell>
          <cell r="AU67">
            <v>0</v>
          </cell>
        </row>
        <row r="68">
          <cell r="A68" t="str">
            <v>ZCBMC01</v>
          </cell>
          <cell r="B68" t="str">
            <v xml:space="preserve">    Serie C - Venc. 15/10/2001</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212.98324213406292</v>
          </cell>
          <cell r="AJ68">
            <v>218.13389192886456</v>
          </cell>
          <cell r="AK68">
            <v>223.28454172366622</v>
          </cell>
          <cell r="AL68">
            <v>228.49179206566347</v>
          </cell>
          <cell r="AM68">
            <v>233.69904240766073</v>
          </cell>
          <cell r="AN68">
            <v>238.79309165526675</v>
          </cell>
          <cell r="AO68">
            <v>243.94374145006839</v>
          </cell>
          <cell r="AP68">
            <v>249.15099179206567</v>
          </cell>
          <cell r="AQ68">
            <v>-0.8490082079343324</v>
          </cell>
          <cell r="AR68">
            <v>0</v>
          </cell>
          <cell r="AT68">
            <v>0</v>
          </cell>
          <cell r="AU68">
            <v>0</v>
          </cell>
        </row>
        <row r="69">
          <cell r="A69" t="str">
            <v>ZCBMD02</v>
          </cell>
          <cell r="B69" t="str">
            <v xml:space="preserve">    Serie D - Venc. 15/10/2002</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191.6515579379562</v>
          </cell>
          <cell r="AJ69">
            <v>196.86226277372265</v>
          </cell>
          <cell r="AK69">
            <v>202.07296760948907</v>
          </cell>
          <cell r="AL69">
            <v>207.34093293795621</v>
          </cell>
          <cell r="AM69">
            <v>212.60889826642335</v>
          </cell>
          <cell r="AN69">
            <v>217.76234260948905</v>
          </cell>
          <cell r="AO69">
            <v>222.97304744525547</v>
          </cell>
          <cell r="AP69">
            <v>228.24101277372262</v>
          </cell>
          <cell r="AQ69">
            <v>228.24101277372262</v>
          </cell>
          <cell r="AR69">
            <v>233.50897810218979</v>
          </cell>
          <cell r="AS69">
            <v>239.1458142710498</v>
          </cell>
          <cell r="AT69">
            <v>244.85028396292623</v>
          </cell>
          <cell r="AU69">
            <v>250.61078632026803</v>
          </cell>
        </row>
        <row r="70">
          <cell r="A70" t="str">
            <v>ZCBME03</v>
          </cell>
          <cell r="B70" t="str">
            <v xml:space="preserve">    Serie E - Venc. 15/10/2003</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170.47683778234085</v>
          </cell>
          <cell r="AJ70">
            <v>175.7056006160164</v>
          </cell>
          <cell r="AK70">
            <v>180.93436344969197</v>
          </cell>
          <cell r="AL70">
            <v>186.22058521560572</v>
          </cell>
          <cell r="AM70">
            <v>191.5068069815195</v>
          </cell>
          <cell r="AN70">
            <v>196.67811088295687</v>
          </cell>
          <cell r="AO70">
            <v>201.90687371663245</v>
          </cell>
          <cell r="AP70">
            <v>207.1930954825462</v>
          </cell>
          <cell r="AQ70">
            <v>207.1930954825462</v>
          </cell>
          <cell r="AR70">
            <v>212.47931724845995</v>
          </cell>
          <cell r="AS70">
            <v>217.6085037591244</v>
          </cell>
          <cell r="AT70">
            <v>222.79923276340276</v>
          </cell>
          <cell r="AU70">
            <v>228.04094816913968</v>
          </cell>
        </row>
        <row r="71">
          <cell r="A71" t="str">
            <v>ZCBMF04</v>
          </cell>
          <cell r="B71" t="str">
            <v xml:space="preserve">    Serie F - Venc. 15/10/2004</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151.10392720306513</v>
          </cell>
          <cell r="AJ71">
            <v>156.24652298850575</v>
          </cell>
          <cell r="AK71">
            <v>161.38911877394636</v>
          </cell>
          <cell r="AL71">
            <v>166.58822660098522</v>
          </cell>
          <cell r="AM71">
            <v>171.78733442802408</v>
          </cell>
          <cell r="AN71">
            <v>176.87341817186643</v>
          </cell>
          <cell r="AO71">
            <v>182.01601395730705</v>
          </cell>
          <cell r="AP71">
            <v>187.21512178434591</v>
          </cell>
          <cell r="AQ71">
            <v>187.21512178434591</v>
          </cell>
          <cell r="AR71">
            <v>192.41422961138477</v>
          </cell>
          <cell r="AS71">
            <v>197.05905096982579</v>
          </cell>
          <cell r="AT71">
            <v>201.75960317139271</v>
          </cell>
          <cell r="AU71">
            <v>206.50632696878532</v>
          </cell>
        </row>
        <row r="72">
          <cell r="A72" t="str">
            <v>EL</v>
          </cell>
          <cell r="B72" t="str">
            <v>Euronotas (Total)</v>
          </cell>
          <cell r="C72">
            <v>500</v>
          </cell>
          <cell r="D72">
            <v>500</v>
          </cell>
          <cell r="E72">
            <v>500</v>
          </cell>
          <cell r="F72">
            <v>500</v>
          </cell>
          <cell r="G72">
            <v>450</v>
          </cell>
          <cell r="H72">
            <v>450</v>
          </cell>
          <cell r="I72">
            <v>706</v>
          </cell>
          <cell r="J72">
            <v>1521</v>
          </cell>
          <cell r="K72">
            <v>1344.3</v>
          </cell>
          <cell r="L72">
            <v>1694.3</v>
          </cell>
          <cell r="M72">
            <v>1583.5</v>
          </cell>
          <cell r="N72">
            <v>2229.1999999999998</v>
          </cell>
          <cell r="O72">
            <v>3135.2000000000003</v>
          </cell>
          <cell r="P72">
            <v>3186.2069999999994</v>
          </cell>
          <cell r="Q72">
            <v>3116.4880000000003</v>
          </cell>
          <cell r="R72">
            <v>4708.9759999999997</v>
          </cell>
          <cell r="S72">
            <v>6391.0580000000018</v>
          </cell>
          <cell r="T72">
            <v>7373.7580000000007</v>
          </cell>
          <cell r="U72">
            <v>10018.364</v>
          </cell>
          <cell r="V72">
            <v>11142.913</v>
          </cell>
          <cell r="W72">
            <v>13265.6</v>
          </cell>
          <cell r="X72">
            <v>14311.309999999996</v>
          </cell>
          <cell r="Y72">
            <v>15317.809999999996</v>
          </cell>
          <cell r="Z72">
            <v>15465.555</v>
          </cell>
          <cell r="AA72">
            <v>16207.369000000001</v>
          </cell>
          <cell r="AB72">
            <v>17295.962000000003</v>
          </cell>
          <cell r="AC72">
            <v>20562.355</v>
          </cell>
          <cell r="AD72">
            <v>23837.216</v>
          </cell>
          <cell r="AE72">
            <v>23741.902999999995</v>
          </cell>
          <cell r="AF72">
            <v>23038.814000000002</v>
          </cell>
          <cell r="AG72">
            <v>24135.850999999995</v>
          </cell>
          <cell r="AH72">
            <v>26232.649999999991</v>
          </cell>
          <cell r="AI72">
            <v>27021.260000000009</v>
          </cell>
          <cell r="AJ72">
            <v>27145.400999999983</v>
          </cell>
          <cell r="AK72">
            <v>29439.003999999997</v>
          </cell>
          <cell r="AL72">
            <v>28091.969000000001</v>
          </cell>
          <cell r="AM72">
            <v>28977.365999999991</v>
          </cell>
          <cell r="AN72">
            <v>26695.616978000009</v>
          </cell>
          <cell r="AO72">
            <v>24365.95835500001</v>
          </cell>
          <cell r="AP72">
            <v>25414.800977862858</v>
          </cell>
          <cell r="AQ72">
            <v>25414.800977862858</v>
          </cell>
          <cell r="AR72">
            <v>24071.175819393349</v>
          </cell>
          <cell r="AS72">
            <v>23796.767157729035</v>
          </cell>
          <cell r="AT72">
            <v>26364.921584957137</v>
          </cell>
          <cell r="AU72">
            <v>26251.847998148634</v>
          </cell>
        </row>
        <row r="73">
          <cell r="A73" t="str">
            <v>EL</v>
          </cell>
          <cell r="B73" t="str">
            <v>Euronotas en Dólares</v>
          </cell>
          <cell r="C73">
            <v>500</v>
          </cell>
          <cell r="D73">
            <v>500</v>
          </cell>
          <cell r="E73">
            <v>500</v>
          </cell>
          <cell r="F73">
            <v>500</v>
          </cell>
          <cell r="G73">
            <v>450</v>
          </cell>
          <cell r="H73">
            <v>450</v>
          </cell>
          <cell r="I73">
            <v>706</v>
          </cell>
          <cell r="J73">
            <v>956</v>
          </cell>
          <cell r="K73">
            <v>756</v>
          </cell>
          <cell r="L73">
            <v>1106</v>
          </cell>
          <cell r="M73">
            <v>956</v>
          </cell>
          <cell r="N73">
            <v>1056</v>
          </cell>
          <cell r="O73">
            <v>1143.3</v>
          </cell>
          <cell r="P73">
            <v>793.3</v>
          </cell>
          <cell r="Q73">
            <v>687.3</v>
          </cell>
          <cell r="R73">
            <v>687.3</v>
          </cell>
          <cell r="S73">
            <v>812.3</v>
          </cell>
          <cell r="T73">
            <v>812.3</v>
          </cell>
          <cell r="U73">
            <v>787.34400000000005</v>
          </cell>
          <cell r="V73">
            <v>1075</v>
          </cell>
          <cell r="W73">
            <v>950</v>
          </cell>
          <cell r="X73">
            <v>950</v>
          </cell>
          <cell r="Y73">
            <v>950</v>
          </cell>
          <cell r="Z73">
            <v>850</v>
          </cell>
          <cell r="AA73">
            <v>1100</v>
          </cell>
          <cell r="AB73">
            <v>1100</v>
          </cell>
          <cell r="AC73">
            <v>2100</v>
          </cell>
          <cell r="AD73">
            <v>2100</v>
          </cell>
          <cell r="AE73">
            <v>2100</v>
          </cell>
          <cell r="AF73">
            <v>2225</v>
          </cell>
          <cell r="AG73">
            <v>2525</v>
          </cell>
          <cell r="AH73">
            <v>2025</v>
          </cell>
          <cell r="AI73">
            <v>2025</v>
          </cell>
          <cell r="AJ73">
            <v>1835.894</v>
          </cell>
          <cell r="AK73">
            <v>1835.894</v>
          </cell>
          <cell r="AL73">
            <v>1735.894</v>
          </cell>
          <cell r="AM73">
            <v>1735.894</v>
          </cell>
          <cell r="AN73">
            <v>1578.242</v>
          </cell>
          <cell r="AO73">
            <v>946.29399999999998</v>
          </cell>
          <cell r="AP73">
            <v>946.29399999999998</v>
          </cell>
          <cell r="AQ73">
            <v>946.29399999999998</v>
          </cell>
          <cell r="AR73">
            <v>864.67448300000001</v>
          </cell>
          <cell r="AS73">
            <v>864.67448300000001</v>
          </cell>
          <cell r="AT73">
            <v>864.67448300000001</v>
          </cell>
          <cell r="AU73">
            <v>864.67448300000001</v>
          </cell>
        </row>
        <row r="74">
          <cell r="B74" t="str">
            <v>Euronotas en Pesos</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250</v>
          </cell>
          <cell r="X74">
            <v>750</v>
          </cell>
          <cell r="Y74">
            <v>750</v>
          </cell>
          <cell r="Z74">
            <v>1250</v>
          </cell>
          <cell r="AA74">
            <v>1250</v>
          </cell>
          <cell r="AB74">
            <v>1250</v>
          </cell>
          <cell r="AC74">
            <v>1250</v>
          </cell>
          <cell r="AD74">
            <v>1250</v>
          </cell>
          <cell r="AE74">
            <v>1000</v>
          </cell>
          <cell r="AF74">
            <v>1000</v>
          </cell>
          <cell r="AG74">
            <v>982.85</v>
          </cell>
          <cell r="AH74">
            <v>982.85</v>
          </cell>
          <cell r="AI74">
            <v>982.85</v>
          </cell>
          <cell r="AJ74">
            <v>927.78</v>
          </cell>
          <cell r="AK74">
            <v>927.78</v>
          </cell>
          <cell r="AL74">
            <v>927.78</v>
          </cell>
          <cell r="AM74">
            <v>927.78</v>
          </cell>
          <cell r="AN74">
            <v>673.74</v>
          </cell>
          <cell r="AO74">
            <v>193.1925</v>
          </cell>
          <cell r="AP74">
            <v>193.1925</v>
          </cell>
          <cell r="AQ74">
            <v>193.1925</v>
          </cell>
          <cell r="AR74">
            <v>82.029328430000007</v>
          </cell>
          <cell r="AS74">
            <v>28.285975320689658</v>
          </cell>
          <cell r="AT74">
            <v>21.586665376315789</v>
          </cell>
          <cell r="AU74">
            <v>4.4961677333333334</v>
          </cell>
        </row>
        <row r="75">
          <cell r="B75" t="str">
            <v>Euronotas en Yenes</v>
          </cell>
          <cell r="C75">
            <v>0</v>
          </cell>
          <cell r="D75">
            <v>0</v>
          </cell>
          <cell r="E75">
            <v>0</v>
          </cell>
          <cell r="F75">
            <v>0</v>
          </cell>
          <cell r="G75">
            <v>0</v>
          </cell>
          <cell r="H75">
            <v>0</v>
          </cell>
          <cell r="I75">
            <v>0</v>
          </cell>
          <cell r="J75">
            <v>0</v>
          </cell>
          <cell r="K75">
            <v>0</v>
          </cell>
          <cell r="L75">
            <v>0</v>
          </cell>
          <cell r="M75">
            <v>20.28</v>
          </cell>
          <cell r="N75">
            <v>80.685829551184796</v>
          </cell>
          <cell r="O75">
            <v>552.29999999999995</v>
          </cell>
          <cell r="P75">
            <v>619.62800000000004</v>
          </cell>
          <cell r="Q75">
            <v>655.25499999999988</v>
          </cell>
          <cell r="R75">
            <v>1564.0720000000001</v>
          </cell>
          <cell r="S75">
            <v>2130.3590000000004</v>
          </cell>
          <cell r="T75">
            <v>2130.3590000000004</v>
          </cell>
          <cell r="U75">
            <v>3033.2039999999997</v>
          </cell>
          <cell r="V75">
            <v>3010.5129999999999</v>
          </cell>
          <cell r="W75">
            <v>3710.9000000000005</v>
          </cell>
          <cell r="X75">
            <v>3571.08</v>
          </cell>
          <cell r="Y75">
            <v>4055.8199999999997</v>
          </cell>
          <cell r="Z75">
            <v>3858.665</v>
          </cell>
          <cell r="AA75">
            <v>3433.2050000000004</v>
          </cell>
          <cell r="AB75">
            <v>3374.3420000000001</v>
          </cell>
          <cell r="AC75">
            <v>3283.4820000000004</v>
          </cell>
          <cell r="AD75">
            <v>3315.9119999999998</v>
          </cell>
          <cell r="AE75">
            <v>3756.0390000000002</v>
          </cell>
          <cell r="AF75">
            <v>3291.6149999999998</v>
          </cell>
          <cell r="AG75">
            <v>3252.2190000000005</v>
          </cell>
          <cell r="AH75">
            <v>3734</v>
          </cell>
          <cell r="AI75">
            <v>3904.6789999999996</v>
          </cell>
          <cell r="AJ75">
            <v>3877.39</v>
          </cell>
          <cell r="AK75">
            <v>4347.8409999999994</v>
          </cell>
          <cell r="AL75">
            <v>3904.4449999999997</v>
          </cell>
          <cell r="AM75">
            <v>3674.2309999999998</v>
          </cell>
          <cell r="AN75">
            <v>2638.4700849999999</v>
          </cell>
          <cell r="AO75">
            <v>2664.9034229999997</v>
          </cell>
          <cell r="AP75">
            <v>2761.8572971177009</v>
          </cell>
          <cell r="AQ75">
            <v>2761.8572971177009</v>
          </cell>
          <cell r="AR75">
            <v>2532.9473604022241</v>
          </cell>
          <cell r="AS75">
            <v>2510.0022646636976</v>
          </cell>
          <cell r="AT75">
            <v>2769.2179561922212</v>
          </cell>
          <cell r="AU75">
            <v>2733.7005672942528</v>
          </cell>
        </row>
        <row r="76">
          <cell r="B76" t="str">
            <v>Euronotas en Monedas del Area Euro</v>
          </cell>
          <cell r="C76">
            <v>0</v>
          </cell>
          <cell r="D76">
            <v>0</v>
          </cell>
          <cell r="E76">
            <v>0</v>
          </cell>
          <cell r="F76">
            <v>0</v>
          </cell>
          <cell r="G76">
            <v>0</v>
          </cell>
          <cell r="H76">
            <v>0</v>
          </cell>
          <cell r="I76">
            <v>0</v>
          </cell>
          <cell r="J76">
            <v>565</v>
          </cell>
          <cell r="K76">
            <v>588.29999999999995</v>
          </cell>
          <cell r="L76">
            <v>588.29999999999995</v>
          </cell>
          <cell r="M76">
            <v>607.22</v>
          </cell>
          <cell r="N76">
            <v>1092.5141704488153</v>
          </cell>
          <cell r="O76">
            <v>1335.7</v>
          </cell>
          <cell r="P76">
            <v>1668.5360000000001</v>
          </cell>
          <cell r="Q76">
            <v>1669.126</v>
          </cell>
          <cell r="R76">
            <v>2353.2869999999998</v>
          </cell>
          <cell r="S76">
            <v>3215.1549999999993</v>
          </cell>
          <cell r="T76">
            <v>4197.8550000000005</v>
          </cell>
          <cell r="U76">
            <v>5973.9750000000004</v>
          </cell>
          <cell r="V76">
            <v>6677.4</v>
          </cell>
          <cell r="W76">
            <v>7853.9000000000015</v>
          </cell>
          <cell r="X76">
            <v>8559.8900000000012</v>
          </cell>
          <cell r="Y76">
            <v>8750.0700000000033</v>
          </cell>
          <cell r="Z76">
            <v>8709.16</v>
          </cell>
          <cell r="AA76">
            <v>9678.5400000000009</v>
          </cell>
          <cell r="AB76">
            <v>10839.310000000003</v>
          </cell>
          <cell r="AC76">
            <v>13197.819</v>
          </cell>
          <cell r="AD76">
            <v>16409.329000000002</v>
          </cell>
          <cell r="AE76">
            <v>16160.719000000001</v>
          </cell>
          <cell r="AF76">
            <v>15836.6</v>
          </cell>
          <cell r="AG76">
            <v>16711.886000000002</v>
          </cell>
          <cell r="AH76">
            <v>18796.899999999998</v>
          </cell>
          <cell r="AI76">
            <v>19435.347000000002</v>
          </cell>
          <cell r="AJ76">
            <v>19846.034</v>
          </cell>
          <cell r="AK76">
            <v>21689.112000000001</v>
          </cell>
          <cell r="AL76">
            <v>20907.630999999998</v>
          </cell>
          <cell r="AM76">
            <v>22009.560999999998</v>
          </cell>
          <cell r="AN76">
            <v>21203.344410999998</v>
          </cell>
          <cell r="AO76">
            <v>19969.561054000002</v>
          </cell>
          <cell r="AP76">
            <v>21032.527645632701</v>
          </cell>
          <cell r="AQ76">
            <v>21032.527645632701</v>
          </cell>
          <cell r="AR76">
            <v>20122.883330532237</v>
          </cell>
          <cell r="AS76">
            <v>19930.098631796889</v>
          </cell>
          <cell r="AT76">
            <v>22201.454773262711</v>
          </cell>
          <cell r="AU76">
            <v>22133.654154107695</v>
          </cell>
        </row>
        <row r="77">
          <cell r="B77" t="str">
            <v>Euronotas en Otras Monedas</v>
          </cell>
          <cell r="C77">
            <v>0</v>
          </cell>
          <cell r="D77">
            <v>0</v>
          </cell>
          <cell r="E77">
            <v>0</v>
          </cell>
          <cell r="F77">
            <v>0</v>
          </cell>
          <cell r="G77">
            <v>0</v>
          </cell>
          <cell r="H77">
            <v>0</v>
          </cell>
          <cell r="I77">
            <v>0</v>
          </cell>
          <cell r="J77">
            <v>0</v>
          </cell>
          <cell r="K77">
            <v>0</v>
          </cell>
          <cell r="L77">
            <v>0</v>
          </cell>
          <cell r="M77">
            <v>0</v>
          </cell>
          <cell r="N77">
            <v>0</v>
          </cell>
          <cell r="O77">
            <v>103.9</v>
          </cell>
          <cell r="P77">
            <v>104.74299999999999</v>
          </cell>
          <cell r="Q77">
            <v>104.807</v>
          </cell>
          <cell r="R77">
            <v>104.31700000000001</v>
          </cell>
          <cell r="S77">
            <v>233.244</v>
          </cell>
          <cell r="T77">
            <v>233.244</v>
          </cell>
          <cell r="U77">
            <v>223.84100000000001</v>
          </cell>
          <cell r="V77">
            <v>380</v>
          </cell>
          <cell r="W77">
            <v>500.8</v>
          </cell>
          <cell r="X77">
            <v>480.34000000000003</v>
          </cell>
          <cell r="Y77">
            <v>811.92</v>
          </cell>
          <cell r="Z77">
            <v>797.73</v>
          </cell>
          <cell r="AA77">
            <v>745.62400000000002</v>
          </cell>
          <cell r="AB77">
            <v>732.31</v>
          </cell>
          <cell r="AC77">
            <v>731.05399999999997</v>
          </cell>
          <cell r="AD77">
            <v>761.97500000000002</v>
          </cell>
          <cell r="AE77">
            <v>725.14499999999998</v>
          </cell>
          <cell r="AF77">
            <v>685.59899999999993</v>
          </cell>
          <cell r="AG77">
            <v>663.89599999999996</v>
          </cell>
          <cell r="AH77">
            <v>693.9</v>
          </cell>
          <cell r="AI77">
            <v>673.38400000000001</v>
          </cell>
          <cell r="AJ77">
            <v>658.30300000000011</v>
          </cell>
          <cell r="AK77">
            <v>638.37699999999995</v>
          </cell>
          <cell r="AL77">
            <v>616.21900000000005</v>
          </cell>
          <cell r="AM77">
            <v>629.9</v>
          </cell>
          <cell r="AN77">
            <v>601.82048199999997</v>
          </cell>
          <cell r="AO77">
            <v>592.00737800000002</v>
          </cell>
          <cell r="AP77">
            <v>480.92953511246708</v>
          </cell>
          <cell r="AQ77">
            <v>480.92953511246708</v>
          </cell>
          <cell r="AR77">
            <v>468.64131702888335</v>
          </cell>
          <cell r="AS77">
            <v>463.70580294775482</v>
          </cell>
          <cell r="AT77">
            <v>507.98770712589112</v>
          </cell>
          <cell r="AU77">
            <v>515.32262601334344</v>
          </cell>
        </row>
        <row r="78">
          <cell r="A78" t="str">
            <v>EL/USD-01</v>
          </cell>
          <cell r="B78" t="str">
            <v xml:space="preserve">    Euronota I (11%)</v>
          </cell>
          <cell r="C78">
            <v>300</v>
          </cell>
          <cell r="D78">
            <v>300</v>
          </cell>
          <cell r="E78">
            <v>300</v>
          </cell>
          <cell r="F78">
            <v>300</v>
          </cell>
          <cell r="G78">
            <v>0</v>
          </cell>
          <cell r="H78">
            <v>0</v>
          </cell>
          <cell r="I78">
            <v>0</v>
          </cell>
          <cell r="J78">
            <v>0</v>
          </cell>
          <cell r="K78">
            <v>0</v>
          </cell>
          <cell r="L78">
            <v>0</v>
          </cell>
          <cell r="M78">
            <v>0</v>
          </cell>
          <cell r="N78">
            <v>0</v>
          </cell>
          <cell r="O78">
            <v>103.9</v>
          </cell>
          <cell r="P78">
            <v>104.74299999999999</v>
          </cell>
          <cell r="Q78">
            <v>104.807</v>
          </cell>
          <cell r="R78">
            <v>104.31700000000001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row>
        <row r="79">
          <cell r="A79" t="str">
            <v>EL/USD-02</v>
          </cell>
          <cell r="B79" t="str">
            <v xml:space="preserve">    Euronota II (9.5%)</v>
          </cell>
          <cell r="C79">
            <v>200</v>
          </cell>
          <cell r="D79">
            <v>200</v>
          </cell>
          <cell r="E79">
            <v>200</v>
          </cell>
          <cell r="F79">
            <v>200</v>
          </cell>
          <cell r="G79">
            <v>200</v>
          </cell>
          <cell r="H79">
            <v>200</v>
          </cell>
          <cell r="I79">
            <v>200</v>
          </cell>
          <cell r="J79">
            <v>200</v>
          </cell>
          <cell r="K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row>
        <row r="80">
          <cell r="A80" t="str">
            <v>EL/USD-03</v>
          </cell>
          <cell r="B80" t="str">
            <v xml:space="preserve">    Euronota III (8,25%)</v>
          </cell>
          <cell r="C80">
            <v>200</v>
          </cell>
          <cell r="D80">
            <v>200</v>
          </cell>
          <cell r="E80">
            <v>200</v>
          </cell>
          <cell r="F80">
            <v>200</v>
          </cell>
          <cell r="G80">
            <v>250</v>
          </cell>
          <cell r="H80">
            <v>250</v>
          </cell>
          <cell r="I80">
            <v>250</v>
          </cell>
          <cell r="J80">
            <v>250</v>
          </cell>
          <cell r="K80">
            <v>250</v>
          </cell>
          <cell r="L80">
            <v>250</v>
          </cell>
          <cell r="M80">
            <v>250</v>
          </cell>
          <cell r="N80">
            <v>250</v>
          </cell>
          <cell r="O80">
            <v>250</v>
          </cell>
          <cell r="P80">
            <v>250</v>
          </cell>
          <cell r="Q80">
            <v>250</v>
          </cell>
          <cell r="R80">
            <v>250</v>
          </cell>
          <cell r="S80">
            <v>250</v>
          </cell>
          <cell r="T80">
            <v>250</v>
          </cell>
          <cell r="U80">
            <v>250</v>
          </cell>
          <cell r="V80">
            <v>250</v>
          </cell>
          <cell r="W80">
            <v>250</v>
          </cell>
          <cell r="X80">
            <v>250</v>
          </cell>
          <cell r="Y80">
            <v>250</v>
          </cell>
          <cell r="Z80">
            <v>250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row>
        <row r="81">
          <cell r="A81" t="str">
            <v>EL/USD-04</v>
          </cell>
          <cell r="B81" t="str">
            <v xml:space="preserve">    Euronota IV (7.46%)</v>
          </cell>
          <cell r="G81">
            <v>250</v>
          </cell>
          <cell r="H81">
            <v>250</v>
          </cell>
          <cell r="I81">
            <v>150</v>
          </cell>
          <cell r="J81">
            <v>150</v>
          </cell>
          <cell r="K81">
            <v>150</v>
          </cell>
          <cell r="L81">
            <v>150</v>
          </cell>
          <cell r="M81">
            <v>250</v>
          </cell>
          <cell r="N81">
            <v>250</v>
          </cell>
          <cell r="O81">
            <v>0</v>
          </cell>
          <cell r="P81">
            <v>250</v>
          </cell>
          <cell r="Q81">
            <v>250</v>
          </cell>
          <cell r="R81">
            <v>250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row>
        <row r="82">
          <cell r="A82" t="str">
            <v>EL/USD-05</v>
          </cell>
          <cell r="B82" t="str">
            <v xml:space="preserve">    Euronota V (8.09%)</v>
          </cell>
          <cell r="I82">
            <v>106</v>
          </cell>
          <cell r="J82">
            <v>106</v>
          </cell>
          <cell r="K82">
            <v>106</v>
          </cell>
          <cell r="L82">
            <v>106</v>
          </cell>
          <cell r="M82">
            <v>106</v>
          </cell>
          <cell r="N82">
            <v>106</v>
          </cell>
          <cell r="O82">
            <v>106</v>
          </cell>
          <cell r="P82">
            <v>106</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row>
        <row r="83">
          <cell r="A83" t="str">
            <v>EL/USD-06</v>
          </cell>
          <cell r="B83" t="str">
            <v xml:space="preserve">    Euronota VI (6.875%)</v>
          </cell>
          <cell r="I83">
            <v>106</v>
          </cell>
          <cell r="J83">
            <v>150</v>
          </cell>
          <cell r="K83">
            <v>150</v>
          </cell>
          <cell r="L83">
            <v>150</v>
          </cell>
          <cell r="M83">
            <v>150</v>
          </cell>
          <cell r="N83">
            <v>150</v>
          </cell>
          <cell r="O83">
            <v>212.3</v>
          </cell>
          <cell r="P83">
            <v>212.3</v>
          </cell>
          <cell r="Q83">
            <v>212.3</v>
          </cell>
          <cell r="R83">
            <v>212.3</v>
          </cell>
          <cell r="S83">
            <v>212.3</v>
          </cell>
          <cell r="T83">
            <v>212.3</v>
          </cell>
          <cell r="U83">
            <v>212.34399999999999</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row>
        <row r="84">
          <cell r="A84" t="str">
            <v>EL/USD-07</v>
          </cell>
          <cell r="B84" t="str">
            <v xml:space="preserve">    Euronota VII (8.25%)</v>
          </cell>
          <cell r="J84">
            <v>100</v>
          </cell>
          <cell r="K84">
            <v>100</v>
          </cell>
          <cell r="L84">
            <v>100</v>
          </cell>
          <cell r="M84">
            <v>100</v>
          </cell>
          <cell r="N84">
            <v>100</v>
          </cell>
          <cell r="O84">
            <v>100</v>
          </cell>
          <cell r="P84">
            <v>100</v>
          </cell>
          <cell r="Q84">
            <v>100</v>
          </cell>
          <cell r="R84">
            <v>100</v>
          </cell>
          <cell r="S84">
            <v>100</v>
          </cell>
          <cell r="T84">
            <v>100</v>
          </cell>
          <cell r="U84">
            <v>100</v>
          </cell>
          <cell r="V84">
            <v>100</v>
          </cell>
          <cell r="W84">
            <v>100</v>
          </cell>
          <cell r="X84">
            <v>100</v>
          </cell>
          <cell r="Y84">
            <v>100</v>
          </cell>
          <cell r="Z84">
            <v>100</v>
          </cell>
          <cell r="AA84">
            <v>100</v>
          </cell>
          <cell r="AB84">
            <v>100</v>
          </cell>
          <cell r="AC84">
            <v>100</v>
          </cell>
          <cell r="AD84">
            <v>100</v>
          </cell>
          <cell r="AE84">
            <v>100</v>
          </cell>
          <cell r="AF84">
            <v>100</v>
          </cell>
          <cell r="AG84">
            <v>100</v>
          </cell>
          <cell r="AH84">
            <v>100</v>
          </cell>
          <cell r="AI84">
            <v>100</v>
          </cell>
          <cell r="AJ84">
            <v>100</v>
          </cell>
          <cell r="AK84">
            <v>100</v>
          </cell>
          <cell r="AL84">
            <v>0</v>
          </cell>
          <cell r="AM84">
            <v>0</v>
          </cell>
          <cell r="AN84">
            <v>0</v>
          </cell>
          <cell r="AO84">
            <v>0</v>
          </cell>
          <cell r="AP84">
            <v>0</v>
          </cell>
          <cell r="AQ84">
            <v>0</v>
          </cell>
          <cell r="AR84">
            <v>0</v>
          </cell>
          <cell r="AS84">
            <v>0</v>
          </cell>
          <cell r="AT84">
            <v>0</v>
          </cell>
          <cell r="AU84">
            <v>0</v>
          </cell>
        </row>
        <row r="85">
          <cell r="A85" t="str">
            <v>EL/DEM-08</v>
          </cell>
          <cell r="B85" t="str">
            <v xml:space="preserve">    Euronota VIII DM (8%)</v>
          </cell>
          <cell r="J85">
            <v>565</v>
          </cell>
          <cell r="K85">
            <v>588.29999999999995</v>
          </cell>
          <cell r="L85">
            <v>588.29999999999995</v>
          </cell>
          <cell r="M85">
            <v>607.22</v>
          </cell>
          <cell r="N85">
            <v>644.96377674802739</v>
          </cell>
          <cell r="O85">
            <v>635</v>
          </cell>
          <cell r="P85">
            <v>720.46100000000001</v>
          </cell>
          <cell r="Q85">
            <v>716.53800000000001</v>
          </cell>
          <cell r="R85">
            <v>699.34500000000003</v>
          </cell>
          <cell r="S85">
            <v>695.9</v>
          </cell>
          <cell r="T85">
            <v>695.9</v>
          </cell>
          <cell r="U85">
            <v>655.99</v>
          </cell>
          <cell r="V85">
            <v>654.70000000000005</v>
          </cell>
          <cell r="W85">
            <v>642.20000000000005</v>
          </cell>
          <cell r="X85">
            <v>589.79999999999995</v>
          </cell>
          <cell r="Y85">
            <v>573.26</v>
          </cell>
          <cell r="Z85">
            <v>566.05999999999995</v>
          </cell>
          <cell r="AA85">
            <v>561.79</v>
          </cell>
          <cell r="AB85">
            <v>540.71500000000003</v>
          </cell>
          <cell r="AC85">
            <v>553.25</v>
          </cell>
          <cell r="AD85">
            <v>594.67200000000003</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row>
        <row r="86">
          <cell r="A86" t="str">
            <v>EL/USD-09</v>
          </cell>
          <cell r="B86" t="str">
            <v xml:space="preserve">    Euronota IX (LS+1%)</v>
          </cell>
          <cell r="J86">
            <v>565</v>
          </cell>
          <cell r="K86">
            <v>588.29999999999995</v>
          </cell>
          <cell r="L86">
            <v>350</v>
          </cell>
          <cell r="M86">
            <v>350</v>
          </cell>
          <cell r="N86">
            <v>350</v>
          </cell>
          <cell r="O86">
            <v>350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row>
        <row r="87">
          <cell r="A87" t="str">
            <v>EL/JPY-10</v>
          </cell>
          <cell r="B87" t="str">
            <v xml:space="preserve">    Euronota X  Y (LT+1.3%)</v>
          </cell>
          <cell r="L87">
            <v>350</v>
          </cell>
          <cell r="M87">
            <v>20.28</v>
          </cell>
          <cell r="N87">
            <v>20.171457387796199</v>
          </cell>
          <cell r="O87">
            <v>19.899999999999999</v>
          </cell>
          <cell r="P87">
            <v>22.329000000000001</v>
          </cell>
          <cell r="Q87">
            <v>23.613</v>
          </cell>
          <cell r="R87">
            <v>20.117000000000001</v>
          </cell>
          <cell r="S87">
            <v>19.2</v>
          </cell>
          <cell r="T87">
            <v>19.2</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row>
        <row r="88">
          <cell r="A88" t="str">
            <v>EL/DEM-11</v>
          </cell>
          <cell r="B88" t="str">
            <v xml:space="preserve">    Euronota XI DM (8.00%)</v>
          </cell>
          <cell r="M88">
            <v>20.28</v>
          </cell>
          <cell r="N88">
            <v>322.5</v>
          </cell>
          <cell r="O88">
            <v>317.5</v>
          </cell>
          <cell r="P88">
            <v>360.23099999999999</v>
          </cell>
          <cell r="Q88">
            <v>358.26900000000001</v>
          </cell>
          <cell r="R88">
            <v>349.67200000000003</v>
          </cell>
          <cell r="S88">
            <v>347.9</v>
          </cell>
          <cell r="T88">
            <v>347.9</v>
          </cell>
          <cell r="U88">
            <v>327.99700000000001</v>
          </cell>
          <cell r="V88">
            <v>327.39999999999998</v>
          </cell>
          <cell r="W88">
            <v>321.10000000000002</v>
          </cell>
          <cell r="X88">
            <v>299.39999999999998</v>
          </cell>
          <cell r="Y88">
            <v>286.63</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row>
        <row r="89">
          <cell r="A89" t="str">
            <v>EL/JPY-12</v>
          </cell>
          <cell r="B89" t="str">
            <v xml:space="preserve">    Euronota XII  Y (5%)</v>
          </cell>
          <cell r="N89">
            <v>25.239662761614341</v>
          </cell>
          <cell r="O89">
            <v>24.9</v>
          </cell>
          <cell r="P89">
            <v>27.911000000000001</v>
          </cell>
          <cell r="Q89">
            <v>29.515999999999998</v>
          </cell>
          <cell r="R89">
            <v>25.146000000000001</v>
          </cell>
          <cell r="S89">
            <v>24</v>
          </cell>
          <cell r="T89">
            <v>24</v>
          </cell>
          <cell r="U89">
            <v>22.8</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row>
        <row r="90">
          <cell r="A90" t="str">
            <v>EL/NLG-13</v>
          </cell>
          <cell r="B90" t="str">
            <v xml:space="preserve">    Euronota XIII FH1 (8%)</v>
          </cell>
          <cell r="N90">
            <v>28</v>
          </cell>
          <cell r="O90">
            <v>28.4</v>
          </cell>
          <cell r="P90">
            <v>32.142000000000003</v>
          </cell>
          <cell r="Q90">
            <v>32.027000000000001</v>
          </cell>
          <cell r="R90">
            <v>31.234000000000002</v>
          </cell>
          <cell r="S90">
            <v>31.1</v>
          </cell>
          <cell r="T90">
            <v>31.1</v>
          </cell>
          <cell r="U90">
            <v>29.245999999999999</v>
          </cell>
          <cell r="V90">
            <v>29.2</v>
          </cell>
          <cell r="W90">
            <v>28.6</v>
          </cell>
          <cell r="X90">
            <v>26.61</v>
          </cell>
          <cell r="Y90">
            <v>25.46</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row>
        <row r="91">
          <cell r="A91" t="str">
            <v>EL/USD-14</v>
          </cell>
          <cell r="B91" t="str">
            <v xml:space="preserve">    Euronota XIV (Dragones LT+1.75)</v>
          </cell>
          <cell r="N91">
            <v>100</v>
          </cell>
          <cell r="O91">
            <v>100</v>
          </cell>
          <cell r="P91">
            <v>100</v>
          </cell>
          <cell r="Q91">
            <v>100</v>
          </cell>
          <cell r="R91">
            <v>100</v>
          </cell>
          <cell r="S91">
            <v>100</v>
          </cell>
          <cell r="T91">
            <v>100</v>
          </cell>
          <cell r="U91">
            <v>100</v>
          </cell>
          <cell r="V91">
            <v>100</v>
          </cell>
          <cell r="W91">
            <v>100</v>
          </cell>
          <cell r="X91">
            <v>100</v>
          </cell>
          <cell r="Y91">
            <v>100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row>
        <row r="92">
          <cell r="A92" t="str">
            <v>EL/DEM-15</v>
          </cell>
          <cell r="B92" t="str">
            <v xml:space="preserve">    Euronota XV DM (6.125%)</v>
          </cell>
          <cell r="N92">
            <v>29.050393700787936</v>
          </cell>
          <cell r="O92">
            <v>28.6</v>
          </cell>
          <cell r="P92">
            <v>32.420999999999999</v>
          </cell>
          <cell r="Q92">
            <v>32.244</v>
          </cell>
          <cell r="R92">
            <v>31.471</v>
          </cell>
          <cell r="S92">
            <v>31.3</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row>
        <row r="93">
          <cell r="A93" t="str">
            <v>EL/ATS-16</v>
          </cell>
          <cell r="B93" t="str">
            <v xml:space="preserve">    Euronota XVI ATS (8%)</v>
          </cell>
          <cell r="N93">
            <v>68</v>
          </cell>
          <cell r="O93">
            <v>64.8</v>
          </cell>
          <cell r="P93">
            <v>64.766999999999996</v>
          </cell>
          <cell r="Q93">
            <v>64.766999999999996</v>
          </cell>
          <cell r="R93">
            <v>75.212000000000003</v>
          </cell>
          <cell r="S93">
            <v>74.400000000000006</v>
          </cell>
          <cell r="T93">
            <v>74.400000000000006</v>
          </cell>
          <cell r="U93">
            <v>69.962999999999994</v>
          </cell>
          <cell r="V93">
            <v>69.900000000000006</v>
          </cell>
          <cell r="W93">
            <v>68.5</v>
          </cell>
          <cell r="X93">
            <v>63.85</v>
          </cell>
          <cell r="Y93">
            <v>61.17</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row>
        <row r="94">
          <cell r="A94" t="str">
            <v>EL/JPY-17</v>
          </cell>
          <cell r="B94" t="str">
            <v xml:space="preserve">    Euronota XVII Y (LT+1.875%)</v>
          </cell>
          <cell r="N94">
            <v>35.27470940177426</v>
          </cell>
          <cell r="O94">
            <v>34.799999999999997</v>
          </cell>
          <cell r="P94">
            <v>39.076000000000001</v>
          </cell>
          <cell r="Q94">
            <v>41.322000000000003</v>
          </cell>
          <cell r="R94">
            <v>35.204000000000001</v>
          </cell>
          <cell r="S94">
            <v>33.700000000000003</v>
          </cell>
          <cell r="T94">
            <v>33.700000000000003</v>
          </cell>
          <cell r="U94">
            <v>31.9</v>
          </cell>
          <cell r="V94">
            <v>31.3</v>
          </cell>
          <cell r="W94">
            <v>30.2</v>
          </cell>
          <cell r="X94">
            <v>30.5</v>
          </cell>
          <cell r="Y94">
            <v>30.53</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row>
        <row r="95">
          <cell r="A95" t="str">
            <v>EL/CAD-18</v>
          </cell>
          <cell r="B95" t="str">
            <v xml:space="preserve">    Euronota XVIII CAN (Swap L+2.1%)</v>
          </cell>
          <cell r="N95">
            <v>35.27470940177426</v>
          </cell>
          <cell r="O95">
            <v>72.7</v>
          </cell>
          <cell r="P95">
            <v>72.727000000000004</v>
          </cell>
          <cell r="Q95">
            <v>72.727000000000004</v>
          </cell>
          <cell r="R95">
            <v>72.727000000000004</v>
          </cell>
          <cell r="S95">
            <v>72.7</v>
          </cell>
          <cell r="T95">
            <v>72.7</v>
          </cell>
          <cell r="U95">
            <v>72.725999999999999</v>
          </cell>
          <cell r="V95">
            <v>72.7</v>
          </cell>
          <cell r="W95">
            <v>72.7</v>
          </cell>
          <cell r="X95">
            <v>72.7</v>
          </cell>
          <cell r="Y95">
            <v>72.72</v>
          </cell>
          <cell r="Z95">
            <v>72.72</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row>
        <row r="96">
          <cell r="A96" t="str">
            <v>EL/ITL-19</v>
          </cell>
          <cell r="B96" t="str">
            <v xml:space="preserve">    Euronota XIX LIT (13.45%)</v>
          </cell>
          <cell r="O96">
            <v>182.8</v>
          </cell>
          <cell r="P96">
            <v>177.62</v>
          </cell>
          <cell r="Q96">
            <v>182.26</v>
          </cell>
          <cell r="R96">
            <v>185.7</v>
          </cell>
          <cell r="S96">
            <v>286.20000000000005</v>
          </cell>
          <cell r="T96">
            <v>286.20000000000005</v>
          </cell>
          <cell r="U96">
            <v>293.178</v>
          </cell>
          <cell r="V96">
            <v>295.39999999999998</v>
          </cell>
          <cell r="W96">
            <v>294</v>
          </cell>
          <cell r="X96">
            <v>269.83</v>
          </cell>
          <cell r="Y96">
            <v>264.38</v>
          </cell>
          <cell r="Z96">
            <v>260.61</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row>
        <row r="97">
          <cell r="A97" t="str">
            <v>EL/JPY-20</v>
          </cell>
          <cell r="B97" t="str">
            <v xml:space="preserve">    Euronota XX Y (LT+1.9%)</v>
          </cell>
          <cell r="O97">
            <v>24.9</v>
          </cell>
          <cell r="P97">
            <v>27.911000000000001</v>
          </cell>
          <cell r="Q97">
            <v>29.515999999999998</v>
          </cell>
          <cell r="R97">
            <v>25.146000000000001</v>
          </cell>
          <cell r="S97">
            <v>24</v>
          </cell>
          <cell r="T97">
            <v>24</v>
          </cell>
          <cell r="U97">
            <v>22.8</v>
          </cell>
          <cell r="V97">
            <v>22.4</v>
          </cell>
          <cell r="W97">
            <v>21.6</v>
          </cell>
          <cell r="X97">
            <v>20.39</v>
          </cell>
          <cell r="Y97">
            <v>21.8</v>
          </cell>
          <cell r="Z97">
            <v>20.625</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row>
        <row r="98">
          <cell r="A98" t="str">
            <v>EL/JPY-21</v>
          </cell>
          <cell r="B98" t="str">
            <v xml:space="preserve">    Euronota XXI Y (LS+1.65%)</v>
          </cell>
          <cell r="O98">
            <v>99.5</v>
          </cell>
          <cell r="P98">
            <v>111.645</v>
          </cell>
          <cell r="Q98">
            <v>118.06399999999999</v>
          </cell>
          <cell r="R98">
            <v>100.583</v>
          </cell>
          <cell r="S98">
            <v>96.2</v>
          </cell>
          <cell r="T98">
            <v>96.2</v>
          </cell>
          <cell r="U98">
            <v>91.224000000000004</v>
          </cell>
          <cell r="V98">
            <v>89.6</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row>
        <row r="99">
          <cell r="A99" t="str">
            <v>EL/ESP-22</v>
          </cell>
          <cell r="B99" t="str">
            <v xml:space="preserve">    Euronota XXII Ptas (Swap LS+1.84%)</v>
          </cell>
          <cell r="O99">
            <v>78.599999999999994</v>
          </cell>
          <cell r="P99">
            <v>78.197999999999993</v>
          </cell>
          <cell r="Q99">
            <v>78.626999999999995</v>
          </cell>
          <cell r="R99">
            <v>78.626999999999995</v>
          </cell>
          <cell r="S99">
            <v>78.599999999999994</v>
          </cell>
          <cell r="T99">
            <v>78.599999999999994</v>
          </cell>
          <cell r="U99">
            <v>78.626000000000005</v>
          </cell>
          <cell r="V99">
            <v>78.599999999999994</v>
          </cell>
          <cell r="W99">
            <v>78.599999999999994</v>
          </cell>
          <cell r="X99">
            <v>78.599999999999994</v>
          </cell>
          <cell r="Y99">
            <v>78.62</v>
          </cell>
          <cell r="Z99">
            <v>78.62</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row>
        <row r="100">
          <cell r="A100" t="str">
            <v>EL/USD-23</v>
          </cell>
          <cell r="B100" t="str">
            <v xml:space="preserve">    Euronota XXIII (LS+2%)</v>
          </cell>
          <cell r="O100">
            <v>25</v>
          </cell>
          <cell r="P100">
            <v>25</v>
          </cell>
          <cell r="Q100">
            <v>25</v>
          </cell>
          <cell r="R100">
            <v>25</v>
          </cell>
          <cell r="S100">
            <v>25</v>
          </cell>
          <cell r="T100">
            <v>25</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row>
        <row r="101">
          <cell r="A101" t="str">
            <v>EL/LIB-24</v>
          </cell>
          <cell r="B101" t="str">
            <v xml:space="preserve">    Euronota XXIV LIB (LS+1.75%)</v>
          </cell>
          <cell r="O101">
            <v>31.2</v>
          </cell>
          <cell r="P101">
            <v>32.015999999999998</v>
          </cell>
          <cell r="Q101">
            <v>32.08</v>
          </cell>
          <cell r="R101">
            <v>31.59</v>
          </cell>
          <cell r="S101">
            <v>31.1</v>
          </cell>
          <cell r="T101">
            <v>31.1</v>
          </cell>
          <cell r="U101">
            <v>31.114999999999998</v>
          </cell>
          <cell r="V101">
            <v>31.3</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row>
        <row r="102">
          <cell r="A102" t="str">
            <v>EL/JPY-25</v>
          </cell>
          <cell r="B102" t="str">
            <v xml:space="preserve">    Euronota XXV Y (7.10%)</v>
          </cell>
          <cell r="O102">
            <v>149.30000000000001</v>
          </cell>
          <cell r="P102">
            <v>167.46700000000001</v>
          </cell>
          <cell r="Q102">
            <v>177.096</v>
          </cell>
          <cell r="R102">
            <v>150.875</v>
          </cell>
          <cell r="S102">
            <v>144.30000000000001</v>
          </cell>
          <cell r="T102">
            <v>144.30000000000001</v>
          </cell>
          <cell r="U102">
            <v>136.83600000000001</v>
          </cell>
          <cell r="V102">
            <v>134.30000000000001</v>
          </cell>
          <cell r="W102">
            <v>129.4</v>
          </cell>
          <cell r="X102">
            <v>122.36</v>
          </cell>
          <cell r="Y102">
            <v>130.84</v>
          </cell>
          <cell r="Z102">
            <v>123.75</v>
          </cell>
          <cell r="AA102">
            <v>115.295</v>
          </cell>
          <cell r="AB102">
            <v>112.56100000000001</v>
          </cell>
          <cell r="AC102">
            <v>108.342</v>
          </cell>
          <cell r="AD102">
            <v>109.85</v>
          </cell>
          <cell r="AE102">
            <v>130.28800000000001</v>
          </cell>
          <cell r="AF102">
            <v>126.316</v>
          </cell>
          <cell r="AG102">
            <v>124.193</v>
          </cell>
          <cell r="AH102">
            <v>141.1</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row>
        <row r="103">
          <cell r="A103" t="str">
            <v>EL/JPY-26</v>
          </cell>
          <cell r="B103" t="str">
            <v xml:space="preserve">    Euronota XXVI Y (6%)</v>
          </cell>
          <cell r="O103">
            <v>199</v>
          </cell>
          <cell r="P103">
            <v>223.28899999999999</v>
          </cell>
          <cell r="Q103">
            <v>236.12799999999999</v>
          </cell>
          <cell r="R103">
            <v>201.167</v>
          </cell>
          <cell r="S103">
            <v>192.4</v>
          </cell>
          <cell r="T103">
            <v>192.4</v>
          </cell>
          <cell r="U103">
            <v>182.44800000000001</v>
          </cell>
          <cell r="V103">
            <v>179.1</v>
          </cell>
          <cell r="W103">
            <v>172.5</v>
          </cell>
          <cell r="X103">
            <v>163.15</v>
          </cell>
          <cell r="Y103">
            <v>174.45</v>
          </cell>
          <cell r="Z103">
            <v>165</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row>
        <row r="104">
          <cell r="A104" t="str">
            <v>EL/FRF-27</v>
          </cell>
          <cell r="B104" t="str">
            <v xml:space="preserve">    Euronota XXVII FFr (9,875%)</v>
          </cell>
          <cell r="O104">
            <v>199</v>
          </cell>
          <cell r="P104">
            <v>202.696</v>
          </cell>
          <cell r="Q104">
            <v>204.39400000000001</v>
          </cell>
          <cell r="R104">
            <v>202.68100000000001</v>
          </cell>
          <cell r="S104">
            <v>203.6</v>
          </cell>
          <cell r="T104">
            <v>203.6</v>
          </cell>
          <cell r="U104">
            <v>193.982</v>
          </cell>
          <cell r="V104">
            <v>193.5</v>
          </cell>
          <cell r="W104">
            <v>190.5</v>
          </cell>
          <cell r="X104">
            <v>177.8</v>
          </cell>
          <cell r="Y104">
            <v>170.09</v>
          </cell>
          <cell r="Z104">
            <v>168.5</v>
          </cell>
          <cell r="AA104">
            <v>167.833</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row>
        <row r="105">
          <cell r="A105" t="str">
            <v>EL/DEM-28</v>
          </cell>
          <cell r="B105" t="str">
            <v xml:space="preserve">    Euronota XXVIII DM (9.25% anual)</v>
          </cell>
          <cell r="P105">
            <v>202.696</v>
          </cell>
          <cell r="Q105">
            <v>204.39400000000001</v>
          </cell>
          <cell r="R105">
            <v>699.34500000000003</v>
          </cell>
          <cell r="S105">
            <v>695.89400000000001</v>
          </cell>
          <cell r="T105">
            <v>695.89400000000001</v>
          </cell>
          <cell r="U105">
            <v>655.995</v>
          </cell>
          <cell r="V105">
            <v>654.70000000000005</v>
          </cell>
          <cell r="W105">
            <v>642.20000000000005</v>
          </cell>
          <cell r="X105">
            <v>598.79999999999995</v>
          </cell>
          <cell r="Y105">
            <v>573.26</v>
          </cell>
          <cell r="Z105">
            <v>566.05999999999995</v>
          </cell>
          <cell r="AA105">
            <v>561.79</v>
          </cell>
          <cell r="AB105">
            <v>561.79700000000003</v>
          </cell>
          <cell r="AC105">
            <v>561.79700000000003</v>
          </cell>
          <cell r="AD105">
            <v>657.89499999999998</v>
          </cell>
          <cell r="AE105">
            <v>657.89499999999998</v>
          </cell>
          <cell r="AF105">
            <v>657.89499999999998</v>
          </cell>
          <cell r="AG105">
            <v>657.89499999999998</v>
          </cell>
          <cell r="AH105">
            <v>657.9</v>
          </cell>
          <cell r="AI105">
            <v>657.9</v>
          </cell>
          <cell r="AJ105">
            <v>657.89499999999998</v>
          </cell>
          <cell r="AK105">
            <v>657.89499999999998</v>
          </cell>
          <cell r="AL105">
            <v>0</v>
          </cell>
          <cell r="AM105">
            <v>0</v>
          </cell>
          <cell r="AN105">
            <v>0</v>
          </cell>
          <cell r="AO105">
            <v>0</v>
          </cell>
          <cell r="AP105">
            <v>0</v>
          </cell>
          <cell r="AQ105">
            <v>0</v>
          </cell>
          <cell r="AR105">
            <v>0</v>
          </cell>
          <cell r="AS105">
            <v>0</v>
          </cell>
          <cell r="AT105">
            <v>0</v>
          </cell>
          <cell r="AU105">
            <v>0</v>
          </cell>
        </row>
        <row r="106">
          <cell r="A106" t="str">
            <v>EL/JPY-29</v>
          </cell>
          <cell r="B106" t="str">
            <v xml:space="preserve">    Euronota XXIX Yenes (5.5%) Swap Dls.</v>
          </cell>
          <cell r="R106">
            <v>1005.8339999999999</v>
          </cell>
          <cell r="S106">
            <v>961.81500000000005</v>
          </cell>
          <cell r="T106">
            <v>961.81500000000005</v>
          </cell>
          <cell r="U106">
            <v>912.24199999999996</v>
          </cell>
          <cell r="V106">
            <v>950.51300000000003</v>
          </cell>
          <cell r="W106">
            <v>950.5</v>
          </cell>
          <cell r="X106">
            <v>950.5</v>
          </cell>
          <cell r="Y106">
            <v>950.51</v>
          </cell>
          <cell r="Z106">
            <v>950.51</v>
          </cell>
          <cell r="AA106">
            <v>950.51</v>
          </cell>
          <cell r="AB106">
            <v>950.51300000000003</v>
          </cell>
          <cell r="AC106">
            <v>950.51300000000003</v>
          </cell>
          <cell r="AD106">
            <v>950.51300000000003</v>
          </cell>
          <cell r="AE106">
            <v>950.51300000000003</v>
          </cell>
          <cell r="AF106">
            <v>950.51300000000003</v>
          </cell>
          <cell r="AG106">
            <v>950.51300000000003</v>
          </cell>
          <cell r="AH106">
            <v>950.5</v>
          </cell>
          <cell r="AI106">
            <v>950.51300000000003</v>
          </cell>
          <cell r="AJ106">
            <v>950.51300000000003</v>
          </cell>
          <cell r="AK106">
            <v>950.51300000000003</v>
          </cell>
          <cell r="AL106">
            <v>0</v>
          </cell>
          <cell r="AM106">
            <v>0</v>
          </cell>
          <cell r="AN106">
            <v>0</v>
          </cell>
          <cell r="AO106">
            <v>0</v>
          </cell>
          <cell r="AP106">
            <v>0</v>
          </cell>
          <cell r="AQ106">
            <v>0</v>
          </cell>
          <cell r="AR106">
            <v>0</v>
          </cell>
          <cell r="AS106">
            <v>0</v>
          </cell>
          <cell r="AT106">
            <v>0</v>
          </cell>
          <cell r="AU106">
            <v>0</v>
          </cell>
        </row>
        <row r="107">
          <cell r="A107" t="str">
            <v>EL/FRS-30</v>
          </cell>
          <cell r="B107" t="str">
            <v xml:space="preserve">    Euronota XXX Chf (7.125%)</v>
          </cell>
          <cell r="R107">
            <v>1005.8339999999999</v>
          </cell>
          <cell r="S107">
            <v>129.44399999999999</v>
          </cell>
          <cell r="T107">
            <v>129.44399999999999</v>
          </cell>
          <cell r="U107">
            <v>120</v>
          </cell>
          <cell r="V107">
            <v>119.5</v>
          </cell>
          <cell r="W107">
            <v>111</v>
          </cell>
          <cell r="X107">
            <v>104.03</v>
          </cell>
          <cell r="Y107">
            <v>102.65</v>
          </cell>
          <cell r="Z107">
            <v>103.2</v>
          </cell>
          <cell r="AA107">
            <v>104.09399999999999</v>
          </cell>
          <cell r="AB107">
            <v>98.462999999999994</v>
          </cell>
          <cell r="AC107">
            <v>98.826999999999998</v>
          </cell>
          <cell r="AD107">
            <v>107.604</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row>
        <row r="108">
          <cell r="A108" t="str">
            <v>EL/DEM-31</v>
          </cell>
          <cell r="B108" t="str">
            <v xml:space="preserve">    Euronota XXXI DM (10.5%)</v>
          </cell>
          <cell r="S108">
            <v>695.89400000000001</v>
          </cell>
          <cell r="T108">
            <v>695.89400000000001</v>
          </cell>
          <cell r="U108">
            <v>655.995</v>
          </cell>
          <cell r="V108">
            <v>654.70000000000005</v>
          </cell>
          <cell r="W108">
            <v>642.20000000000005</v>
          </cell>
          <cell r="X108">
            <v>598.79999999999995</v>
          </cell>
          <cell r="Y108">
            <v>573.26</v>
          </cell>
          <cell r="Z108">
            <v>566.04999999999995</v>
          </cell>
          <cell r="AA108">
            <v>561.79</v>
          </cell>
          <cell r="AB108">
            <v>540.71500000000003</v>
          </cell>
          <cell r="AC108">
            <v>553.25</v>
          </cell>
          <cell r="AD108">
            <v>594.67399999999998</v>
          </cell>
          <cell r="AE108">
            <v>598.79999999999995</v>
          </cell>
          <cell r="AF108">
            <v>549.84299999999996</v>
          </cell>
          <cell r="AG108">
            <v>524.08199999999999</v>
          </cell>
          <cell r="AH108">
            <v>545.29999999999995</v>
          </cell>
          <cell r="AI108">
            <v>515.59</v>
          </cell>
          <cell r="AJ108">
            <v>488.59100000000001</v>
          </cell>
          <cell r="AK108">
            <v>481.58800000000002</v>
          </cell>
          <cell r="AL108">
            <v>448.62</v>
          </cell>
          <cell r="AM108">
            <v>475.35500000000002</v>
          </cell>
          <cell r="AN108">
            <v>453.313132</v>
          </cell>
          <cell r="AO108">
            <v>434.70035600000006</v>
          </cell>
          <cell r="AP108">
            <v>468.81705548946798</v>
          </cell>
          <cell r="AQ108">
            <v>468.81705548946798</v>
          </cell>
          <cell r="AR108">
            <v>448.5409992937274</v>
          </cell>
          <cell r="AS108">
            <v>447.16799564994977</v>
          </cell>
          <cell r="AT108">
            <v>505.22912140655785</v>
          </cell>
          <cell r="AU108">
            <v>503.68622765710853</v>
          </cell>
        </row>
        <row r="109">
          <cell r="A109" t="str">
            <v>EL/JPY-32</v>
          </cell>
          <cell r="B109" t="str">
            <v xml:space="preserve">    Euronota XXXII Y (5%)</v>
          </cell>
          <cell r="S109">
            <v>432.81700000000001</v>
          </cell>
          <cell r="T109">
            <v>432.81700000000001</v>
          </cell>
          <cell r="U109">
            <v>410.50900000000001</v>
          </cell>
          <cell r="V109">
            <v>403</v>
          </cell>
          <cell r="W109">
            <v>388.2</v>
          </cell>
          <cell r="X109">
            <v>367.1</v>
          </cell>
          <cell r="Y109">
            <v>392.53</v>
          </cell>
          <cell r="Z109">
            <v>371.26</v>
          </cell>
          <cell r="AA109">
            <v>345.89</v>
          </cell>
          <cell r="AB109">
            <v>337.685</v>
          </cell>
          <cell r="AC109">
            <v>325.02699999999999</v>
          </cell>
          <cell r="AD109">
            <v>329.55</v>
          </cell>
          <cell r="AE109">
            <v>390.863</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row>
        <row r="110">
          <cell r="A110" t="str">
            <v>EL/ATS-33</v>
          </cell>
          <cell r="B110" t="str">
            <v xml:space="preserve">    Euronota XXXIII ATS (8.5%)</v>
          </cell>
          <cell r="S110">
            <v>74.367000000000004</v>
          </cell>
          <cell r="T110">
            <v>74.367000000000004</v>
          </cell>
          <cell r="U110">
            <v>69.962999999999994</v>
          </cell>
          <cell r="V110">
            <v>69.900000000000006</v>
          </cell>
          <cell r="W110">
            <v>68.5</v>
          </cell>
          <cell r="X110">
            <v>63.85</v>
          </cell>
          <cell r="Y110">
            <v>61.17</v>
          </cell>
          <cell r="Z110">
            <v>60.363999999999997</v>
          </cell>
          <cell r="AA110">
            <v>59.96</v>
          </cell>
          <cell r="AB110">
            <v>57.69</v>
          </cell>
          <cell r="AC110">
            <v>58.975999999999999</v>
          </cell>
          <cell r="AD110">
            <v>63.36</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row>
        <row r="111">
          <cell r="A111" t="str">
            <v>EL/JPY-34</v>
          </cell>
          <cell r="B111" t="str">
            <v xml:space="preserve">    Euronota XXXIV Y (3.5%)</v>
          </cell>
          <cell r="S111">
            <v>67.326999999999998</v>
          </cell>
          <cell r="T111">
            <v>67.326999999999998</v>
          </cell>
          <cell r="U111">
            <v>63.856000000000002</v>
          </cell>
          <cell r="V111">
            <v>62.7</v>
          </cell>
          <cell r="W111">
            <v>60.4</v>
          </cell>
          <cell r="X111">
            <v>57.1</v>
          </cell>
          <cell r="Y111">
            <v>61.06</v>
          </cell>
          <cell r="Z111">
            <v>57.75</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row>
        <row r="112">
          <cell r="A112" t="str">
            <v>EL/USD-35</v>
          </cell>
          <cell r="B112" t="str">
            <v xml:space="preserve">    Euronota XXXV (9.17%)</v>
          </cell>
          <cell r="S112">
            <v>125</v>
          </cell>
          <cell r="T112">
            <v>125</v>
          </cell>
          <cell r="U112">
            <v>125</v>
          </cell>
          <cell r="V112">
            <v>125</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row>
        <row r="113">
          <cell r="A113" t="str">
            <v>EL/JPY-36</v>
          </cell>
          <cell r="B113" t="str">
            <v xml:space="preserve">    Euronota XXXVI Yenes (3.25%)</v>
          </cell>
          <cell r="S113">
            <v>134.6</v>
          </cell>
          <cell r="T113">
            <v>134.6</v>
          </cell>
          <cell r="U113">
            <v>127.71299999999999</v>
          </cell>
          <cell r="V113">
            <v>125.4</v>
          </cell>
          <cell r="W113">
            <v>120.8</v>
          </cell>
          <cell r="X113">
            <v>114.21</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row>
        <row r="114">
          <cell r="A114" t="str">
            <v>EL/DEM-37</v>
          </cell>
          <cell r="B114" t="str">
            <v xml:space="preserve">    Euronota XXXVII DM (10.25%)</v>
          </cell>
          <cell r="S114">
            <v>0</v>
          </cell>
          <cell r="T114">
            <v>695.9</v>
          </cell>
          <cell r="U114">
            <v>655.995</v>
          </cell>
          <cell r="V114">
            <v>654.70000000000005</v>
          </cell>
          <cell r="W114">
            <v>642.20000000000005</v>
          </cell>
          <cell r="X114">
            <v>598.79999999999995</v>
          </cell>
          <cell r="Y114">
            <v>573.25</v>
          </cell>
          <cell r="Z114">
            <v>566.05999999999995</v>
          </cell>
          <cell r="AA114">
            <v>561.79</v>
          </cell>
          <cell r="AB114">
            <v>540.71500000000003</v>
          </cell>
          <cell r="AC114">
            <v>553.25</v>
          </cell>
          <cell r="AD114">
            <v>594.67200000000003</v>
          </cell>
          <cell r="AE114">
            <v>598.79999999999995</v>
          </cell>
          <cell r="AF114">
            <v>549.84299999999996</v>
          </cell>
          <cell r="AG114">
            <v>524.08199999999999</v>
          </cell>
          <cell r="AH114">
            <v>545.29999999999995</v>
          </cell>
          <cell r="AI114">
            <v>515.59</v>
          </cell>
          <cell r="AJ114">
            <v>488.59100000000001</v>
          </cell>
          <cell r="AK114">
            <v>481.58800000000002</v>
          </cell>
          <cell r="AL114">
            <v>448.62</v>
          </cell>
          <cell r="AM114">
            <v>475.35500000000002</v>
          </cell>
          <cell r="AN114">
            <v>453.313132</v>
          </cell>
          <cell r="AO114">
            <v>434.70035600000006</v>
          </cell>
          <cell r="AP114">
            <v>468.81705548946798</v>
          </cell>
          <cell r="AQ114">
            <v>468.81705548946798</v>
          </cell>
          <cell r="AR114">
            <v>448.5409992937274</v>
          </cell>
          <cell r="AS114">
            <v>447.16799564994977</v>
          </cell>
          <cell r="AT114">
            <v>505.22912140655785</v>
          </cell>
          <cell r="AU114">
            <v>503.68622765710853</v>
          </cell>
        </row>
        <row r="115">
          <cell r="A115" t="str">
            <v>EL/ITL-38</v>
          </cell>
          <cell r="B115" t="str">
            <v xml:space="preserve">    Euronota XXXVIII LIT (13.25%)</v>
          </cell>
          <cell r="S115">
            <v>0</v>
          </cell>
          <cell r="T115">
            <v>318.10000000000002</v>
          </cell>
          <cell r="U115">
            <v>325.75400000000002</v>
          </cell>
          <cell r="V115">
            <v>328.2</v>
          </cell>
          <cell r="W115">
            <v>326.7</v>
          </cell>
          <cell r="X115">
            <v>299.81</v>
          </cell>
          <cell r="Y115">
            <v>293.75</v>
          </cell>
          <cell r="Z115">
            <v>289.57</v>
          </cell>
          <cell r="AA115">
            <v>285.73</v>
          </cell>
          <cell r="AB115">
            <v>274.25799999999998</v>
          </cell>
          <cell r="AC115">
            <v>280.50799999999998</v>
          </cell>
          <cell r="AD115">
            <v>300.48</v>
          </cell>
          <cell r="AE115">
            <v>302.41300000000001</v>
          </cell>
          <cell r="AF115">
            <v>277.69900000000001</v>
          </cell>
          <cell r="AG115">
            <v>264.685</v>
          </cell>
          <cell r="AH115">
            <v>275.39999999999998</v>
          </cell>
          <cell r="AI115">
            <v>260.39</v>
          </cell>
          <cell r="AJ115">
            <v>246.76400000000001</v>
          </cell>
          <cell r="AK115">
            <v>243.226</v>
          </cell>
          <cell r="AL115">
            <v>226.57599999999999</v>
          </cell>
          <cell r="AM115">
            <v>240.07900000000001</v>
          </cell>
          <cell r="AN115">
            <v>0</v>
          </cell>
          <cell r="AO115">
            <v>0</v>
          </cell>
          <cell r="AP115">
            <v>0</v>
          </cell>
          <cell r="AQ115">
            <v>0</v>
          </cell>
          <cell r="AR115">
            <v>0</v>
          </cell>
          <cell r="AS115">
            <v>0</v>
          </cell>
          <cell r="AT115">
            <v>0</v>
          </cell>
          <cell r="AU115">
            <v>0</v>
          </cell>
        </row>
        <row r="116">
          <cell r="A116" t="str">
            <v>EL/JPY-39</v>
          </cell>
          <cell r="B116" t="str">
            <v xml:space="preserve">    Euronota XXXIL Y (7.4%)</v>
          </cell>
          <cell r="S116">
            <v>0</v>
          </cell>
          <cell r="T116">
            <v>0</v>
          </cell>
          <cell r="U116">
            <v>72.978999999999999</v>
          </cell>
          <cell r="V116">
            <v>71.7</v>
          </cell>
          <cell r="W116">
            <v>69</v>
          </cell>
          <cell r="X116">
            <v>65.260000000000005</v>
          </cell>
          <cell r="Y116">
            <v>69.78</v>
          </cell>
          <cell r="Z116">
            <v>66</v>
          </cell>
          <cell r="AA116">
            <v>61.49</v>
          </cell>
          <cell r="AB116">
            <v>60.033000000000001</v>
          </cell>
          <cell r="AC116">
            <v>57.781999999999996</v>
          </cell>
          <cell r="AD116">
            <v>58.58</v>
          </cell>
          <cell r="AE116">
            <v>69.486999999999995</v>
          </cell>
          <cell r="AF116">
            <v>67.367999999999995</v>
          </cell>
          <cell r="AG116">
            <v>66.236000000000004</v>
          </cell>
          <cell r="AH116">
            <v>75.2</v>
          </cell>
          <cell r="AI116">
            <v>78.516000000000005</v>
          </cell>
          <cell r="AJ116">
            <v>77.790999999999997</v>
          </cell>
          <cell r="AK116">
            <v>75.287000000000006</v>
          </cell>
          <cell r="AL116">
            <v>73.930000000000007</v>
          </cell>
          <cell r="AM116">
            <v>69.570999999999998</v>
          </cell>
          <cell r="AN116">
            <v>63.481986999999997</v>
          </cell>
          <cell r="AO116">
            <v>64.117976999999996</v>
          </cell>
          <cell r="AP116">
            <v>66.450701885538663</v>
          </cell>
          <cell r="AQ116">
            <v>66.450701885538663</v>
          </cell>
          <cell r="AR116">
            <v>60.943094385617428</v>
          </cell>
          <cell r="AS116">
            <v>60.391031931758135</v>
          </cell>
          <cell r="AT116">
            <v>66.627800449737649</v>
          </cell>
          <cell r="AU116">
            <v>65.773246731891803</v>
          </cell>
        </row>
        <row r="117">
          <cell r="A117" t="str">
            <v>EL/DEM-40</v>
          </cell>
          <cell r="B117" t="str">
            <v xml:space="preserve">    Euronota XL DM (11.25%)</v>
          </cell>
          <cell r="S117">
            <v>0</v>
          </cell>
          <cell r="T117">
            <v>0</v>
          </cell>
          <cell r="U117">
            <v>655.995</v>
          </cell>
          <cell r="V117">
            <v>654.70000000000005</v>
          </cell>
          <cell r="W117">
            <v>642.20000000000005</v>
          </cell>
          <cell r="X117">
            <v>598.79999999999995</v>
          </cell>
          <cell r="Y117">
            <v>573.26</v>
          </cell>
          <cell r="Z117">
            <v>566.05999999999995</v>
          </cell>
          <cell r="AA117">
            <v>561.79</v>
          </cell>
          <cell r="AB117">
            <v>540.71500000000003</v>
          </cell>
          <cell r="AC117">
            <v>553.25</v>
          </cell>
          <cell r="AD117">
            <v>594.67200000000003</v>
          </cell>
          <cell r="AE117">
            <v>598.79999999999995</v>
          </cell>
          <cell r="AF117">
            <v>549.84299999999996</v>
          </cell>
          <cell r="AG117">
            <v>524.08199999999999</v>
          </cell>
          <cell r="AH117">
            <v>545.29999999999995</v>
          </cell>
          <cell r="AI117">
            <v>515.59</v>
          </cell>
          <cell r="AJ117">
            <v>488.59100000000001</v>
          </cell>
          <cell r="AK117">
            <v>481.58800000000002</v>
          </cell>
          <cell r="AL117">
            <v>448.62</v>
          </cell>
          <cell r="AM117">
            <v>475.35500000000002</v>
          </cell>
          <cell r="AN117">
            <v>453.313132</v>
          </cell>
          <cell r="AO117">
            <v>434.70035600000006</v>
          </cell>
          <cell r="AP117">
            <v>468.81705548946798</v>
          </cell>
          <cell r="AQ117">
            <v>468.81705548946798</v>
          </cell>
          <cell r="AR117">
            <v>448.5409992937274</v>
          </cell>
          <cell r="AS117">
            <v>447.16799564994977</v>
          </cell>
          <cell r="AT117">
            <v>505.22912140655785</v>
          </cell>
          <cell r="AU117">
            <v>503.68622765710853</v>
          </cell>
        </row>
        <row r="118">
          <cell r="A118" t="str">
            <v>EL/ATS-41</v>
          </cell>
          <cell r="B118" t="str">
            <v xml:space="preserve">    Euronota XLI ATS (9%)</v>
          </cell>
          <cell r="S118">
            <v>0</v>
          </cell>
          <cell r="T118">
            <v>0</v>
          </cell>
          <cell r="U118">
            <v>93.284000000000006</v>
          </cell>
          <cell r="V118">
            <v>163</v>
          </cell>
          <cell r="W118">
            <v>159.80000000000001</v>
          </cell>
          <cell r="X118">
            <v>148.99</v>
          </cell>
          <cell r="Y118">
            <v>142.72</v>
          </cell>
          <cell r="Z118">
            <v>140.85</v>
          </cell>
          <cell r="AA118">
            <v>139.9</v>
          </cell>
          <cell r="AB118">
            <v>134.613</v>
          </cell>
          <cell r="AC118">
            <v>137.61099999999999</v>
          </cell>
          <cell r="AD118">
            <v>147.85400000000001</v>
          </cell>
          <cell r="AE118">
            <v>148.97399999999999</v>
          </cell>
          <cell r="AF118">
            <v>136.767</v>
          </cell>
          <cell r="AG118">
            <v>130.357</v>
          </cell>
          <cell r="AH118">
            <v>135.6</v>
          </cell>
          <cell r="AI118">
            <v>128.24600000000001</v>
          </cell>
          <cell r="AJ118">
            <v>121.53100000000001</v>
          </cell>
          <cell r="AK118">
            <v>119.789</v>
          </cell>
          <cell r="AL118">
            <v>111.589</v>
          </cell>
          <cell r="AM118">
            <v>118.239</v>
          </cell>
          <cell r="AN118">
            <v>112.755971</v>
          </cell>
          <cell r="AO118">
            <v>0</v>
          </cell>
          <cell r="AP118">
            <v>0</v>
          </cell>
          <cell r="AQ118">
            <v>0</v>
          </cell>
          <cell r="AR118">
            <v>0</v>
          </cell>
          <cell r="AS118">
            <v>0</v>
          </cell>
          <cell r="AT118">
            <v>0</v>
          </cell>
          <cell r="AU118">
            <v>0</v>
          </cell>
        </row>
        <row r="119">
          <cell r="A119" t="str">
            <v>EL/JPY-42</v>
          </cell>
          <cell r="B119" t="str">
            <v xml:space="preserve">    Euronota XLII Y (7.4%)</v>
          </cell>
          <cell r="S119">
            <v>0</v>
          </cell>
          <cell r="T119">
            <v>0</v>
          </cell>
          <cell r="U119">
            <v>72.978999999999999</v>
          </cell>
          <cell r="V119">
            <v>71.7</v>
          </cell>
          <cell r="W119">
            <v>69</v>
          </cell>
          <cell r="X119">
            <v>65.260000000000005</v>
          </cell>
          <cell r="Y119">
            <v>69.78</v>
          </cell>
          <cell r="Z119">
            <v>66</v>
          </cell>
          <cell r="AA119">
            <v>61.49</v>
          </cell>
          <cell r="AB119">
            <v>60.033000000000001</v>
          </cell>
          <cell r="AC119">
            <v>57.781999999999996</v>
          </cell>
          <cell r="AD119">
            <v>58.58</v>
          </cell>
          <cell r="AE119">
            <v>69.486999999999995</v>
          </cell>
          <cell r="AF119">
            <v>67.367999999999995</v>
          </cell>
          <cell r="AG119">
            <v>66.236000000000004</v>
          </cell>
          <cell r="AH119">
            <v>75.2</v>
          </cell>
          <cell r="AI119">
            <v>78.516000000000005</v>
          </cell>
          <cell r="AJ119">
            <v>77.790999999999997</v>
          </cell>
          <cell r="AK119">
            <v>75.287000000000006</v>
          </cell>
          <cell r="AL119">
            <v>73.930000000000007</v>
          </cell>
          <cell r="AM119">
            <v>69.570999999999998</v>
          </cell>
          <cell r="AN119">
            <v>63.481986999999997</v>
          </cell>
          <cell r="AO119">
            <v>64.117976999999996</v>
          </cell>
          <cell r="AP119">
            <v>66.450701885538663</v>
          </cell>
          <cell r="AQ119">
            <v>66.450701885538663</v>
          </cell>
          <cell r="AR119">
            <v>60.943094385617428</v>
          </cell>
          <cell r="AS119">
            <v>60.391031931758135</v>
          </cell>
          <cell r="AT119">
            <v>66.627800449737649</v>
          </cell>
          <cell r="AU119">
            <v>65.773246731891803</v>
          </cell>
        </row>
        <row r="120">
          <cell r="A120" t="str">
            <v>EL/JPY-43</v>
          </cell>
          <cell r="B120" t="str">
            <v xml:space="preserve">    Euronota XLIII Y (5.5%)</v>
          </cell>
          <cell r="S120">
            <v>0</v>
          </cell>
          <cell r="T120">
            <v>0</v>
          </cell>
          <cell r="U120">
            <v>821.01800000000003</v>
          </cell>
          <cell r="V120">
            <v>806.1</v>
          </cell>
          <cell r="W120">
            <v>776.3</v>
          </cell>
          <cell r="X120">
            <v>734.21</v>
          </cell>
          <cell r="Y120">
            <v>785.06</v>
          </cell>
          <cell r="Z120">
            <v>742.51</v>
          </cell>
          <cell r="AA120">
            <v>691.78</v>
          </cell>
          <cell r="AB120">
            <v>675.37099999999998</v>
          </cell>
          <cell r="AC120">
            <v>650.05399999999997</v>
          </cell>
          <cell r="AD120">
            <v>659.09900000000005</v>
          </cell>
          <cell r="AE120">
            <v>781.72500000000002</v>
          </cell>
          <cell r="AF120">
            <v>757.89499999999998</v>
          </cell>
          <cell r="AG120">
            <v>745.15599999999995</v>
          </cell>
          <cell r="AH120">
            <v>846.3</v>
          </cell>
          <cell r="AI120">
            <v>883.30600000000004</v>
          </cell>
          <cell r="AJ120">
            <v>875.14599999999996</v>
          </cell>
          <cell r="AK120">
            <v>846.97900000000004</v>
          </cell>
          <cell r="AL120">
            <v>831.71600000000001</v>
          </cell>
          <cell r="AM120">
            <v>782.67700000000002</v>
          </cell>
          <cell r="AN120">
            <v>0</v>
          </cell>
          <cell r="AO120">
            <v>0</v>
          </cell>
          <cell r="AP120">
            <v>0</v>
          </cell>
          <cell r="AQ120">
            <v>0</v>
          </cell>
          <cell r="AR120">
            <v>0</v>
          </cell>
          <cell r="AS120">
            <v>0</v>
          </cell>
          <cell r="AT120">
            <v>0</v>
          </cell>
          <cell r="AU120">
            <v>0</v>
          </cell>
        </row>
        <row r="121">
          <cell r="A121" t="str">
            <v>EL/DEM-44</v>
          </cell>
          <cell r="B121" t="str">
            <v xml:space="preserve">    Euronota XLIV DM (11.75%)</v>
          </cell>
          <cell r="S121">
            <v>0</v>
          </cell>
          <cell r="T121">
            <v>0</v>
          </cell>
          <cell r="U121">
            <v>655.995</v>
          </cell>
          <cell r="V121">
            <v>654.70000000000005</v>
          </cell>
          <cell r="W121">
            <v>642.20000000000005</v>
          </cell>
          <cell r="X121">
            <v>598.79999999999995</v>
          </cell>
          <cell r="Y121">
            <v>573.26</v>
          </cell>
          <cell r="Z121">
            <v>566.05999999999995</v>
          </cell>
          <cell r="AA121">
            <v>561.79</v>
          </cell>
          <cell r="AB121">
            <v>540.71500000000003</v>
          </cell>
          <cell r="AC121">
            <v>553.25</v>
          </cell>
          <cell r="AD121">
            <v>594.67200000000003</v>
          </cell>
          <cell r="AE121">
            <v>598.79999999999995</v>
          </cell>
          <cell r="AF121">
            <v>549.84299999999996</v>
          </cell>
          <cell r="AG121">
            <v>524.08199999999999</v>
          </cell>
          <cell r="AH121">
            <v>545.29999999999995</v>
          </cell>
          <cell r="AI121">
            <v>515.59</v>
          </cell>
          <cell r="AJ121">
            <v>488.59100000000001</v>
          </cell>
          <cell r="AK121">
            <v>481.58800000000002</v>
          </cell>
          <cell r="AL121">
            <v>448.62</v>
          </cell>
          <cell r="AM121">
            <v>475.35500000000002</v>
          </cell>
          <cell r="AN121">
            <v>453.313132</v>
          </cell>
          <cell r="AO121">
            <v>434.70035600000006</v>
          </cell>
          <cell r="AP121">
            <v>468.81705548946798</v>
          </cell>
          <cell r="AQ121">
            <v>468.81705548946798</v>
          </cell>
          <cell r="AR121">
            <v>448.5409992937274</v>
          </cell>
          <cell r="AS121">
            <v>447.16799564994977</v>
          </cell>
          <cell r="AT121">
            <v>505.22912140655785</v>
          </cell>
          <cell r="AU121">
            <v>503.68622765710853</v>
          </cell>
        </row>
        <row r="122">
          <cell r="A122" t="str">
            <v>EL/DEM-45</v>
          </cell>
          <cell r="B122" t="str">
            <v xml:space="preserve">    Euronota XLV DM (7%)</v>
          </cell>
          <cell r="S122">
            <v>0</v>
          </cell>
          <cell r="T122">
            <v>0</v>
          </cell>
          <cell r="U122">
            <v>327.99700000000001</v>
          </cell>
          <cell r="V122">
            <v>327.39999999999998</v>
          </cell>
          <cell r="W122">
            <v>321.10000000000002</v>
          </cell>
          <cell r="X122">
            <v>299.39999999999998</v>
          </cell>
          <cell r="Y122">
            <v>286.63</v>
          </cell>
          <cell r="Z122">
            <v>283.02999999999997</v>
          </cell>
          <cell r="AA122">
            <v>280.89999999999998</v>
          </cell>
          <cell r="AB122">
            <v>270.35700000000003</v>
          </cell>
          <cell r="AC122">
            <v>276.625</v>
          </cell>
          <cell r="AD122">
            <v>297.33600000000001</v>
          </cell>
          <cell r="AE122">
            <v>299.39999999999998</v>
          </cell>
          <cell r="AF122">
            <v>274.92200000000003</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row>
        <row r="123">
          <cell r="A123" t="str">
            <v>EL/JPY-46</v>
          </cell>
          <cell r="B123" t="str">
            <v xml:space="preserve">    Euronota XLVI Y (7.4%)</v>
          </cell>
          <cell r="S123">
            <v>0</v>
          </cell>
          <cell r="T123">
            <v>0</v>
          </cell>
          <cell r="U123">
            <v>63.9</v>
          </cell>
          <cell r="V123">
            <v>62.7</v>
          </cell>
          <cell r="W123">
            <v>60.4</v>
          </cell>
          <cell r="X123">
            <v>65.260000000000005</v>
          </cell>
          <cell r="Y123">
            <v>61.06</v>
          </cell>
          <cell r="Z123">
            <v>57.75</v>
          </cell>
          <cell r="AA123">
            <v>53.8</v>
          </cell>
          <cell r="AB123">
            <v>52.527999999999999</v>
          </cell>
          <cell r="AC123">
            <v>50.558999999999997</v>
          </cell>
          <cell r="AD123">
            <v>51.26</v>
          </cell>
          <cell r="AE123">
            <v>60.8</v>
          </cell>
          <cell r="AF123">
            <v>58.996000000000002</v>
          </cell>
          <cell r="AG123">
            <v>57.957000000000001</v>
          </cell>
          <cell r="AH123">
            <v>65.8</v>
          </cell>
          <cell r="AI123">
            <v>68.701999999999998</v>
          </cell>
          <cell r="AJ123">
            <v>68.066999999999993</v>
          </cell>
          <cell r="AK123">
            <v>65.876000000000005</v>
          </cell>
          <cell r="AL123">
            <v>64.688999999999993</v>
          </cell>
          <cell r="AM123">
            <v>60.875</v>
          </cell>
          <cell r="AN123">
            <v>55.546739000000002</v>
          </cell>
          <cell r="AO123">
            <v>56.103230000000003</v>
          </cell>
          <cell r="AP123">
            <v>58.144364149846332</v>
          </cell>
          <cell r="AQ123">
            <v>58.144364149846332</v>
          </cell>
          <cell r="AR123">
            <v>53.32520758741525</v>
          </cell>
          <cell r="AS123">
            <v>52.842152940288365</v>
          </cell>
          <cell r="AT123">
            <v>58.299325393520455</v>
          </cell>
          <cell r="AU123">
            <v>57.551590890405329</v>
          </cell>
        </row>
        <row r="124">
          <cell r="A124" t="str">
            <v>EL/ITL-47</v>
          </cell>
          <cell r="B124" t="str">
            <v xml:space="preserve">    Euronota XLVII LIT (11%)</v>
          </cell>
          <cell r="S124">
            <v>0</v>
          </cell>
          <cell r="T124">
            <v>0</v>
          </cell>
          <cell r="U124">
            <v>228.02</v>
          </cell>
          <cell r="V124">
            <v>229.7</v>
          </cell>
          <cell r="W124">
            <v>228.7</v>
          </cell>
          <cell r="X124">
            <v>209.8</v>
          </cell>
          <cell r="Y124">
            <v>205.62</v>
          </cell>
          <cell r="Z124">
            <v>202.7</v>
          </cell>
          <cell r="AA124">
            <v>200.01</v>
          </cell>
          <cell r="AB124">
            <v>191.98</v>
          </cell>
          <cell r="AC124">
            <v>196.35499999999999</v>
          </cell>
          <cell r="AD124">
            <v>210.33799999999999</v>
          </cell>
          <cell r="AE124">
            <v>211.68899999999999</v>
          </cell>
          <cell r="AF124">
            <v>194.38900000000001</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row>
        <row r="125">
          <cell r="A125" t="str">
            <v>EL/NLG-48</v>
          </cell>
          <cell r="B125" t="str">
            <v xml:space="preserve">    Euronota XLVIII FH (7.625%)</v>
          </cell>
          <cell r="S125">
            <v>0</v>
          </cell>
          <cell r="T125">
            <v>0</v>
          </cell>
          <cell r="U125">
            <v>0</v>
          </cell>
          <cell r="V125">
            <v>146</v>
          </cell>
          <cell r="W125">
            <v>143</v>
          </cell>
          <cell r="X125">
            <v>133.07</v>
          </cell>
          <cell r="Y125">
            <v>127.33</v>
          </cell>
          <cell r="Z125">
            <v>125.61</v>
          </cell>
          <cell r="AA125">
            <v>124.613</v>
          </cell>
          <cell r="AB125">
            <v>119.938</v>
          </cell>
          <cell r="AC125">
            <v>122.687</v>
          </cell>
          <cell r="AD125">
            <v>131.86199999999999</v>
          </cell>
          <cell r="AE125">
            <v>132.887</v>
          </cell>
          <cell r="AF125">
            <v>121.999</v>
          </cell>
          <cell r="AG125">
            <v>116.279</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row>
        <row r="126">
          <cell r="A126" t="str">
            <v>EL/LIB-49</v>
          </cell>
          <cell r="B126" t="str">
            <v xml:space="preserve">    Euronota XLIX LIB (11.5%)</v>
          </cell>
          <cell r="S126">
            <v>0</v>
          </cell>
          <cell r="T126">
            <v>0</v>
          </cell>
          <cell r="U126">
            <v>0</v>
          </cell>
          <cell r="V126">
            <v>156.5</v>
          </cell>
          <cell r="W126">
            <v>169.1</v>
          </cell>
          <cell r="X126">
            <v>164.9</v>
          </cell>
          <cell r="Y126">
            <v>166.56</v>
          </cell>
          <cell r="Z126">
            <v>161.4</v>
          </cell>
          <cell r="AA126">
            <v>167.58</v>
          </cell>
          <cell r="AB126">
            <v>167.52</v>
          </cell>
          <cell r="AC126">
            <v>166.81899999999999</v>
          </cell>
          <cell r="AD126">
            <v>170.3</v>
          </cell>
          <cell r="AE126">
            <v>168.24</v>
          </cell>
          <cell r="AF126">
            <v>161.22</v>
          </cell>
          <cell r="AG126">
            <v>157.47</v>
          </cell>
          <cell r="AH126">
            <v>164.6</v>
          </cell>
          <cell r="AI126">
            <v>161.6</v>
          </cell>
          <cell r="AJ126">
            <v>159.36000000000001</v>
          </cell>
          <cell r="AK126">
            <v>151.529</v>
          </cell>
          <cell r="AL126">
            <v>147.536</v>
          </cell>
          <cell r="AM126">
            <v>148.898</v>
          </cell>
          <cell r="AN126">
            <v>142.55167499999999</v>
          </cell>
          <cell r="AO126">
            <v>141.60996400000002</v>
          </cell>
          <cell r="AP126">
            <v>0</v>
          </cell>
          <cell r="AQ126">
            <v>0</v>
          </cell>
          <cell r="AR126">
            <v>0</v>
          </cell>
          <cell r="AS126">
            <v>0</v>
          </cell>
          <cell r="AT126">
            <v>0</v>
          </cell>
          <cell r="AU126">
            <v>0</v>
          </cell>
        </row>
        <row r="127">
          <cell r="A127" t="str">
            <v>EL/USD-50</v>
          </cell>
          <cell r="B127" t="str">
            <v xml:space="preserve">    Euronota L (Libor + 270 p.b.)</v>
          </cell>
          <cell r="S127">
            <v>0</v>
          </cell>
          <cell r="T127">
            <v>0</v>
          </cell>
          <cell r="U127">
            <v>0</v>
          </cell>
          <cell r="V127">
            <v>500</v>
          </cell>
          <cell r="W127">
            <v>500</v>
          </cell>
          <cell r="X127">
            <v>500</v>
          </cell>
          <cell r="Y127">
            <v>500</v>
          </cell>
          <cell r="Z127">
            <v>500</v>
          </cell>
          <cell r="AA127">
            <v>500</v>
          </cell>
          <cell r="AB127">
            <v>500</v>
          </cell>
          <cell r="AC127">
            <v>500</v>
          </cell>
          <cell r="AD127">
            <v>500</v>
          </cell>
          <cell r="AE127">
            <v>500</v>
          </cell>
          <cell r="AF127">
            <v>500</v>
          </cell>
          <cell r="AG127">
            <v>500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row>
        <row r="128">
          <cell r="A128" t="str">
            <v>EL/DEM-51</v>
          </cell>
          <cell r="B128" t="str">
            <v xml:space="preserve">    Euronota LI DM (9%)</v>
          </cell>
          <cell r="S128">
            <v>0</v>
          </cell>
          <cell r="T128">
            <v>0</v>
          </cell>
          <cell r="U128">
            <v>0</v>
          </cell>
          <cell r="V128">
            <v>245.5</v>
          </cell>
          <cell r="W128">
            <v>240.8</v>
          </cell>
          <cell r="X128">
            <v>224.55</v>
          </cell>
          <cell r="Y128">
            <v>214.97</v>
          </cell>
          <cell r="Z128">
            <v>212.27</v>
          </cell>
          <cell r="AA128">
            <v>210.67</v>
          </cell>
          <cell r="AB128">
            <v>202.768</v>
          </cell>
          <cell r="AC128">
            <v>207.46799999999999</v>
          </cell>
          <cell r="AD128">
            <v>223.001</v>
          </cell>
          <cell r="AE128">
            <v>224.55</v>
          </cell>
          <cell r="AF128">
            <v>206.191</v>
          </cell>
          <cell r="AG128">
            <v>196.53100000000001</v>
          </cell>
          <cell r="AH128">
            <v>204.5</v>
          </cell>
          <cell r="AI128">
            <v>193.34</v>
          </cell>
          <cell r="AJ128">
            <v>183.22200000000001</v>
          </cell>
          <cell r="AK128">
            <v>180.595</v>
          </cell>
          <cell r="AL128">
            <v>168.232</v>
          </cell>
          <cell r="AM128">
            <v>178.25800000000001</v>
          </cell>
          <cell r="AN128">
            <v>169.992424</v>
          </cell>
          <cell r="AO128">
            <v>163.01263399999999</v>
          </cell>
          <cell r="AP128">
            <v>175.80639580855049</v>
          </cell>
          <cell r="AQ128">
            <v>175.80639580855049</v>
          </cell>
          <cell r="AR128">
            <v>168.20287473514779</v>
          </cell>
          <cell r="AS128">
            <v>167.68799836873117</v>
          </cell>
          <cell r="AT128">
            <v>189.46092052745919</v>
          </cell>
          <cell r="AU128">
            <v>188.88233537141571</v>
          </cell>
        </row>
        <row r="129">
          <cell r="A129" t="str">
            <v>EL/DEM-52</v>
          </cell>
          <cell r="B129" t="str">
            <v xml:space="preserve">    Euronota LII DM (12%)</v>
          </cell>
          <cell r="S129">
            <v>0</v>
          </cell>
          <cell r="T129">
            <v>0</v>
          </cell>
          <cell r="U129">
            <v>0</v>
          </cell>
          <cell r="V129">
            <v>245.5</v>
          </cell>
          <cell r="W129">
            <v>240.8</v>
          </cell>
          <cell r="X129">
            <v>224.55</v>
          </cell>
          <cell r="Y129">
            <v>214.97</v>
          </cell>
          <cell r="Z129">
            <v>212.27</v>
          </cell>
          <cell r="AA129">
            <v>210.67</v>
          </cell>
          <cell r="AB129">
            <v>202.768</v>
          </cell>
          <cell r="AC129">
            <v>207.46799999999999</v>
          </cell>
          <cell r="AD129">
            <v>223</v>
          </cell>
          <cell r="AE129">
            <v>224.55</v>
          </cell>
          <cell r="AF129">
            <v>206.191</v>
          </cell>
          <cell r="AG129">
            <v>196.53100000000001</v>
          </cell>
          <cell r="AH129">
            <v>204.5</v>
          </cell>
          <cell r="AI129">
            <v>193.34</v>
          </cell>
          <cell r="AJ129">
            <v>183.22200000000001</v>
          </cell>
          <cell r="AK129">
            <v>180.595</v>
          </cell>
          <cell r="AL129">
            <v>168.232</v>
          </cell>
          <cell r="AM129">
            <v>178.25800000000001</v>
          </cell>
          <cell r="AN129">
            <v>169.992424</v>
          </cell>
          <cell r="AO129">
            <v>163.01263399999999</v>
          </cell>
          <cell r="AP129">
            <v>175.80639580855049</v>
          </cell>
          <cell r="AQ129">
            <v>175.80639580855049</v>
          </cell>
          <cell r="AR129">
            <v>168.20287473514779</v>
          </cell>
          <cell r="AS129">
            <v>167.68799836873117</v>
          </cell>
          <cell r="AT129">
            <v>189.46092052745919</v>
          </cell>
          <cell r="AU129">
            <v>188.88233537141571</v>
          </cell>
        </row>
        <row r="130">
          <cell r="A130" t="str">
            <v>EL/ITL-53</v>
          </cell>
          <cell r="B130" t="str">
            <v xml:space="preserve">    Euronota LIII LIT (11%)</v>
          </cell>
          <cell r="S130">
            <v>0</v>
          </cell>
          <cell r="T130">
            <v>0</v>
          </cell>
          <cell r="U130">
            <v>0</v>
          </cell>
          <cell r="V130">
            <v>0</v>
          </cell>
          <cell r="W130">
            <v>326.7</v>
          </cell>
          <cell r="X130">
            <v>299.81</v>
          </cell>
          <cell r="Y130">
            <v>293.75</v>
          </cell>
          <cell r="Z130">
            <v>289.57</v>
          </cell>
          <cell r="AA130">
            <v>285.73</v>
          </cell>
          <cell r="AB130">
            <v>274.25799999999998</v>
          </cell>
          <cell r="AC130">
            <v>280.50799999999998</v>
          </cell>
          <cell r="AD130">
            <v>300.48</v>
          </cell>
          <cell r="AE130">
            <v>302.41300000000001</v>
          </cell>
          <cell r="AF130">
            <v>277.69900000000001</v>
          </cell>
          <cell r="AG130">
            <v>264.685</v>
          </cell>
          <cell r="AH130">
            <v>275.39999999999998</v>
          </cell>
          <cell r="AI130">
            <v>260.39</v>
          </cell>
          <cell r="AJ130">
            <v>246.76400000000001</v>
          </cell>
          <cell r="AK130">
            <v>243.226</v>
          </cell>
          <cell r="AL130">
            <v>226.57599999999999</v>
          </cell>
          <cell r="AM130">
            <v>240.07900000000001</v>
          </cell>
          <cell r="AN130">
            <v>228.94622699999999</v>
          </cell>
          <cell r="AO130">
            <v>219.545827</v>
          </cell>
          <cell r="AP130">
            <v>236.77649449653288</v>
          </cell>
          <cell r="AQ130">
            <v>236.77649449653288</v>
          </cell>
          <cell r="AR130">
            <v>226.53605262378136</v>
          </cell>
          <cell r="AS130">
            <v>225.84261994422502</v>
          </cell>
          <cell r="AT130">
            <v>255.16645732810505</v>
          </cell>
          <cell r="AU130">
            <v>254.38719980593308</v>
          </cell>
        </row>
        <row r="131">
          <cell r="A131" t="str">
            <v>EL/JPY-54</v>
          </cell>
          <cell r="B131" t="str">
            <v xml:space="preserve">    Euronota LIV Y (6%)</v>
          </cell>
          <cell r="S131">
            <v>0</v>
          </cell>
          <cell r="T131">
            <v>0</v>
          </cell>
          <cell r="U131">
            <v>0</v>
          </cell>
          <cell r="V131">
            <v>0</v>
          </cell>
          <cell r="W131">
            <v>431.3</v>
          </cell>
          <cell r="X131">
            <v>407.89</v>
          </cell>
          <cell r="Y131">
            <v>436.14</v>
          </cell>
          <cell r="Z131">
            <v>412.5</v>
          </cell>
          <cell r="AA131">
            <v>384.32</v>
          </cell>
          <cell r="AB131">
            <v>375.20600000000002</v>
          </cell>
          <cell r="AC131">
            <v>361.14100000000002</v>
          </cell>
          <cell r="AD131">
            <v>366.16</v>
          </cell>
          <cell r="AE131">
            <v>434.29199999999997</v>
          </cell>
          <cell r="AF131">
            <v>421.053</v>
          </cell>
          <cell r="AG131">
            <v>413.976</v>
          </cell>
          <cell r="AH131">
            <v>470.2</v>
          </cell>
          <cell r="AI131">
            <v>490.72500000000002</v>
          </cell>
          <cell r="AJ131">
            <v>486.19200000000001</v>
          </cell>
          <cell r="AK131">
            <v>470.54399999999998</v>
          </cell>
          <cell r="AL131">
            <v>462.065</v>
          </cell>
          <cell r="AM131">
            <v>434.82</v>
          </cell>
          <cell r="AN131">
            <v>396.76241900000002</v>
          </cell>
          <cell r="AO131">
            <v>400.73735700000003</v>
          </cell>
          <cell r="AP131">
            <v>415.31688678461666</v>
          </cell>
          <cell r="AQ131">
            <v>415.31688678461666</v>
          </cell>
          <cell r="AR131">
            <v>380.8943399101089</v>
          </cell>
          <cell r="AS131">
            <v>377.44394957348834</v>
          </cell>
          <cell r="AT131">
            <v>416.42375281086032</v>
          </cell>
          <cell r="AU131">
            <v>411.08279207432378</v>
          </cell>
        </row>
        <row r="132">
          <cell r="A132" t="str">
            <v>EL/DEM-55</v>
          </cell>
          <cell r="B132" t="str">
            <v xml:space="preserve">    Euronota LV DM (11.75%)</v>
          </cell>
          <cell r="S132">
            <v>0</v>
          </cell>
          <cell r="T132">
            <v>0</v>
          </cell>
          <cell r="U132">
            <v>0</v>
          </cell>
          <cell r="V132">
            <v>0</v>
          </cell>
          <cell r="W132">
            <v>321.10000000000002</v>
          </cell>
          <cell r="X132">
            <v>299.39999999999998</v>
          </cell>
          <cell r="Y132">
            <v>286.63</v>
          </cell>
          <cell r="Z132">
            <v>283.02999999999997</v>
          </cell>
          <cell r="AA132">
            <v>280.89999999999998</v>
          </cell>
          <cell r="AB132">
            <v>270.35700000000003</v>
          </cell>
          <cell r="AC132">
            <v>276.625</v>
          </cell>
          <cell r="AD132">
            <v>297.33600000000001</v>
          </cell>
          <cell r="AE132">
            <v>299.39999999999998</v>
          </cell>
          <cell r="AF132">
            <v>274.92200000000003</v>
          </cell>
          <cell r="AG132">
            <v>262.041</v>
          </cell>
          <cell r="AH132">
            <v>272.60000000000002</v>
          </cell>
          <cell r="AI132">
            <v>257.79000000000002</v>
          </cell>
          <cell r="AJ132">
            <v>244.29599999999999</v>
          </cell>
          <cell r="AK132">
            <v>240.79400000000001</v>
          </cell>
          <cell r="AL132">
            <v>224.31</v>
          </cell>
          <cell r="AM132">
            <v>237.678</v>
          </cell>
          <cell r="AN132">
            <v>226.656566</v>
          </cell>
          <cell r="AO132">
            <v>217.35017800000003</v>
          </cell>
          <cell r="AP132">
            <v>234.40852774473399</v>
          </cell>
          <cell r="AQ132">
            <v>234.40852774473399</v>
          </cell>
          <cell r="AR132">
            <v>224.2704996468637</v>
          </cell>
          <cell r="AS132">
            <v>223.58399782497489</v>
          </cell>
          <cell r="AT132">
            <v>252.61456070327893</v>
          </cell>
          <cell r="AU132">
            <v>251.84311382855427</v>
          </cell>
        </row>
        <row r="133">
          <cell r="A133" t="str">
            <v>EL/FRS-56</v>
          </cell>
          <cell r="B133" t="str">
            <v xml:space="preserve">    Euronota LVI Chf (7%)</v>
          </cell>
          <cell r="S133">
            <v>0</v>
          </cell>
          <cell r="T133">
            <v>0</v>
          </cell>
          <cell r="U133">
            <v>0</v>
          </cell>
          <cell r="V133">
            <v>0</v>
          </cell>
          <cell r="W133">
            <v>148</v>
          </cell>
          <cell r="X133">
            <v>138.71</v>
          </cell>
          <cell r="Y133">
            <v>136.87</v>
          </cell>
          <cell r="Z133">
            <v>137.61000000000001</v>
          </cell>
          <cell r="AA133">
            <v>138.79</v>
          </cell>
          <cell r="AB133">
            <v>131.285</v>
          </cell>
          <cell r="AC133">
            <v>131.76900000000001</v>
          </cell>
          <cell r="AD133">
            <v>143.47200000000001</v>
          </cell>
          <cell r="AE133">
            <v>220.42599999999999</v>
          </cell>
          <cell r="AF133">
            <v>201.93899999999999</v>
          </cell>
          <cell r="AG133">
            <v>191.48500000000001</v>
          </cell>
          <cell r="AH133">
            <v>200.1</v>
          </cell>
          <cell r="AI133">
            <v>188.584</v>
          </cell>
          <cell r="AJ133">
            <v>180.22300000000001</v>
          </cell>
          <cell r="AK133">
            <v>183.79</v>
          </cell>
          <cell r="AL133">
            <v>173.61099999999999</v>
          </cell>
          <cell r="AM133">
            <v>183.20599999999999</v>
          </cell>
          <cell r="AN133">
            <v>174.165457</v>
          </cell>
          <cell r="AO133">
            <v>167.17748699999999</v>
          </cell>
          <cell r="AP133">
            <v>185.33390992771976</v>
          </cell>
          <cell r="AQ133">
            <v>185.33390992771976</v>
          </cell>
          <cell r="AR133">
            <v>178.91221374045801</v>
          </cell>
          <cell r="AS133">
            <v>179.00829405095772</v>
          </cell>
          <cell r="AT133">
            <v>201.80277142472758</v>
          </cell>
          <cell r="AU133">
            <v>202.3335806299319</v>
          </cell>
        </row>
        <row r="134">
          <cell r="A134" t="str">
            <v>EL/ARP-57</v>
          </cell>
          <cell r="B134" t="str">
            <v xml:space="preserve">    Euronota LVII $ (8.75%)</v>
          </cell>
          <cell r="S134">
            <v>0</v>
          </cell>
          <cell r="T134">
            <v>0</v>
          </cell>
          <cell r="U134">
            <v>0</v>
          </cell>
          <cell r="V134">
            <v>0</v>
          </cell>
          <cell r="W134">
            <v>250</v>
          </cell>
          <cell r="X134">
            <v>250</v>
          </cell>
          <cell r="Y134">
            <v>250</v>
          </cell>
          <cell r="Z134">
            <v>250</v>
          </cell>
          <cell r="AA134">
            <v>250</v>
          </cell>
          <cell r="AB134">
            <v>250</v>
          </cell>
          <cell r="AC134">
            <v>250</v>
          </cell>
          <cell r="AD134">
            <v>250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row>
        <row r="135">
          <cell r="A135" t="str">
            <v>EL/JPY-58</v>
          </cell>
          <cell r="B135" t="str">
            <v xml:space="preserve">    Euronota LVIII Y (5%) Samurai</v>
          </cell>
          <cell r="S135">
            <v>0</v>
          </cell>
          <cell r="T135">
            <v>0</v>
          </cell>
          <cell r="U135">
            <v>0</v>
          </cell>
          <cell r="V135">
            <v>0</v>
          </cell>
          <cell r="W135">
            <v>431.3</v>
          </cell>
          <cell r="X135">
            <v>407.89</v>
          </cell>
          <cell r="Y135">
            <v>436.14</v>
          </cell>
          <cell r="Z135">
            <v>412.51</v>
          </cell>
          <cell r="AA135">
            <v>384.31</v>
          </cell>
          <cell r="AB135">
            <v>375.20600000000002</v>
          </cell>
          <cell r="AC135">
            <v>361.14100000000002</v>
          </cell>
          <cell r="AD135">
            <v>366.16</v>
          </cell>
          <cell r="AE135">
            <v>434.29199999999997</v>
          </cell>
          <cell r="AF135">
            <v>421.053</v>
          </cell>
          <cell r="AG135">
            <v>413.976</v>
          </cell>
          <cell r="AH135">
            <v>470.2</v>
          </cell>
          <cell r="AI135">
            <v>490.72500000000002</v>
          </cell>
          <cell r="AJ135">
            <v>486.19200000000001</v>
          </cell>
          <cell r="AK135">
            <v>470.54399999999998</v>
          </cell>
          <cell r="AL135">
            <v>462.065</v>
          </cell>
          <cell r="AM135">
            <v>434.82</v>
          </cell>
          <cell r="AN135">
            <v>396.76241900000002</v>
          </cell>
          <cell r="AO135">
            <v>400.73735700000003</v>
          </cell>
          <cell r="AP135">
            <v>415.31688678461666</v>
          </cell>
          <cell r="AQ135">
            <v>415.31688678461666</v>
          </cell>
          <cell r="AR135">
            <v>380.8943399101089</v>
          </cell>
          <cell r="AS135">
            <v>377.44394957348834</v>
          </cell>
          <cell r="AT135">
            <v>416.42375281086032</v>
          </cell>
          <cell r="AU135">
            <v>411.08279207432378</v>
          </cell>
        </row>
        <row r="136">
          <cell r="A136" t="str">
            <v>EL/DEM-59</v>
          </cell>
          <cell r="B136" t="str">
            <v xml:space="preserve">    Euronota LIX DM (8.5%)</v>
          </cell>
          <cell r="S136">
            <v>0</v>
          </cell>
          <cell r="T136">
            <v>0</v>
          </cell>
          <cell r="U136">
            <v>0</v>
          </cell>
          <cell r="V136">
            <v>0</v>
          </cell>
          <cell r="W136">
            <v>642.20000000000005</v>
          </cell>
          <cell r="X136">
            <v>598.79999999999995</v>
          </cell>
          <cell r="Y136">
            <v>573.26</v>
          </cell>
          <cell r="Z136">
            <v>566.05999999999995</v>
          </cell>
          <cell r="AA136">
            <v>561.79</v>
          </cell>
          <cell r="AB136">
            <v>540.71500000000003</v>
          </cell>
          <cell r="AC136">
            <v>553.25</v>
          </cell>
          <cell r="AD136">
            <v>594.67200000000003</v>
          </cell>
          <cell r="AE136">
            <v>598.79999999999995</v>
          </cell>
          <cell r="AF136">
            <v>549.84299999999996</v>
          </cell>
          <cell r="AG136">
            <v>524.08199999999999</v>
          </cell>
          <cell r="AH136">
            <v>545.29999999999995</v>
          </cell>
          <cell r="AI136">
            <v>515.59</v>
          </cell>
          <cell r="AJ136">
            <v>488.59100000000001</v>
          </cell>
          <cell r="AK136">
            <v>481.58800000000002</v>
          </cell>
          <cell r="AL136">
            <v>448.62</v>
          </cell>
          <cell r="AM136">
            <v>475.35500000000002</v>
          </cell>
          <cell r="AN136">
            <v>453.313132</v>
          </cell>
          <cell r="AO136">
            <v>434.70035600000006</v>
          </cell>
          <cell r="AP136">
            <v>468.81705548946798</v>
          </cell>
          <cell r="AQ136">
            <v>468.81705548946798</v>
          </cell>
          <cell r="AR136">
            <v>448.5409992937274</v>
          </cell>
          <cell r="AS136">
            <v>447.16799564994977</v>
          </cell>
          <cell r="AT136">
            <v>505.22912140655785</v>
          </cell>
          <cell r="AU136">
            <v>503.68622765710853</v>
          </cell>
        </row>
        <row r="137">
          <cell r="A137" t="str">
            <v>EL/ITL-60</v>
          </cell>
          <cell r="B137" t="str">
            <v xml:space="preserve">    Euronota LX LIT (10%)</v>
          </cell>
          <cell r="S137">
            <v>0</v>
          </cell>
          <cell r="T137">
            <v>0</v>
          </cell>
          <cell r="U137">
            <v>0</v>
          </cell>
          <cell r="V137">
            <v>0</v>
          </cell>
          <cell r="W137">
            <v>0</v>
          </cell>
          <cell r="X137">
            <v>359.77</v>
          </cell>
          <cell r="Y137">
            <v>352.5</v>
          </cell>
          <cell r="Z137">
            <v>347.48</v>
          </cell>
          <cell r="AA137">
            <v>342.87</v>
          </cell>
          <cell r="AB137">
            <v>329.10899999999998</v>
          </cell>
          <cell r="AC137">
            <v>336.60899999999998</v>
          </cell>
          <cell r="AD137">
            <v>360.57</v>
          </cell>
          <cell r="AE137">
            <v>362.89499999999998</v>
          </cell>
          <cell r="AF137">
            <v>333.23899999999998</v>
          </cell>
          <cell r="AG137">
            <v>317.62200000000001</v>
          </cell>
          <cell r="AH137">
            <v>330.5</v>
          </cell>
          <cell r="AI137">
            <v>312.47000000000003</v>
          </cell>
          <cell r="AJ137">
            <v>296.11599999999999</v>
          </cell>
          <cell r="AK137">
            <v>291.87200000000001</v>
          </cell>
          <cell r="AL137">
            <v>271.89100000000002</v>
          </cell>
          <cell r="AM137">
            <v>288.09399999999999</v>
          </cell>
          <cell r="AN137">
            <v>274.73547300000001</v>
          </cell>
          <cell r="AO137">
            <v>263.454993</v>
          </cell>
          <cell r="AP137">
            <v>284.13179339583945</v>
          </cell>
          <cell r="AQ137">
            <v>284.13179339583945</v>
          </cell>
          <cell r="AR137">
            <v>271.84326314853763</v>
          </cell>
          <cell r="AS137">
            <v>271.01114393307</v>
          </cell>
          <cell r="AT137">
            <v>306.19974879372609</v>
          </cell>
          <cell r="AU137">
            <v>305.26463976711972</v>
          </cell>
        </row>
        <row r="138">
          <cell r="A138" t="str">
            <v>EL/ARP-61</v>
          </cell>
          <cell r="B138" t="str">
            <v xml:space="preserve">    Euronota LXI $ (11.75%)-2007</v>
          </cell>
          <cell r="S138">
            <v>0</v>
          </cell>
          <cell r="T138">
            <v>0</v>
          </cell>
          <cell r="U138">
            <v>0</v>
          </cell>
          <cell r="V138">
            <v>0</v>
          </cell>
          <cell r="W138">
            <v>0</v>
          </cell>
          <cell r="X138">
            <v>500</v>
          </cell>
          <cell r="Y138">
            <v>500</v>
          </cell>
          <cell r="Z138">
            <v>500</v>
          </cell>
          <cell r="AA138">
            <v>500</v>
          </cell>
          <cell r="AB138">
            <v>500</v>
          </cell>
          <cell r="AC138">
            <v>500</v>
          </cell>
          <cell r="AD138">
            <v>500</v>
          </cell>
          <cell r="AE138">
            <v>500</v>
          </cell>
          <cell r="AF138">
            <v>500</v>
          </cell>
          <cell r="AG138">
            <v>500</v>
          </cell>
          <cell r="AH138">
            <v>500</v>
          </cell>
          <cell r="AI138">
            <v>500</v>
          </cell>
          <cell r="AJ138">
            <v>500</v>
          </cell>
          <cell r="AK138">
            <v>500</v>
          </cell>
          <cell r="AL138">
            <v>500</v>
          </cell>
          <cell r="AM138">
            <v>500</v>
          </cell>
          <cell r="AN138">
            <v>403.64</v>
          </cell>
          <cell r="AO138">
            <v>80.260000000000005</v>
          </cell>
          <cell r="AP138">
            <v>80.260000000000005</v>
          </cell>
          <cell r="AQ138">
            <v>80.260000000000005</v>
          </cell>
          <cell r="AR138">
            <v>16.860628999999999</v>
          </cell>
          <cell r="AS138">
            <v>5.8140099999999997</v>
          </cell>
          <cell r="AT138">
            <v>4.4370076315789477</v>
          </cell>
          <cell r="AU138">
            <v>4.4961677333333334</v>
          </cell>
        </row>
        <row r="139">
          <cell r="A139" t="str">
            <v>EL/DEM-62</v>
          </cell>
          <cell r="B139" t="str">
            <v xml:space="preserve">    Euronota LXII DM (7,07%)</v>
          </cell>
          <cell r="S139">
            <v>0</v>
          </cell>
          <cell r="T139">
            <v>0</v>
          </cell>
          <cell r="U139">
            <v>0</v>
          </cell>
          <cell r="V139">
            <v>0</v>
          </cell>
          <cell r="W139">
            <v>0</v>
          </cell>
          <cell r="X139">
            <v>898.2</v>
          </cell>
          <cell r="Y139">
            <v>859.89</v>
          </cell>
          <cell r="Z139">
            <v>849.09</v>
          </cell>
          <cell r="AA139">
            <v>842.69</v>
          </cell>
          <cell r="AB139">
            <v>811.07299999999998</v>
          </cell>
          <cell r="AC139">
            <v>829.875</v>
          </cell>
          <cell r="AD139">
            <v>892</v>
          </cell>
          <cell r="AE139">
            <v>898.2</v>
          </cell>
          <cell r="AF139">
            <v>824.76499999999999</v>
          </cell>
          <cell r="AG139">
            <v>786.12199999999996</v>
          </cell>
          <cell r="AH139">
            <v>817.9</v>
          </cell>
          <cell r="AI139">
            <v>773.39</v>
          </cell>
          <cell r="AJ139">
            <v>732.88699999999994</v>
          </cell>
          <cell r="AK139">
            <v>722.38099999999997</v>
          </cell>
          <cell r="AL139">
            <v>672.93</v>
          </cell>
          <cell r="AM139">
            <v>713.03300000000002</v>
          </cell>
          <cell r="AN139">
            <v>679.969697</v>
          </cell>
          <cell r="AO139">
            <v>652.05053399999997</v>
          </cell>
          <cell r="AP139">
            <v>703.22558323420196</v>
          </cell>
          <cell r="AQ139">
            <v>703.22558323420196</v>
          </cell>
          <cell r="AR139">
            <v>672.81149894059115</v>
          </cell>
          <cell r="AS139">
            <v>670.75199347492469</v>
          </cell>
          <cell r="AT139">
            <v>757.84368210983678</v>
          </cell>
          <cell r="AU139">
            <v>755.52934148566283</v>
          </cell>
        </row>
        <row r="140">
          <cell r="A140" t="str">
            <v>EL/ATS-63</v>
          </cell>
          <cell r="B140" t="str">
            <v xml:space="preserve">    Euronota LXIII ATS (7%)</v>
          </cell>
          <cell r="S140">
            <v>0</v>
          </cell>
          <cell r="T140">
            <v>0</v>
          </cell>
          <cell r="U140">
            <v>0</v>
          </cell>
          <cell r="V140">
            <v>0</v>
          </cell>
          <cell r="W140">
            <v>0</v>
          </cell>
          <cell r="X140">
            <v>0</v>
          </cell>
          <cell r="Y140">
            <v>81.56</v>
          </cell>
          <cell r="Z140">
            <v>80.486000000000004</v>
          </cell>
          <cell r="AA140">
            <v>79.944999999999993</v>
          </cell>
          <cell r="AB140">
            <v>76.921000000000006</v>
          </cell>
          <cell r="AC140">
            <v>78.634</v>
          </cell>
          <cell r="AD140">
            <v>84.48</v>
          </cell>
          <cell r="AE140">
            <v>85.12</v>
          </cell>
          <cell r="AF140">
            <v>78.152000000000001</v>
          </cell>
          <cell r="AG140">
            <v>74.489999999999995</v>
          </cell>
          <cell r="AH140">
            <v>77.5</v>
          </cell>
          <cell r="AI140">
            <v>73.283000000000001</v>
          </cell>
          <cell r="AJ140">
            <v>69.445999999999998</v>
          </cell>
          <cell r="AK140">
            <v>68.450999999999993</v>
          </cell>
          <cell r="AL140">
            <v>63.765000000000001</v>
          </cell>
          <cell r="AM140">
            <v>67.564999999999998</v>
          </cell>
          <cell r="AN140">
            <v>64.431983000000002</v>
          </cell>
          <cell r="AO140">
            <v>61.786442999999998</v>
          </cell>
          <cell r="AP140">
            <v>66.635645552473804</v>
          </cell>
          <cell r="AQ140">
            <v>66.635645552473804</v>
          </cell>
          <cell r="AR140">
            <v>63.753692454482731</v>
          </cell>
          <cell r="AS140">
            <v>63.558539671365487</v>
          </cell>
          <cell r="AT140">
            <v>71.811098893649486</v>
          </cell>
          <cell r="AU140">
            <v>71.59179560885994</v>
          </cell>
        </row>
        <row r="141">
          <cell r="A141" t="str">
            <v>EL/ESP-64</v>
          </cell>
          <cell r="B141" t="str">
            <v xml:space="preserve">    Euronota LXIV Matador Ptas (7,5%)</v>
          </cell>
          <cell r="S141">
            <v>0</v>
          </cell>
          <cell r="T141">
            <v>0</v>
          </cell>
          <cell r="U141">
            <v>0</v>
          </cell>
          <cell r="V141">
            <v>0</v>
          </cell>
          <cell r="W141">
            <v>0</v>
          </cell>
          <cell r="X141">
            <v>0</v>
          </cell>
          <cell r="Y141">
            <v>135.66999999999999</v>
          </cell>
          <cell r="Z141">
            <v>134.02000000000001</v>
          </cell>
          <cell r="AA141">
            <v>132.63399999999999</v>
          </cell>
          <cell r="AB141">
            <v>128.196</v>
          </cell>
          <cell r="AC141">
            <v>130.22499999999999</v>
          </cell>
          <cell r="AD141">
            <v>139.86000000000001</v>
          </cell>
          <cell r="AE141">
            <v>140.548</v>
          </cell>
          <cell r="AF141">
            <v>129.26599999999999</v>
          </cell>
          <cell r="AG141">
            <v>123.206</v>
          </cell>
          <cell r="AH141">
            <v>128.19999999999999</v>
          </cell>
          <cell r="AI141">
            <v>121.212</v>
          </cell>
          <cell r="AJ141">
            <v>114.863</v>
          </cell>
          <cell r="AK141">
            <v>113.21899999999999</v>
          </cell>
          <cell r="AL141">
            <v>105.468</v>
          </cell>
          <cell r="AM141">
            <v>111.754</v>
          </cell>
          <cell r="AN141">
            <v>106.571878</v>
          </cell>
          <cell r="AO141">
            <v>102.19609799999999</v>
          </cell>
          <cell r="AP141">
            <v>110.21678153000403</v>
          </cell>
          <cell r="AQ141">
            <v>110.21678153000403</v>
          </cell>
          <cell r="AR141">
            <v>105.44997084308307</v>
          </cell>
          <cell r="AS141">
            <v>105.1271841815126</v>
          </cell>
          <cell r="AT141">
            <v>0</v>
          </cell>
          <cell r="AU141">
            <v>0</v>
          </cell>
        </row>
        <row r="142">
          <cell r="A142" t="str">
            <v>EL/JPY-65</v>
          </cell>
          <cell r="B142" t="str">
            <v xml:space="preserve">    Euronota LXV Y (4,4%)</v>
          </cell>
          <cell r="S142">
            <v>0</v>
          </cell>
          <cell r="T142">
            <v>0</v>
          </cell>
          <cell r="U142">
            <v>0</v>
          </cell>
          <cell r="V142">
            <v>0</v>
          </cell>
          <cell r="W142">
            <v>0</v>
          </cell>
          <cell r="X142">
            <v>0</v>
          </cell>
          <cell r="Y142">
            <v>436.14</v>
          </cell>
          <cell r="Z142">
            <v>412.5</v>
          </cell>
          <cell r="AA142">
            <v>384.32</v>
          </cell>
          <cell r="AB142">
            <v>375.20600000000002</v>
          </cell>
          <cell r="AC142">
            <v>361.14100000000002</v>
          </cell>
          <cell r="AD142">
            <v>366.16</v>
          </cell>
          <cell r="AE142">
            <v>434.29199999999997</v>
          </cell>
          <cell r="AF142">
            <v>421.053</v>
          </cell>
          <cell r="AG142">
            <v>413.976</v>
          </cell>
          <cell r="AH142">
            <v>470.2</v>
          </cell>
          <cell r="AI142">
            <v>490.72500000000002</v>
          </cell>
          <cell r="AJ142">
            <v>486.19200000000001</v>
          </cell>
          <cell r="AK142">
            <v>470.54399999999998</v>
          </cell>
          <cell r="AL142">
            <v>462.065</v>
          </cell>
          <cell r="AM142">
            <v>434.82</v>
          </cell>
          <cell r="AN142">
            <v>396.76241900000002</v>
          </cell>
          <cell r="AO142">
            <v>400.73735700000003</v>
          </cell>
          <cell r="AP142">
            <v>415.31688678461666</v>
          </cell>
          <cell r="AQ142">
            <v>415.31688678461666</v>
          </cell>
          <cell r="AR142">
            <v>380.8943399101089</v>
          </cell>
          <cell r="AS142">
            <v>377.44394957348834</v>
          </cell>
          <cell r="AT142">
            <v>416.42375281086032</v>
          </cell>
          <cell r="AU142">
            <v>411.08279207432378</v>
          </cell>
        </row>
        <row r="143">
          <cell r="A143" t="str">
            <v>EL/ITL-66</v>
          </cell>
          <cell r="B143" t="str">
            <v xml:space="preserve">    Euronota LXVI LIT (8,52%)</v>
          </cell>
          <cell r="S143">
            <v>0</v>
          </cell>
          <cell r="T143">
            <v>0</v>
          </cell>
          <cell r="U143">
            <v>0</v>
          </cell>
          <cell r="V143">
            <v>0</v>
          </cell>
          <cell r="W143">
            <v>0</v>
          </cell>
          <cell r="X143">
            <v>0</v>
          </cell>
          <cell r="Y143">
            <v>293.75</v>
          </cell>
          <cell r="Z143">
            <v>289.57</v>
          </cell>
          <cell r="AA143">
            <v>285.73</v>
          </cell>
          <cell r="AB143">
            <v>274.25799999999998</v>
          </cell>
          <cell r="AC143">
            <v>280.50799999999998</v>
          </cell>
          <cell r="AD143">
            <v>300.48099999999999</v>
          </cell>
          <cell r="AE143">
            <v>302.41300000000001</v>
          </cell>
          <cell r="AF143">
            <v>277.69900000000001</v>
          </cell>
          <cell r="AG143">
            <v>264.685</v>
          </cell>
          <cell r="AH143">
            <v>275.39999999999998</v>
          </cell>
          <cell r="AI143">
            <v>260.39</v>
          </cell>
          <cell r="AJ143">
            <v>246.76400000000001</v>
          </cell>
          <cell r="AK143">
            <v>243.226</v>
          </cell>
          <cell r="AL143">
            <v>226.57599999999999</v>
          </cell>
          <cell r="AM143">
            <v>240.07900000000001</v>
          </cell>
          <cell r="AN143">
            <v>228.94622699999999</v>
          </cell>
          <cell r="AO143">
            <v>219.545827</v>
          </cell>
          <cell r="AP143">
            <v>236.77649449653288</v>
          </cell>
          <cell r="AQ143">
            <v>236.77649449653288</v>
          </cell>
          <cell r="AR143">
            <v>226.53605262378136</v>
          </cell>
          <cell r="AS143">
            <v>225.84261994422502</v>
          </cell>
          <cell r="AT143">
            <v>255.16645732810505</v>
          </cell>
          <cell r="AU143">
            <v>254.38719980593308</v>
          </cell>
        </row>
        <row r="144">
          <cell r="A144" t="str">
            <v>EL/LIB-67</v>
          </cell>
          <cell r="B144" t="str">
            <v xml:space="preserve">    Euronota LXVII LIB (10%)</v>
          </cell>
          <cell r="S144">
            <v>0</v>
          </cell>
          <cell r="T144">
            <v>0</v>
          </cell>
          <cell r="U144">
            <v>0</v>
          </cell>
          <cell r="V144">
            <v>0</v>
          </cell>
          <cell r="W144">
            <v>0</v>
          </cell>
          <cell r="X144">
            <v>0</v>
          </cell>
          <cell r="Y144">
            <v>333.12</v>
          </cell>
          <cell r="Z144">
            <v>322.8</v>
          </cell>
          <cell r="AA144">
            <v>335.16</v>
          </cell>
          <cell r="AB144">
            <v>335.04199999999997</v>
          </cell>
          <cell r="AC144">
            <v>333.63900000000001</v>
          </cell>
          <cell r="AD144">
            <v>340.59899999999999</v>
          </cell>
          <cell r="AE144">
            <v>336.47899999999998</v>
          </cell>
          <cell r="AF144">
            <v>322.44</v>
          </cell>
          <cell r="AG144">
            <v>314.94099999999997</v>
          </cell>
          <cell r="AH144">
            <v>329.2</v>
          </cell>
          <cell r="AI144">
            <v>323.2</v>
          </cell>
          <cell r="AJ144">
            <v>318.72000000000003</v>
          </cell>
          <cell r="AK144">
            <v>303.05799999999999</v>
          </cell>
          <cell r="AL144">
            <v>295.072</v>
          </cell>
          <cell r="AM144">
            <v>297.79599999999999</v>
          </cell>
          <cell r="AN144">
            <v>285.10334999999998</v>
          </cell>
          <cell r="AO144">
            <v>283.21992700000004</v>
          </cell>
          <cell r="AP144">
            <v>295.59562518474729</v>
          </cell>
          <cell r="AQ144">
            <v>295.59562518474729</v>
          </cell>
          <cell r="AR144">
            <v>289.72910328842534</v>
          </cell>
          <cell r="AS144">
            <v>284.6975088967971</v>
          </cell>
          <cell r="AT144">
            <v>306.18493570116351</v>
          </cell>
          <cell r="AU144">
            <v>312.98904538341156</v>
          </cell>
        </row>
        <row r="145">
          <cell r="A145" t="str">
            <v>EL/ARP-68</v>
          </cell>
          <cell r="B145" t="str">
            <v xml:space="preserve">    Euronota LXVIII $ (8,75%)-2002</v>
          </cell>
          <cell r="S145">
            <v>0</v>
          </cell>
          <cell r="T145">
            <v>0</v>
          </cell>
          <cell r="U145">
            <v>0</v>
          </cell>
          <cell r="V145">
            <v>0</v>
          </cell>
          <cell r="W145">
            <v>0</v>
          </cell>
          <cell r="X145">
            <v>0</v>
          </cell>
          <cell r="Y145">
            <v>0</v>
          </cell>
          <cell r="Z145">
            <v>500</v>
          </cell>
          <cell r="AA145">
            <v>500</v>
          </cell>
          <cell r="AB145">
            <v>500</v>
          </cell>
          <cell r="AC145">
            <v>500</v>
          </cell>
          <cell r="AD145">
            <v>500</v>
          </cell>
          <cell r="AE145">
            <v>500</v>
          </cell>
          <cell r="AF145">
            <v>500</v>
          </cell>
          <cell r="AG145">
            <v>482.85</v>
          </cell>
          <cell r="AH145">
            <v>482.85</v>
          </cell>
          <cell r="AI145">
            <v>482.85</v>
          </cell>
          <cell r="AJ145">
            <v>427.78</v>
          </cell>
          <cell r="AK145">
            <v>427.78</v>
          </cell>
          <cell r="AL145">
            <v>427.78</v>
          </cell>
          <cell r="AM145">
            <v>427.78</v>
          </cell>
          <cell r="AN145">
            <v>270.10000000000002</v>
          </cell>
          <cell r="AO145">
            <v>112.9325</v>
          </cell>
          <cell r="AP145">
            <v>112.9325</v>
          </cell>
          <cell r="AQ145">
            <v>112.9325</v>
          </cell>
          <cell r="AR145">
            <v>65.168699430000004</v>
          </cell>
          <cell r="AS145">
            <v>22.471965320689659</v>
          </cell>
          <cell r="AT145">
            <v>17.149657744736842</v>
          </cell>
          <cell r="AU145">
            <v>0</v>
          </cell>
        </row>
        <row r="146">
          <cell r="A146" t="str">
            <v>EL/ITL-69</v>
          </cell>
          <cell r="B146" t="str">
            <v xml:space="preserve">    Euronota LXIX LIT Swap Can. 8,34%</v>
          </cell>
          <cell r="S146">
            <v>0</v>
          </cell>
          <cell r="T146">
            <v>0</v>
          </cell>
          <cell r="U146">
            <v>0</v>
          </cell>
          <cell r="V146">
            <v>0</v>
          </cell>
          <cell r="W146">
            <v>0</v>
          </cell>
          <cell r="X146">
            <v>0</v>
          </cell>
          <cell r="Y146">
            <v>0</v>
          </cell>
          <cell r="Z146">
            <v>439.11</v>
          </cell>
          <cell r="AA146">
            <v>439.11</v>
          </cell>
          <cell r="AB146">
            <v>439.11</v>
          </cell>
          <cell r="AC146">
            <v>439.11</v>
          </cell>
          <cell r="AD146">
            <v>439.11</v>
          </cell>
          <cell r="AE146">
            <v>453.61900000000003</v>
          </cell>
          <cell r="AF146">
            <v>416.54899999999998</v>
          </cell>
          <cell r="AG146">
            <v>397.02699999999999</v>
          </cell>
          <cell r="AH146">
            <v>413.1</v>
          </cell>
          <cell r="AI146">
            <v>390.59</v>
          </cell>
          <cell r="AJ146">
            <v>370.14600000000002</v>
          </cell>
          <cell r="AK146">
            <v>364.839</v>
          </cell>
          <cell r="AL146">
            <v>339.86399999999998</v>
          </cell>
          <cell r="AM146">
            <v>360.11799999999999</v>
          </cell>
          <cell r="AN146">
            <v>343.41934099999997</v>
          </cell>
          <cell r="AO146">
            <v>329.31874099999999</v>
          </cell>
          <cell r="AP146">
            <v>355.1647417447993</v>
          </cell>
          <cell r="AQ146">
            <v>355.1647417447993</v>
          </cell>
          <cell r="AR146">
            <v>339.80407893567207</v>
          </cell>
          <cell r="AS146">
            <v>338.76392991633753</v>
          </cell>
          <cell r="AT146">
            <v>382.74968599215759</v>
          </cell>
          <cell r="AU146">
            <v>381.58079970889963</v>
          </cell>
        </row>
        <row r="147">
          <cell r="A147" t="str">
            <v>EL/ITL-70</v>
          </cell>
          <cell r="B147" t="str">
            <v xml:space="preserve">    Euronota LXX LIT (9,25%)</v>
          </cell>
          <cell r="S147">
            <v>0</v>
          </cell>
          <cell r="T147">
            <v>0</v>
          </cell>
          <cell r="U147">
            <v>0</v>
          </cell>
          <cell r="V147">
            <v>0</v>
          </cell>
          <cell r="W147">
            <v>0</v>
          </cell>
          <cell r="X147">
            <v>0</v>
          </cell>
          <cell r="Y147">
            <v>0</v>
          </cell>
          <cell r="Z147">
            <v>0</v>
          </cell>
          <cell r="AA147">
            <v>214.29</v>
          </cell>
          <cell r="AB147">
            <v>205.69300000000001</v>
          </cell>
          <cell r="AC147">
            <v>210.381</v>
          </cell>
          <cell r="AD147">
            <v>450.72</v>
          </cell>
          <cell r="AE147">
            <v>453.61900000000003</v>
          </cell>
          <cell r="AF147">
            <v>416.54899999999998</v>
          </cell>
          <cell r="AG147">
            <v>397.02699999999999</v>
          </cell>
          <cell r="AH147">
            <v>413.1</v>
          </cell>
          <cell r="AI147">
            <v>390.59</v>
          </cell>
          <cell r="AJ147">
            <v>370.14600000000002</v>
          </cell>
          <cell r="AK147">
            <v>364.839</v>
          </cell>
          <cell r="AL147">
            <v>339.86399999999998</v>
          </cell>
          <cell r="AM147">
            <v>360.11799999999999</v>
          </cell>
          <cell r="AN147">
            <v>343.41934099999997</v>
          </cell>
          <cell r="AO147">
            <v>329.31874099999999</v>
          </cell>
          <cell r="AP147">
            <v>355.1647417447993</v>
          </cell>
          <cell r="AQ147">
            <v>355.1647417447993</v>
          </cell>
          <cell r="AR147">
            <v>339.80407893567207</v>
          </cell>
          <cell r="AS147">
            <v>338.76392991633753</v>
          </cell>
          <cell r="AT147">
            <v>382.74968599215759</v>
          </cell>
          <cell r="AU147">
            <v>381.58079970889963</v>
          </cell>
        </row>
        <row r="148">
          <cell r="A148" t="str">
            <v>EL/ITL-71</v>
          </cell>
          <cell r="B148" t="str">
            <v xml:space="preserve">    Euronota LXXI LIT (9% y 7%)</v>
          </cell>
          <cell r="S148">
            <v>0</v>
          </cell>
          <cell r="T148">
            <v>0</v>
          </cell>
          <cell r="U148">
            <v>0</v>
          </cell>
          <cell r="V148">
            <v>0</v>
          </cell>
          <cell r="W148">
            <v>0</v>
          </cell>
          <cell r="X148">
            <v>0</v>
          </cell>
          <cell r="Y148">
            <v>0</v>
          </cell>
          <cell r="Z148">
            <v>0</v>
          </cell>
          <cell r="AA148">
            <v>428.59500000000003</v>
          </cell>
          <cell r="AB148">
            <v>411.387</v>
          </cell>
          <cell r="AC148">
            <v>420.762</v>
          </cell>
          <cell r="AD148">
            <v>225.36</v>
          </cell>
          <cell r="AE148">
            <v>226.809</v>
          </cell>
          <cell r="AF148">
            <v>208.274</v>
          </cell>
          <cell r="AG148">
            <v>198.51400000000001</v>
          </cell>
          <cell r="AH148">
            <v>206.6</v>
          </cell>
          <cell r="AI148">
            <v>195.29</v>
          </cell>
          <cell r="AJ148">
            <v>185.07300000000001</v>
          </cell>
          <cell r="AK148">
            <v>182.42</v>
          </cell>
          <cell r="AL148">
            <v>169.93199999999999</v>
          </cell>
          <cell r="AM148">
            <v>180.059</v>
          </cell>
          <cell r="AN148">
            <v>171.70966999999999</v>
          </cell>
          <cell r="AO148">
            <v>164.65937</v>
          </cell>
          <cell r="AP148">
            <v>177.58237087239965</v>
          </cell>
          <cell r="AQ148">
            <v>177.58237087239965</v>
          </cell>
          <cell r="AR148">
            <v>169.90203946783603</v>
          </cell>
          <cell r="AS148">
            <v>169.38196495816877</v>
          </cell>
          <cell r="AT148">
            <v>191.3748429960788</v>
          </cell>
          <cell r="AU148">
            <v>190.79039985444982</v>
          </cell>
        </row>
        <row r="149">
          <cell r="A149" t="str">
            <v>EL/DEM-72</v>
          </cell>
          <cell r="B149" t="str">
            <v xml:space="preserve">    Euronota LXXII DM (8%)</v>
          </cell>
          <cell r="S149">
            <v>0</v>
          </cell>
          <cell r="T149">
            <v>0</v>
          </cell>
          <cell r="U149">
            <v>0</v>
          </cell>
          <cell r="V149">
            <v>0</v>
          </cell>
          <cell r="W149">
            <v>0</v>
          </cell>
          <cell r="X149">
            <v>0</v>
          </cell>
          <cell r="Y149">
            <v>0</v>
          </cell>
          <cell r="Z149">
            <v>0</v>
          </cell>
          <cell r="AA149">
            <v>561.79</v>
          </cell>
          <cell r="AB149">
            <v>540.71500000000003</v>
          </cell>
          <cell r="AC149">
            <v>553.25</v>
          </cell>
          <cell r="AD149">
            <v>594.67200000000003</v>
          </cell>
          <cell r="AE149">
            <v>598.79999999999995</v>
          </cell>
          <cell r="AF149">
            <v>549.84299999999996</v>
          </cell>
          <cell r="AG149">
            <v>524.08199999999999</v>
          </cell>
          <cell r="AH149">
            <v>545.29999999999995</v>
          </cell>
          <cell r="AI149">
            <v>515.59</v>
          </cell>
          <cell r="AJ149">
            <v>488.59100000000001</v>
          </cell>
          <cell r="AK149">
            <v>481.58800000000002</v>
          </cell>
          <cell r="AL149">
            <v>448.62</v>
          </cell>
          <cell r="AM149">
            <v>475.35500000000002</v>
          </cell>
          <cell r="AN149">
            <v>453.313132</v>
          </cell>
          <cell r="AO149">
            <v>434.70035600000006</v>
          </cell>
          <cell r="AP149">
            <v>468.81705548946798</v>
          </cell>
          <cell r="AQ149">
            <v>468.81705548946798</v>
          </cell>
          <cell r="AR149">
            <v>448.5409992937274</v>
          </cell>
          <cell r="AS149">
            <v>447.16799564994977</v>
          </cell>
          <cell r="AT149">
            <v>505.22912140655785</v>
          </cell>
          <cell r="AU149">
            <v>503.68622765710853</v>
          </cell>
        </row>
        <row r="150">
          <cell r="A150" t="str">
            <v>EL/ITL-73</v>
          </cell>
          <cell r="B150" t="str">
            <v xml:space="preserve">    Euronota LXXIII LIT (8%)</v>
          </cell>
          <cell r="S150">
            <v>0</v>
          </cell>
          <cell r="T150">
            <v>0</v>
          </cell>
          <cell r="U150">
            <v>0</v>
          </cell>
          <cell r="V150">
            <v>0</v>
          </cell>
          <cell r="W150">
            <v>0</v>
          </cell>
          <cell r="X150">
            <v>0</v>
          </cell>
          <cell r="Y150">
            <v>0</v>
          </cell>
          <cell r="Z150">
            <v>0</v>
          </cell>
          <cell r="AA150">
            <v>171.44</v>
          </cell>
          <cell r="AB150">
            <v>164.554</v>
          </cell>
          <cell r="AC150">
            <v>168.304</v>
          </cell>
          <cell r="AD150">
            <v>180.28</v>
          </cell>
          <cell r="AE150">
            <v>181.44800000000001</v>
          </cell>
          <cell r="AF150">
            <v>166.619</v>
          </cell>
          <cell r="AG150">
            <v>158.81100000000001</v>
          </cell>
          <cell r="AH150">
            <v>165.2</v>
          </cell>
          <cell r="AI150">
            <v>156.22999999999999</v>
          </cell>
          <cell r="AJ150">
            <v>148.05799999999999</v>
          </cell>
          <cell r="AK150">
            <v>145.93600000000001</v>
          </cell>
          <cell r="AL150">
            <v>135.94499999999999</v>
          </cell>
          <cell r="AM150">
            <v>0</v>
          </cell>
          <cell r="AN150">
            <v>0</v>
          </cell>
          <cell r="AO150">
            <v>0</v>
          </cell>
          <cell r="AP150">
            <v>0</v>
          </cell>
          <cell r="AQ150">
            <v>0</v>
          </cell>
          <cell r="AR150">
            <v>0</v>
          </cell>
          <cell r="AS150">
            <v>0</v>
          </cell>
          <cell r="AT150">
            <v>0</v>
          </cell>
          <cell r="AU150">
            <v>0</v>
          </cell>
        </row>
        <row r="151">
          <cell r="A151" t="str">
            <v>EL/USD-74</v>
          </cell>
          <cell r="B151" t="str">
            <v xml:space="preserve">    Euronota LXXIV (Spread ajustable)</v>
          </cell>
          <cell r="S151">
            <v>0</v>
          </cell>
          <cell r="T151">
            <v>0</v>
          </cell>
          <cell r="U151">
            <v>0</v>
          </cell>
          <cell r="V151">
            <v>0</v>
          </cell>
          <cell r="W151">
            <v>0</v>
          </cell>
          <cell r="X151">
            <v>0</v>
          </cell>
          <cell r="Y151">
            <v>0</v>
          </cell>
          <cell r="Z151">
            <v>0</v>
          </cell>
          <cell r="AA151">
            <v>500</v>
          </cell>
          <cell r="AB151">
            <v>500</v>
          </cell>
          <cell r="AC151">
            <v>500</v>
          </cell>
          <cell r="AD151">
            <v>500</v>
          </cell>
          <cell r="AE151">
            <v>500</v>
          </cell>
          <cell r="AF151">
            <v>500</v>
          </cell>
          <cell r="AG151">
            <v>500</v>
          </cell>
          <cell r="AH151">
            <v>500</v>
          </cell>
          <cell r="AI151">
            <v>500</v>
          </cell>
          <cell r="AJ151">
            <v>310.89400000000001</v>
          </cell>
          <cell r="AK151">
            <v>310.89400000000001</v>
          </cell>
          <cell r="AL151">
            <v>310.89400000000001</v>
          </cell>
          <cell r="AM151">
            <v>310.89400000000001</v>
          </cell>
          <cell r="AN151">
            <v>153.24199999999999</v>
          </cell>
          <cell r="AO151">
            <v>134.876</v>
          </cell>
          <cell r="AP151">
            <v>134.876</v>
          </cell>
          <cell r="AQ151">
            <v>134.876</v>
          </cell>
          <cell r="AR151">
            <v>130.303483</v>
          </cell>
          <cell r="AS151">
            <v>130.303483</v>
          </cell>
          <cell r="AT151">
            <v>130.303483</v>
          </cell>
          <cell r="AU151">
            <v>130.303483</v>
          </cell>
        </row>
        <row r="152">
          <cell r="A152" t="str">
            <v>EL/EUR-75</v>
          </cell>
          <cell r="B152" t="str">
            <v xml:space="preserve">    Euronota LXXV Euro (8,75%)</v>
          </cell>
          <cell r="S152">
            <v>0</v>
          </cell>
          <cell r="T152">
            <v>0</v>
          </cell>
          <cell r="U152">
            <v>0</v>
          </cell>
          <cell r="V152">
            <v>0</v>
          </cell>
          <cell r="W152">
            <v>0</v>
          </cell>
          <cell r="X152">
            <v>0</v>
          </cell>
          <cell r="Y152">
            <v>0</v>
          </cell>
          <cell r="Z152">
            <v>0</v>
          </cell>
          <cell r="AA152">
            <v>0</v>
          </cell>
          <cell r="AB152">
            <v>430.76</v>
          </cell>
          <cell r="AC152">
            <v>438.03899999999999</v>
          </cell>
          <cell r="AD152">
            <v>467.798</v>
          </cell>
          <cell r="AE152">
            <v>470.32299999999998</v>
          </cell>
          <cell r="AF152">
            <v>428.36200000000002</v>
          </cell>
          <cell r="AG152">
            <v>411.59899999999999</v>
          </cell>
          <cell r="AH152">
            <v>638</v>
          </cell>
          <cell r="AI152">
            <v>601.61800000000005</v>
          </cell>
          <cell r="AJ152">
            <v>573.42200000000003</v>
          </cell>
          <cell r="AK152">
            <v>565.14200000000005</v>
          </cell>
          <cell r="AL152">
            <v>526.45399999999995</v>
          </cell>
          <cell r="AM152">
            <v>557.82799999999997</v>
          </cell>
          <cell r="AN152">
            <v>531.96205299999997</v>
          </cell>
          <cell r="AO152">
            <v>510.11999900000001</v>
          </cell>
          <cell r="AP152">
            <v>550.15587749862459</v>
          </cell>
          <cell r="AQ152">
            <v>550.15587749862459</v>
          </cell>
          <cell r="AR152">
            <v>526.36196157557686</v>
          </cell>
          <cell r="AS152">
            <v>524.75074339688649</v>
          </cell>
          <cell r="AT152">
            <v>592.88537549407113</v>
          </cell>
          <cell r="AU152">
            <v>591.07477095852641</v>
          </cell>
        </row>
        <row r="153">
          <cell r="A153" t="str">
            <v>EL/DEM-76</v>
          </cell>
          <cell r="B153" t="str">
            <v xml:space="preserve">    Euronota LXXVI DM (11% y 8%)</v>
          </cell>
          <cell r="S153">
            <v>0</v>
          </cell>
          <cell r="T153">
            <v>0</v>
          </cell>
          <cell r="U153">
            <v>0</v>
          </cell>
          <cell r="V153">
            <v>0</v>
          </cell>
          <cell r="W153">
            <v>0</v>
          </cell>
          <cell r="X153">
            <v>0</v>
          </cell>
          <cell r="Y153">
            <v>0</v>
          </cell>
          <cell r="Z153">
            <v>0</v>
          </cell>
          <cell r="AA153">
            <v>0</v>
          </cell>
          <cell r="AB153">
            <v>811.07299999999998</v>
          </cell>
          <cell r="AC153">
            <v>829.875</v>
          </cell>
          <cell r="AD153">
            <v>892.00800000000004</v>
          </cell>
          <cell r="AE153">
            <v>898.2</v>
          </cell>
          <cell r="AF153">
            <v>824.76499999999999</v>
          </cell>
          <cell r="AG153">
            <v>786.12199999999996</v>
          </cell>
          <cell r="AH153">
            <v>817.9</v>
          </cell>
          <cell r="AI153">
            <v>769</v>
          </cell>
          <cell r="AJ153">
            <v>732.96500000000003</v>
          </cell>
          <cell r="AK153">
            <v>722.38099999999997</v>
          </cell>
          <cell r="AL153">
            <v>672.93</v>
          </cell>
          <cell r="AM153">
            <v>713.03300000000002</v>
          </cell>
          <cell r="AN153">
            <v>679.969697</v>
          </cell>
          <cell r="AO153">
            <v>652.05053399999997</v>
          </cell>
          <cell r="AP153">
            <v>703.22558408215662</v>
          </cell>
          <cell r="AQ153">
            <v>703.22558408215662</v>
          </cell>
          <cell r="AR153">
            <v>672.81149399070091</v>
          </cell>
          <cell r="AS153">
            <v>670.75198705614832</v>
          </cell>
          <cell r="AT153">
            <v>757.84369762845847</v>
          </cell>
          <cell r="AU153">
            <v>755.52932913013501</v>
          </cell>
        </row>
        <row r="154">
          <cell r="A154" t="str">
            <v>EL/ITL-77</v>
          </cell>
          <cell r="B154" t="str">
            <v xml:space="preserve">    Euronota LXXVII LIT (10,375% y 8%)</v>
          </cell>
          <cell r="S154">
            <v>0</v>
          </cell>
          <cell r="T154">
            <v>0</v>
          </cell>
          <cell r="U154">
            <v>0</v>
          </cell>
          <cell r="V154">
            <v>0</v>
          </cell>
          <cell r="W154">
            <v>0</v>
          </cell>
          <cell r="X154">
            <v>0</v>
          </cell>
          <cell r="Y154">
            <v>0</v>
          </cell>
          <cell r="Z154">
            <v>0</v>
          </cell>
          <cell r="AA154">
            <v>0</v>
          </cell>
          <cell r="AB154">
            <v>411.387</v>
          </cell>
          <cell r="AC154">
            <v>420.762</v>
          </cell>
          <cell r="AD154">
            <v>450.721</v>
          </cell>
          <cell r="AE154">
            <v>453.61900000000003</v>
          </cell>
          <cell r="AF154">
            <v>416.54899999999998</v>
          </cell>
          <cell r="AG154">
            <v>397.02699999999999</v>
          </cell>
          <cell r="AH154">
            <v>413.1</v>
          </cell>
          <cell r="AI154">
            <v>390.59</v>
          </cell>
          <cell r="AJ154">
            <v>370.14600000000002</v>
          </cell>
          <cell r="AK154">
            <v>364.839</v>
          </cell>
          <cell r="AL154">
            <v>339.86399999999998</v>
          </cell>
          <cell r="AM154">
            <v>360.11799999999999</v>
          </cell>
          <cell r="AN154">
            <v>343.41934099999997</v>
          </cell>
          <cell r="AO154">
            <v>329.31874099999999</v>
          </cell>
          <cell r="AP154">
            <v>355.1647417447993</v>
          </cell>
          <cell r="AQ154">
            <v>355.1647417447993</v>
          </cell>
          <cell r="AR154">
            <v>339.80407893567207</v>
          </cell>
          <cell r="AS154">
            <v>338.76392991633753</v>
          </cell>
          <cell r="AT154">
            <v>382.74968599215759</v>
          </cell>
          <cell r="AU154">
            <v>381.58079970889963</v>
          </cell>
        </row>
        <row r="155">
          <cell r="A155" t="str">
            <v>EL/FRF-78</v>
          </cell>
          <cell r="B155" t="str">
            <v xml:space="preserve">    Euronota LXXVIII FFR (11% y 8%)</v>
          </cell>
          <cell r="S155">
            <v>0</v>
          </cell>
          <cell r="T155">
            <v>0</v>
          </cell>
          <cell r="U155">
            <v>0</v>
          </cell>
          <cell r="V155">
            <v>0</v>
          </cell>
          <cell r="W155">
            <v>0</v>
          </cell>
          <cell r="X155">
            <v>0</v>
          </cell>
          <cell r="Y155">
            <v>0</v>
          </cell>
          <cell r="Z155">
            <v>0</v>
          </cell>
          <cell r="AA155">
            <v>0</v>
          </cell>
          <cell r="AB155">
            <v>0</v>
          </cell>
          <cell r="AC155">
            <v>247.33699999999999</v>
          </cell>
          <cell r="AD155">
            <v>266.04000000000002</v>
          </cell>
          <cell r="AE155">
            <v>267.42700000000002</v>
          </cell>
          <cell r="AF155">
            <v>245.91399999999999</v>
          </cell>
          <cell r="AG155">
            <v>234.39</v>
          </cell>
          <cell r="AH155">
            <v>243.9</v>
          </cell>
          <cell r="AI155">
            <v>229.29</v>
          </cell>
          <cell r="AJ155">
            <v>218.54400000000001</v>
          </cell>
          <cell r="AK155">
            <v>215.38800000000001</v>
          </cell>
          <cell r="AL155">
            <v>200.64400000000001</v>
          </cell>
          <cell r="AM155">
            <v>212.601</v>
          </cell>
          <cell r="AN155">
            <v>201.16154599999999</v>
          </cell>
          <cell r="AO155">
            <v>192.90196900000001</v>
          </cell>
          <cell r="AP155">
            <v>208.04154410416285</v>
          </cell>
          <cell r="AQ155">
            <v>208.04154410416285</v>
          </cell>
          <cell r="AR155">
            <v>199.04387051495746</v>
          </cell>
          <cell r="AS155">
            <v>198.43458807066642</v>
          </cell>
          <cell r="AT155">
            <v>224.19971146245058</v>
          </cell>
          <cell r="AU155">
            <v>223.51503103142551</v>
          </cell>
        </row>
        <row r="156">
          <cell r="A156" t="str">
            <v>EL/NLG-78</v>
          </cell>
          <cell r="B156" t="str">
            <v xml:space="preserve">    Euronota LXXVIII DGU (11% y 8%)</v>
          </cell>
          <cell r="S156">
            <v>0</v>
          </cell>
          <cell r="T156">
            <v>0</v>
          </cell>
          <cell r="U156">
            <v>0</v>
          </cell>
          <cell r="V156">
            <v>0</v>
          </cell>
          <cell r="W156">
            <v>0</v>
          </cell>
          <cell r="X156">
            <v>0</v>
          </cell>
          <cell r="Y156">
            <v>0</v>
          </cell>
          <cell r="Z156">
            <v>0</v>
          </cell>
          <cell r="AA156">
            <v>0</v>
          </cell>
          <cell r="AB156">
            <v>0</v>
          </cell>
          <cell r="AC156">
            <v>245.374</v>
          </cell>
          <cell r="AD156">
            <v>263.63</v>
          </cell>
          <cell r="AE156">
            <v>265.77</v>
          </cell>
          <cell r="AF156">
            <v>243.99799999999999</v>
          </cell>
          <cell r="AG156">
            <v>232.55799999999999</v>
          </cell>
          <cell r="AH156">
            <v>242</v>
          </cell>
          <cell r="AI156">
            <v>227.50200000000001</v>
          </cell>
          <cell r="AJ156">
            <v>216.84</v>
          </cell>
          <cell r="AK156">
            <v>213.709</v>
          </cell>
          <cell r="AL156">
            <v>199.07900000000001</v>
          </cell>
          <cell r="AM156">
            <v>210.94300000000001</v>
          </cell>
          <cell r="AN156">
            <v>202.74273099999999</v>
          </cell>
          <cell r="AO156">
            <v>194.41823099999999</v>
          </cell>
          <cell r="AP156">
            <v>209.67680726205757</v>
          </cell>
          <cell r="AQ156">
            <v>209.67680726205757</v>
          </cell>
          <cell r="AR156">
            <v>200.60840950960613</v>
          </cell>
          <cell r="AS156">
            <v>199.99433793947875</v>
          </cell>
          <cell r="AT156">
            <v>225.96198221343872</v>
          </cell>
          <cell r="AU156">
            <v>225.27192000788102</v>
          </cell>
        </row>
        <row r="157">
          <cell r="A157" t="str">
            <v>EL/USD-79</v>
          </cell>
          <cell r="B157" t="str">
            <v xml:space="preserve">    Euronota LXXIX Dls. (Glob IV-25bp)</v>
          </cell>
          <cell r="S157">
            <v>0</v>
          </cell>
          <cell r="T157">
            <v>0</v>
          </cell>
          <cell r="U157">
            <v>0</v>
          </cell>
          <cell r="V157">
            <v>0</v>
          </cell>
          <cell r="W157">
            <v>0</v>
          </cell>
          <cell r="X157">
            <v>0</v>
          </cell>
          <cell r="Y157">
            <v>0</v>
          </cell>
          <cell r="Z157">
            <v>0</v>
          </cell>
          <cell r="AA157">
            <v>0</v>
          </cell>
          <cell r="AB157">
            <v>0</v>
          </cell>
          <cell r="AC157">
            <v>1000</v>
          </cell>
          <cell r="AD157">
            <v>1000</v>
          </cell>
          <cell r="AE157">
            <v>1000</v>
          </cell>
          <cell r="AF157">
            <v>1000</v>
          </cell>
          <cell r="AG157">
            <v>1000</v>
          </cell>
          <cell r="AH157">
            <v>1000</v>
          </cell>
          <cell r="AI157">
            <v>1000</v>
          </cell>
          <cell r="AJ157">
            <v>1000</v>
          </cell>
          <cell r="AK157">
            <v>1000</v>
          </cell>
          <cell r="AL157">
            <v>1000</v>
          </cell>
          <cell r="AM157">
            <v>1000</v>
          </cell>
          <cell r="AN157">
            <v>1000</v>
          </cell>
          <cell r="AO157">
            <v>455.51799999999997</v>
          </cell>
          <cell r="AP157">
            <v>455.51799999999997</v>
          </cell>
          <cell r="AQ157">
            <v>455.51799999999997</v>
          </cell>
          <cell r="AR157">
            <v>383.471</v>
          </cell>
          <cell r="AS157">
            <v>383.471</v>
          </cell>
          <cell r="AT157">
            <v>383.471</v>
          </cell>
          <cell r="AU157">
            <v>383.471</v>
          </cell>
        </row>
        <row r="158">
          <cell r="A158" t="str">
            <v>EL/EUR-80</v>
          </cell>
          <cell r="B158" t="str">
            <v xml:space="preserve">    Euronota LXXX Euro (8,125%)</v>
          </cell>
          <cell r="S158">
            <v>0</v>
          </cell>
          <cell r="T158">
            <v>0</v>
          </cell>
          <cell r="U158">
            <v>0</v>
          </cell>
          <cell r="V158">
            <v>0</v>
          </cell>
          <cell r="W158">
            <v>0</v>
          </cell>
          <cell r="X158">
            <v>0</v>
          </cell>
          <cell r="Y158">
            <v>0</v>
          </cell>
          <cell r="Z158">
            <v>0</v>
          </cell>
          <cell r="AA158">
            <v>0</v>
          </cell>
          <cell r="AB158">
            <v>0</v>
          </cell>
          <cell r="AC158">
            <v>821.32299999999998</v>
          </cell>
          <cell r="AD158">
            <v>877.12099999999998</v>
          </cell>
          <cell r="AE158">
            <v>881.85500000000002</v>
          </cell>
          <cell r="AF158">
            <v>803.178</v>
          </cell>
          <cell r="AG158">
            <v>771.74800000000005</v>
          </cell>
          <cell r="AH158">
            <v>797.5</v>
          </cell>
          <cell r="AI158">
            <v>752.02300000000002</v>
          </cell>
          <cell r="AJ158">
            <v>716.77700000000004</v>
          </cell>
          <cell r="AK158">
            <v>706.428</v>
          </cell>
          <cell r="AL158">
            <v>658.06799999999998</v>
          </cell>
          <cell r="AM158">
            <v>697.28499999999997</v>
          </cell>
          <cell r="AN158">
            <v>664.95256700000004</v>
          </cell>
          <cell r="AO158">
            <v>637.64999799999998</v>
          </cell>
          <cell r="AP158">
            <v>687.69484687328077</v>
          </cell>
          <cell r="AQ158">
            <v>687.69484687328077</v>
          </cell>
          <cell r="AR158">
            <v>657.9524519694711</v>
          </cell>
          <cell r="AS158">
            <v>655.93842924610817</v>
          </cell>
          <cell r="AT158">
            <v>741.10671936758888</v>
          </cell>
          <cell r="AU158">
            <v>738.84346369815796</v>
          </cell>
        </row>
        <row r="159">
          <cell r="A159" t="str">
            <v>EL/EUR-81</v>
          </cell>
          <cell r="B159" t="str">
            <v xml:space="preserve">    Euronota LXXXI Euro (6 cup. Fijos)</v>
          </cell>
          <cell r="S159">
            <v>0</v>
          </cell>
          <cell r="T159">
            <v>0</v>
          </cell>
          <cell r="U159">
            <v>0</v>
          </cell>
          <cell r="V159">
            <v>0</v>
          </cell>
          <cell r="W159">
            <v>0</v>
          </cell>
          <cell r="X159">
            <v>0</v>
          </cell>
          <cell r="Y159">
            <v>0</v>
          </cell>
          <cell r="Z159">
            <v>0</v>
          </cell>
          <cell r="AA159">
            <v>0</v>
          </cell>
          <cell r="AB159">
            <v>0</v>
          </cell>
          <cell r="AC159">
            <v>821.32299999999998</v>
          </cell>
          <cell r="AD159">
            <v>877.12099999999998</v>
          </cell>
          <cell r="AE159">
            <v>881.85500000000002</v>
          </cell>
          <cell r="AF159">
            <v>803.178</v>
          </cell>
          <cell r="AG159">
            <v>771.74800000000005</v>
          </cell>
          <cell r="AH159">
            <v>797.5</v>
          </cell>
          <cell r="AI159">
            <v>752.02300000000002</v>
          </cell>
          <cell r="AJ159">
            <v>716.77700000000004</v>
          </cell>
          <cell r="AK159">
            <v>706.428</v>
          </cell>
          <cell r="AL159">
            <v>658.06799999999998</v>
          </cell>
          <cell r="AM159">
            <v>697.28499999999997</v>
          </cell>
          <cell r="AN159">
            <v>664.95256700000004</v>
          </cell>
          <cell r="AO159">
            <v>637.64999799999998</v>
          </cell>
          <cell r="AP159">
            <v>687.69484687328077</v>
          </cell>
          <cell r="AQ159">
            <v>687.69484687328077</v>
          </cell>
          <cell r="AR159">
            <v>657.9524519694711</v>
          </cell>
          <cell r="AS159">
            <v>655.93842924610817</v>
          </cell>
          <cell r="AT159">
            <v>741.10671936758888</v>
          </cell>
          <cell r="AU159">
            <v>738.84346369815796</v>
          </cell>
        </row>
        <row r="160">
          <cell r="A160" t="str">
            <v>EL/DEM-82</v>
          </cell>
          <cell r="B160" t="str">
            <v xml:space="preserve">    Euronota LXXXII DM (8%)</v>
          </cell>
          <cell r="S160">
            <v>0</v>
          </cell>
          <cell r="T160">
            <v>0</v>
          </cell>
          <cell r="U160">
            <v>0</v>
          </cell>
          <cell r="V160">
            <v>0</v>
          </cell>
          <cell r="W160">
            <v>0</v>
          </cell>
          <cell r="X160">
            <v>0</v>
          </cell>
          <cell r="Y160">
            <v>0</v>
          </cell>
          <cell r="Z160">
            <v>0</v>
          </cell>
          <cell r="AA160">
            <v>0</v>
          </cell>
          <cell r="AB160">
            <v>0</v>
          </cell>
          <cell r="AC160">
            <v>0</v>
          </cell>
          <cell r="AD160">
            <v>594.67200000000003</v>
          </cell>
          <cell r="AE160">
            <v>598.79999999999995</v>
          </cell>
          <cell r="AF160">
            <v>549.84299999999996</v>
          </cell>
          <cell r="AG160">
            <v>524.08199999999999</v>
          </cell>
          <cell r="AH160">
            <v>545.29999999999995</v>
          </cell>
          <cell r="AI160">
            <v>512.67100000000005</v>
          </cell>
          <cell r="AJ160">
            <v>488.64299999999997</v>
          </cell>
          <cell r="AK160">
            <v>481.58800000000002</v>
          </cell>
          <cell r="AL160">
            <v>448.62</v>
          </cell>
          <cell r="AM160">
            <v>475.35500000000002</v>
          </cell>
          <cell r="AN160">
            <v>453.313132</v>
          </cell>
          <cell r="AO160">
            <v>434.70035600000006</v>
          </cell>
          <cell r="AP160">
            <v>468.81705574912894</v>
          </cell>
          <cell r="AQ160">
            <v>468.81705574912894</v>
          </cell>
          <cell r="AR160">
            <v>448.54099570137731</v>
          </cell>
          <cell r="AS160">
            <v>447.16799107923742</v>
          </cell>
          <cell r="AT160">
            <v>505.22913142292487</v>
          </cell>
          <cell r="AU160">
            <v>503.68621909171515</v>
          </cell>
        </row>
        <row r="161">
          <cell r="A161" t="str">
            <v>EL/ITL-83</v>
          </cell>
          <cell r="B161" t="str">
            <v xml:space="preserve">    Euronota LXXXIII LIT (LT + 250)</v>
          </cell>
          <cell r="S161">
            <v>0</v>
          </cell>
          <cell r="T161">
            <v>0</v>
          </cell>
          <cell r="U161">
            <v>0</v>
          </cell>
          <cell r="V161">
            <v>0</v>
          </cell>
          <cell r="W161">
            <v>0</v>
          </cell>
          <cell r="X161">
            <v>0</v>
          </cell>
          <cell r="Y161">
            <v>0</v>
          </cell>
          <cell r="Z161">
            <v>0</v>
          </cell>
          <cell r="AA161">
            <v>0</v>
          </cell>
          <cell r="AB161">
            <v>0</v>
          </cell>
          <cell r="AC161">
            <v>0</v>
          </cell>
          <cell r="AD161">
            <v>600.96199999999999</v>
          </cell>
          <cell r="AE161">
            <v>604.82500000000005</v>
          </cell>
          <cell r="AF161">
            <v>555.39800000000002</v>
          </cell>
          <cell r="AG161">
            <v>529.36900000000003</v>
          </cell>
          <cell r="AH161">
            <v>550.79999999999995</v>
          </cell>
          <cell r="AI161">
            <v>520.79</v>
          </cell>
          <cell r="AJ161">
            <v>493.52699999999999</v>
          </cell>
          <cell r="AK161">
            <v>486.45299999999997</v>
          </cell>
          <cell r="AL161">
            <v>453.15199999999999</v>
          </cell>
          <cell r="AM161">
            <v>480.15699999999998</v>
          </cell>
          <cell r="AN161">
            <v>457.89245399999999</v>
          </cell>
          <cell r="AO161">
            <v>439.09165400000001</v>
          </cell>
          <cell r="AP161">
            <v>473.55298899259219</v>
          </cell>
          <cell r="AQ161">
            <v>473.55298899259219</v>
          </cell>
          <cell r="AR161">
            <v>453.07210524710962</v>
          </cell>
          <cell r="AS161">
            <v>451.68523988799836</v>
          </cell>
          <cell r="AT161">
            <v>510.33291465569977</v>
          </cell>
          <cell r="AU161">
            <v>508.77439961135741</v>
          </cell>
        </row>
        <row r="162">
          <cell r="A162" t="str">
            <v>EL/DEM-84</v>
          </cell>
          <cell r="B162" t="str">
            <v xml:space="preserve">    Euronota LXXXIV DM (7,875%)</v>
          </cell>
          <cell r="S162">
            <v>0</v>
          </cell>
          <cell r="T162">
            <v>0</v>
          </cell>
          <cell r="U162">
            <v>0</v>
          </cell>
          <cell r="V162">
            <v>0</v>
          </cell>
          <cell r="W162">
            <v>0</v>
          </cell>
          <cell r="X162">
            <v>0</v>
          </cell>
          <cell r="Y162">
            <v>0</v>
          </cell>
          <cell r="Z162">
            <v>0</v>
          </cell>
          <cell r="AA162">
            <v>0</v>
          </cell>
          <cell r="AB162">
            <v>0</v>
          </cell>
          <cell r="AC162">
            <v>0</v>
          </cell>
          <cell r="AD162">
            <v>446</v>
          </cell>
          <cell r="AE162">
            <v>449.1</v>
          </cell>
          <cell r="AF162">
            <v>412.38200000000001</v>
          </cell>
          <cell r="AG162">
            <v>393.06099999999998</v>
          </cell>
          <cell r="AH162">
            <v>409</v>
          </cell>
          <cell r="AI162">
            <v>386.69</v>
          </cell>
          <cell r="AJ162">
            <v>366.44400000000002</v>
          </cell>
          <cell r="AK162">
            <v>361.19099999999997</v>
          </cell>
          <cell r="AL162">
            <v>336.46499999999997</v>
          </cell>
          <cell r="AM162">
            <v>356.51600000000002</v>
          </cell>
          <cell r="AN162">
            <v>339.984849</v>
          </cell>
          <cell r="AO162">
            <v>326.02526699999999</v>
          </cell>
          <cell r="AP162">
            <v>351.61279161710098</v>
          </cell>
          <cell r="AQ162">
            <v>351.61279161710098</v>
          </cell>
          <cell r="AR162">
            <v>336.40574947029558</v>
          </cell>
          <cell r="AS162">
            <v>335.37599673746234</v>
          </cell>
          <cell r="AT162">
            <v>378.92184105491839</v>
          </cell>
          <cell r="AU162">
            <v>377.76467074283141</v>
          </cell>
        </row>
        <row r="163">
          <cell r="A163" t="str">
            <v>EL/EUR-85</v>
          </cell>
          <cell r="B163" t="str">
            <v xml:space="preserve">    Euronota LXXXV Euro (8,5%)</v>
          </cell>
          <cell r="S163">
            <v>0</v>
          </cell>
          <cell r="T163">
            <v>0</v>
          </cell>
          <cell r="U163">
            <v>0</v>
          </cell>
          <cell r="V163">
            <v>0</v>
          </cell>
          <cell r="W163">
            <v>0</v>
          </cell>
          <cell r="X163">
            <v>0</v>
          </cell>
          <cell r="Y163">
            <v>0</v>
          </cell>
          <cell r="Z163">
            <v>0</v>
          </cell>
          <cell r="AA163">
            <v>0</v>
          </cell>
          <cell r="AB163">
            <v>0</v>
          </cell>
          <cell r="AC163">
            <v>0</v>
          </cell>
          <cell r="AD163">
            <v>584.74699999999996</v>
          </cell>
          <cell r="AE163">
            <v>587.90300000000002</v>
          </cell>
          <cell r="AF163">
            <v>535.452</v>
          </cell>
          <cell r="AG163">
            <v>514.49900000000002</v>
          </cell>
          <cell r="AH163">
            <v>531.6</v>
          </cell>
          <cell r="AI163">
            <v>501.34</v>
          </cell>
          <cell r="AJ163">
            <v>477.85199999999998</v>
          </cell>
          <cell r="AK163">
            <v>470.952</v>
          </cell>
          <cell r="AL163">
            <v>438.71199999999999</v>
          </cell>
          <cell r="AM163">
            <v>464.85700000000003</v>
          </cell>
          <cell r="AN163">
            <v>443.30171100000001</v>
          </cell>
          <cell r="AO163">
            <v>425.09999900000003</v>
          </cell>
          <cell r="AP163">
            <v>458.46323124885384</v>
          </cell>
          <cell r="AQ163">
            <v>458.46323124885384</v>
          </cell>
          <cell r="AR163">
            <v>438.6349679796474</v>
          </cell>
          <cell r="AS163">
            <v>437.2922861640721</v>
          </cell>
          <cell r="AT163">
            <v>494.07114624505931</v>
          </cell>
          <cell r="AU163">
            <v>492.56230913210527</v>
          </cell>
        </row>
        <row r="164">
          <cell r="A164" t="str">
            <v>EL/DEM-86</v>
          </cell>
          <cell r="B164" t="str">
            <v xml:space="preserve">    Euronota LXXXVI DM (14% y 9%)</v>
          </cell>
          <cell r="S164">
            <v>0</v>
          </cell>
          <cell r="T164">
            <v>0</v>
          </cell>
          <cell r="U164">
            <v>0</v>
          </cell>
          <cell r="V164">
            <v>0</v>
          </cell>
          <cell r="W164">
            <v>0</v>
          </cell>
          <cell r="X164">
            <v>0</v>
          </cell>
          <cell r="Y164">
            <v>0</v>
          </cell>
          <cell r="Z164">
            <v>0</v>
          </cell>
          <cell r="AA164">
            <v>0</v>
          </cell>
          <cell r="AB164">
            <v>0</v>
          </cell>
          <cell r="AC164">
            <v>0</v>
          </cell>
          <cell r="AD164">
            <v>0</v>
          </cell>
          <cell r="AE164">
            <v>299.39999999999998</v>
          </cell>
          <cell r="AF164">
            <v>274.92200000000003</v>
          </cell>
          <cell r="AG164">
            <v>262.041</v>
          </cell>
          <cell r="AH164">
            <v>272.60000000000002</v>
          </cell>
          <cell r="AI164">
            <v>257.79000000000002</v>
          </cell>
          <cell r="AJ164">
            <v>244.29599999999999</v>
          </cell>
          <cell r="AK164">
            <v>240.79400000000001</v>
          </cell>
          <cell r="AL164">
            <v>224.31</v>
          </cell>
          <cell r="AM164">
            <v>237.678</v>
          </cell>
          <cell r="AN164">
            <v>226.656566</v>
          </cell>
          <cell r="AO164">
            <v>217.35017800000003</v>
          </cell>
          <cell r="AP164">
            <v>234.40852774473399</v>
          </cell>
          <cell r="AQ164">
            <v>234.40852774473399</v>
          </cell>
          <cell r="AR164">
            <v>224.2704996468637</v>
          </cell>
          <cell r="AS164">
            <v>223.58399782497489</v>
          </cell>
          <cell r="AT164">
            <v>252.61456070327893</v>
          </cell>
          <cell r="AU164">
            <v>251.84311382855427</v>
          </cell>
        </row>
        <row r="165">
          <cell r="A165" t="str">
            <v>EL/EUR-87</v>
          </cell>
          <cell r="B165" t="str">
            <v xml:space="preserve">    Euronota LXXXVII Euro (8%)</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160.636</v>
          </cell>
          <cell r="AG165">
            <v>154.35</v>
          </cell>
          <cell r="AH165">
            <v>159.5</v>
          </cell>
          <cell r="AI165">
            <v>150.405</v>
          </cell>
          <cell r="AJ165">
            <v>143.35499999999999</v>
          </cell>
          <cell r="AK165">
            <v>141.286</v>
          </cell>
          <cell r="AL165">
            <v>131.614</v>
          </cell>
          <cell r="AM165">
            <v>139.45699999999999</v>
          </cell>
          <cell r="AN165">
            <v>132.99051299999999</v>
          </cell>
          <cell r="AO165">
            <v>127.53</v>
          </cell>
          <cell r="AP165">
            <v>137.53896937465615</v>
          </cell>
          <cell r="AQ165">
            <v>137.53896937465615</v>
          </cell>
          <cell r="AR165">
            <v>131.59049039389421</v>
          </cell>
          <cell r="AS165">
            <v>0</v>
          </cell>
          <cell r="AT165">
            <v>0</v>
          </cell>
          <cell r="AU165">
            <v>0</v>
          </cell>
        </row>
        <row r="166">
          <cell r="A166" t="str">
            <v>EL/EUR-88</v>
          </cell>
          <cell r="B166" t="str">
            <v xml:space="preserve">    Euronota LXXXVIII Euro (15% y 8%)</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374.81700000000001</v>
          </cell>
          <cell r="AG166">
            <v>360.149</v>
          </cell>
          <cell r="AH166">
            <v>372.1</v>
          </cell>
          <cell r="AI166">
            <v>350.94400000000002</v>
          </cell>
          <cell r="AJ166">
            <v>334.49599999999998</v>
          </cell>
          <cell r="AK166">
            <v>329.666</v>
          </cell>
          <cell r="AL166">
            <v>307.09800000000001</v>
          </cell>
          <cell r="AM166">
            <v>325.39999999999998</v>
          </cell>
          <cell r="AN166">
            <v>310.31119799999999</v>
          </cell>
          <cell r="AO166">
            <v>297.569999</v>
          </cell>
          <cell r="AP166">
            <v>320.92426187419767</v>
          </cell>
          <cell r="AQ166">
            <v>320.92426187419767</v>
          </cell>
          <cell r="AR166">
            <v>307.04447758575316</v>
          </cell>
          <cell r="AS166">
            <v>306.10460031485047</v>
          </cell>
          <cell r="AT166">
            <v>345.8498023715415</v>
          </cell>
          <cell r="AU166">
            <v>344.79361639247372</v>
          </cell>
        </row>
        <row r="167">
          <cell r="A167" t="str">
            <v>EL/USD-89</v>
          </cell>
          <cell r="B167" t="str">
            <v xml:space="preserve">    Euronota LXXXIX (8,875%)</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125</v>
          </cell>
          <cell r="AG167">
            <v>125</v>
          </cell>
          <cell r="AH167">
            <v>125</v>
          </cell>
          <cell r="AI167">
            <v>125</v>
          </cell>
          <cell r="AJ167">
            <v>125</v>
          </cell>
          <cell r="AK167">
            <v>125</v>
          </cell>
          <cell r="AL167">
            <v>125</v>
          </cell>
          <cell r="AM167">
            <v>125</v>
          </cell>
          <cell r="AN167">
            <v>125</v>
          </cell>
          <cell r="AO167">
            <v>125</v>
          </cell>
          <cell r="AP167">
            <v>125</v>
          </cell>
          <cell r="AQ167">
            <v>125</v>
          </cell>
          <cell r="AR167">
            <v>125</v>
          </cell>
          <cell r="AS167">
            <v>125</v>
          </cell>
          <cell r="AT167">
            <v>125</v>
          </cell>
          <cell r="AU167">
            <v>125</v>
          </cell>
        </row>
        <row r="168">
          <cell r="A168" t="str">
            <v>EL/EUR-90</v>
          </cell>
          <cell r="B168" t="str">
            <v xml:space="preserve">    Euronota XC Euro (9,5%)</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428.36200000000002</v>
          </cell>
          <cell r="AG168">
            <v>411.59899999999999</v>
          </cell>
          <cell r="AH168">
            <v>425.3</v>
          </cell>
          <cell r="AI168">
            <v>401.07900000000001</v>
          </cell>
          <cell r="AJ168">
            <v>382.28100000000001</v>
          </cell>
          <cell r="AK168">
            <v>376.76100000000002</v>
          </cell>
          <cell r="AL168">
            <v>350.97</v>
          </cell>
          <cell r="AM168">
            <v>371.88499999999999</v>
          </cell>
          <cell r="AN168">
            <v>354.641369</v>
          </cell>
          <cell r="AO168">
            <v>340.07999899999999</v>
          </cell>
          <cell r="AP168">
            <v>366.77058499908304</v>
          </cell>
          <cell r="AQ168">
            <v>366.77058499908304</v>
          </cell>
          <cell r="AR168">
            <v>350.90797438371789</v>
          </cell>
          <cell r="AS168">
            <v>349.83382893125764</v>
          </cell>
          <cell r="AT168">
            <v>395.25691699604744</v>
          </cell>
          <cell r="AU168">
            <v>394.04984730568418</v>
          </cell>
        </row>
        <row r="169">
          <cell r="A169" t="str">
            <v>EL/USD-91</v>
          </cell>
          <cell r="B169" t="str">
            <v xml:space="preserve">    Euronota XCI (Libor + 575 p.b.)</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300</v>
          </cell>
          <cell r="AH169">
            <v>300</v>
          </cell>
          <cell r="AI169">
            <v>300</v>
          </cell>
          <cell r="AJ169">
            <v>300</v>
          </cell>
          <cell r="AK169">
            <v>300</v>
          </cell>
          <cell r="AL169">
            <v>300</v>
          </cell>
          <cell r="AM169">
            <v>300</v>
          </cell>
          <cell r="AN169">
            <v>300</v>
          </cell>
          <cell r="AO169">
            <v>230.9</v>
          </cell>
          <cell r="AP169">
            <v>230.9</v>
          </cell>
          <cell r="AQ169">
            <v>230.9</v>
          </cell>
          <cell r="AR169">
            <v>225.9</v>
          </cell>
          <cell r="AS169">
            <v>225.9</v>
          </cell>
          <cell r="AT169">
            <v>225.9</v>
          </cell>
          <cell r="AU169">
            <v>225.9</v>
          </cell>
        </row>
        <row r="170">
          <cell r="A170" t="str">
            <v>EL/EUR-92</v>
          </cell>
          <cell r="B170" t="str">
            <v xml:space="preserve">    Euronota XCII Euro (15% y 8%)</v>
          </cell>
          <cell r="AF170">
            <v>0</v>
          </cell>
          <cell r="AG170">
            <v>257.24900000000002</v>
          </cell>
          <cell r="AH170">
            <v>265.8</v>
          </cell>
          <cell r="AI170">
            <v>250.67</v>
          </cell>
          <cell r="AJ170">
            <v>238.92599999999999</v>
          </cell>
          <cell r="AK170">
            <v>235.476</v>
          </cell>
          <cell r="AL170">
            <v>219.35599999999999</v>
          </cell>
          <cell r="AM170">
            <v>232.428</v>
          </cell>
          <cell r="AN170">
            <v>221.650856</v>
          </cell>
          <cell r="AO170">
            <v>212.54999900000001</v>
          </cell>
          <cell r="AP170">
            <v>229.23161562442692</v>
          </cell>
          <cell r="AQ170">
            <v>229.23161562442692</v>
          </cell>
          <cell r="AR170">
            <v>219.3174839898237</v>
          </cell>
          <cell r="AS170">
            <v>218.64614308203605</v>
          </cell>
          <cell r="AT170">
            <v>247.03557312252966</v>
          </cell>
          <cell r="AU170">
            <v>246.28115456605263</v>
          </cell>
        </row>
        <row r="171">
          <cell r="A171" t="str">
            <v>EL/EUR-93</v>
          </cell>
          <cell r="B171" t="str">
            <v xml:space="preserve">    Euronota XCIII Euro (9%)</v>
          </cell>
          <cell r="AF171">
            <v>0</v>
          </cell>
          <cell r="AG171">
            <v>463.04899999999998</v>
          </cell>
          <cell r="AH171">
            <v>478.5</v>
          </cell>
          <cell r="AI171">
            <v>451.214</v>
          </cell>
          <cell r="AJ171">
            <v>430.06599999999997</v>
          </cell>
          <cell r="AK171">
            <v>423.85700000000003</v>
          </cell>
          <cell r="AL171">
            <v>394.84100000000001</v>
          </cell>
          <cell r="AM171">
            <v>418.37099999999998</v>
          </cell>
          <cell r="AN171">
            <v>398.97154</v>
          </cell>
          <cell r="AO171">
            <v>382.58999900000003</v>
          </cell>
          <cell r="AP171">
            <v>412.61690812396847</v>
          </cell>
          <cell r="AQ171">
            <v>412.61690812396847</v>
          </cell>
          <cell r="AR171">
            <v>394.77147118168267</v>
          </cell>
          <cell r="AS171">
            <v>393.56305754766487</v>
          </cell>
          <cell r="AT171">
            <v>444.66403162055337</v>
          </cell>
          <cell r="AU171">
            <v>443.3060782188947</v>
          </cell>
        </row>
        <row r="172">
          <cell r="A172" t="str">
            <v>EL/EUR-94</v>
          </cell>
          <cell r="B172" t="str">
            <v xml:space="preserve">    Euronota XCIV Euro (10,5% y 7%)</v>
          </cell>
          <cell r="AF172">
            <v>0</v>
          </cell>
          <cell r="AG172">
            <v>411.59899999999999</v>
          </cell>
          <cell r="AH172">
            <v>425.3</v>
          </cell>
          <cell r="AI172">
            <v>401.07900000000001</v>
          </cell>
          <cell r="AJ172">
            <v>382.28100000000001</v>
          </cell>
          <cell r="AK172">
            <v>376.76100000000002</v>
          </cell>
          <cell r="AL172">
            <v>350.97</v>
          </cell>
          <cell r="AM172">
            <v>371.88499999999999</v>
          </cell>
          <cell r="AN172">
            <v>354.641369</v>
          </cell>
          <cell r="AO172">
            <v>340.07999899999999</v>
          </cell>
          <cell r="AP172">
            <v>366.77058499908304</v>
          </cell>
          <cell r="AQ172">
            <v>366.77058499908304</v>
          </cell>
          <cell r="AR172">
            <v>350.90797438371789</v>
          </cell>
          <cell r="AS172">
            <v>349.83382893125764</v>
          </cell>
          <cell r="AT172">
            <v>395.25691699604744</v>
          </cell>
          <cell r="AU172">
            <v>394.04984730568418</v>
          </cell>
        </row>
        <row r="173">
          <cell r="A173" t="str">
            <v>EL/EUR-95</v>
          </cell>
          <cell r="B173" t="str">
            <v xml:space="preserve">    Euronota XCV Euro ( 9%)</v>
          </cell>
          <cell r="AF173">
            <v>0</v>
          </cell>
          <cell r="AG173">
            <v>668.84799999999996</v>
          </cell>
          <cell r="AH173">
            <v>691.1</v>
          </cell>
          <cell r="AI173">
            <v>651.75300000000004</v>
          </cell>
          <cell r="AJ173">
            <v>621.20699999999999</v>
          </cell>
          <cell r="AK173">
            <v>612.23699999999997</v>
          </cell>
          <cell r="AL173">
            <v>570.32600000000002</v>
          </cell>
          <cell r="AM173">
            <v>604.31399999999996</v>
          </cell>
          <cell r="AN173">
            <v>576.29222400000003</v>
          </cell>
          <cell r="AO173">
            <v>552.629998</v>
          </cell>
          <cell r="AP173">
            <v>596.00220062351002</v>
          </cell>
          <cell r="AQ173">
            <v>596.00220062351002</v>
          </cell>
          <cell r="AR173">
            <v>570.22545837354164</v>
          </cell>
          <cell r="AS173">
            <v>568.47997201329372</v>
          </cell>
          <cell r="AT173">
            <v>642.29249011857712</v>
          </cell>
          <cell r="AU173">
            <v>640.33100187173693</v>
          </cell>
        </row>
        <row r="174">
          <cell r="A174" t="str">
            <v>EL/EUR-96</v>
          </cell>
          <cell r="B174" t="str">
            <v xml:space="preserve">    Euronota XCVI Euro ( 7,125%)</v>
          </cell>
          <cell r="AF174">
            <v>0</v>
          </cell>
          <cell r="AG174">
            <v>205.79900000000001</v>
          </cell>
          <cell r="AH174">
            <v>212.7</v>
          </cell>
          <cell r="AI174">
            <v>200.53899999999999</v>
          </cell>
          <cell r="AJ174">
            <v>191.14099999999999</v>
          </cell>
          <cell r="AK174">
            <v>188.381</v>
          </cell>
          <cell r="AL174">
            <v>175.48500000000001</v>
          </cell>
          <cell r="AM174">
            <v>185.94300000000001</v>
          </cell>
          <cell r="AN174">
            <v>177.320684</v>
          </cell>
          <cell r="AO174">
            <v>170.04</v>
          </cell>
          <cell r="AP174">
            <v>183.38529249954152</v>
          </cell>
          <cell r="AQ174">
            <v>183.38529249954152</v>
          </cell>
          <cell r="AR174">
            <v>175.45398719185894</v>
          </cell>
          <cell r="AS174">
            <v>174.91691446562882</v>
          </cell>
          <cell r="AT174">
            <v>0</v>
          </cell>
          <cell r="AU174">
            <v>0</v>
          </cell>
        </row>
        <row r="175">
          <cell r="A175" t="str">
            <v>EL/EUR-97</v>
          </cell>
          <cell r="B175" t="str">
            <v xml:space="preserve">    Euronota XCVII Euro (8,5%)</v>
          </cell>
          <cell r="AF175">
            <v>0</v>
          </cell>
          <cell r="AG175">
            <v>0</v>
          </cell>
          <cell r="AH175">
            <v>691.1</v>
          </cell>
          <cell r="AI175">
            <v>651.75300000000004</v>
          </cell>
          <cell r="AJ175">
            <v>621.20699999999999</v>
          </cell>
          <cell r="AK175">
            <v>612.23699999999997</v>
          </cell>
          <cell r="AL175">
            <v>570.32600000000002</v>
          </cell>
          <cell r="AM175">
            <v>604.31399999999996</v>
          </cell>
          <cell r="AN175">
            <v>576.29222400000003</v>
          </cell>
          <cell r="AO175">
            <v>552.629998</v>
          </cell>
          <cell r="AP175">
            <v>596.00220062351002</v>
          </cell>
          <cell r="AQ175">
            <v>596.00220062351002</v>
          </cell>
          <cell r="AR175">
            <v>570.22545837354164</v>
          </cell>
          <cell r="AS175">
            <v>568.47997201329372</v>
          </cell>
          <cell r="AT175">
            <v>642.29249011857712</v>
          </cell>
          <cell r="AU175">
            <v>640.33100187173693</v>
          </cell>
        </row>
        <row r="176">
          <cell r="A176" t="str">
            <v>EL/EUR-98</v>
          </cell>
          <cell r="B176" t="str">
            <v xml:space="preserve">    Euronota XCVIII  Euro (Euribor+400)</v>
          </cell>
          <cell r="AG176">
            <v>0</v>
          </cell>
          <cell r="AH176">
            <v>106.3</v>
          </cell>
          <cell r="AI176">
            <v>100.27</v>
          </cell>
          <cell r="AJ176">
            <v>95.57</v>
          </cell>
          <cell r="AK176">
            <v>94.19</v>
          </cell>
          <cell r="AL176">
            <v>87.742000000000004</v>
          </cell>
          <cell r="AM176">
            <v>92.971000000000004</v>
          </cell>
          <cell r="AN176">
            <v>88.660342</v>
          </cell>
          <cell r="AO176">
            <v>85.02</v>
          </cell>
          <cell r="AP176">
            <v>91.69264624977076</v>
          </cell>
          <cell r="AQ176">
            <v>91.69264624977076</v>
          </cell>
          <cell r="AR176">
            <v>87.726993595929471</v>
          </cell>
          <cell r="AS176">
            <v>87.458457232814411</v>
          </cell>
          <cell r="AT176">
            <v>98.814229249011859</v>
          </cell>
          <cell r="AU176">
            <v>98.512461826421045</v>
          </cell>
        </row>
        <row r="177">
          <cell r="A177" t="str">
            <v>EL/JPY-99</v>
          </cell>
          <cell r="B177" t="str">
            <v xml:space="preserve">    Euronota XCIX  Y (3,5%)</v>
          </cell>
          <cell r="AG177">
            <v>0</v>
          </cell>
          <cell r="AH177">
            <v>169.3</v>
          </cell>
          <cell r="AI177">
            <v>176.661</v>
          </cell>
          <cell r="AJ177">
            <v>175.029</v>
          </cell>
          <cell r="AK177">
            <v>169.39599999999999</v>
          </cell>
          <cell r="AL177">
            <v>166.34299999999999</v>
          </cell>
          <cell r="AM177">
            <v>156.535</v>
          </cell>
          <cell r="AN177">
            <v>142.83447100000001</v>
          </cell>
          <cell r="AO177">
            <v>144.26544799999999</v>
          </cell>
          <cell r="AP177">
            <v>149.514079242462</v>
          </cell>
          <cell r="AQ177">
            <v>149.514079242462</v>
          </cell>
          <cell r="AR177">
            <v>137.12196236763921</v>
          </cell>
          <cell r="AS177">
            <v>135.87982184645583</v>
          </cell>
          <cell r="AT177">
            <v>149.91255101190973</v>
          </cell>
          <cell r="AU177">
            <v>147.98980514675657</v>
          </cell>
        </row>
        <row r="178">
          <cell r="A178" t="str">
            <v>EL/EUR-100</v>
          </cell>
          <cell r="B178" t="str">
            <v xml:space="preserve">    Euronota C Euro (8,5%)</v>
          </cell>
          <cell r="AG178">
            <v>0</v>
          </cell>
          <cell r="AH178">
            <v>584.79999999999995</v>
          </cell>
          <cell r="AI178">
            <v>551.48299999999995</v>
          </cell>
          <cell r="AJ178">
            <v>525.63699999999994</v>
          </cell>
          <cell r="AK178">
            <v>518.04700000000003</v>
          </cell>
          <cell r="AL178">
            <v>482.58300000000003</v>
          </cell>
          <cell r="AM178">
            <v>511.34300000000002</v>
          </cell>
          <cell r="AN178">
            <v>487.63188200000002</v>
          </cell>
          <cell r="AO178">
            <v>467.60999900000002</v>
          </cell>
          <cell r="AP178">
            <v>0</v>
          </cell>
          <cell r="AQ178">
            <v>0</v>
          </cell>
          <cell r="AR178">
            <v>0</v>
          </cell>
          <cell r="AS178">
            <v>0</v>
          </cell>
          <cell r="AT178">
            <v>0</v>
          </cell>
          <cell r="AU178">
            <v>0</v>
          </cell>
        </row>
        <row r="179">
          <cell r="A179" t="str">
            <v>EL/EUR-101</v>
          </cell>
          <cell r="B179" t="str">
            <v xml:space="preserve">    Euronota CI Euro (7,3% cupon diferido)</v>
          </cell>
          <cell r="AG179">
            <v>0</v>
          </cell>
          <cell r="AH179">
            <v>584.79999999999995</v>
          </cell>
          <cell r="AI179">
            <v>300.80900000000003</v>
          </cell>
          <cell r="AJ179">
            <v>286.71100000000001</v>
          </cell>
          <cell r="AK179">
            <v>282.57100000000003</v>
          </cell>
          <cell r="AL179">
            <v>263.22699999999998</v>
          </cell>
          <cell r="AM179">
            <v>278.91399999999999</v>
          </cell>
          <cell r="AN179">
            <v>265.98102699999998</v>
          </cell>
          <cell r="AO179">
            <v>0</v>
          </cell>
          <cell r="AP179">
            <v>0</v>
          </cell>
          <cell r="AQ179">
            <v>0</v>
          </cell>
          <cell r="AR179">
            <v>0</v>
          </cell>
          <cell r="AS179">
            <v>0</v>
          </cell>
          <cell r="AT179">
            <v>0</v>
          </cell>
          <cell r="AU179">
            <v>0</v>
          </cell>
        </row>
        <row r="180">
          <cell r="A180" t="str">
            <v>EL/EUR-102</v>
          </cell>
          <cell r="B180" t="str">
            <v xml:space="preserve">    Euronota CII Euro (9,25%)</v>
          </cell>
          <cell r="AI180">
            <v>501.34899999999999</v>
          </cell>
          <cell r="AJ180">
            <v>477.85199999999998</v>
          </cell>
          <cell r="AK180">
            <v>470.952</v>
          </cell>
          <cell r="AL180">
            <v>438.71199999999999</v>
          </cell>
          <cell r="AM180">
            <v>464.85700000000003</v>
          </cell>
          <cell r="AN180">
            <v>443.30171100000001</v>
          </cell>
          <cell r="AO180">
            <v>425.09999900000003</v>
          </cell>
          <cell r="AP180">
            <v>458.46323124885384</v>
          </cell>
          <cell r="AQ180">
            <v>458.46323124885384</v>
          </cell>
          <cell r="AR180">
            <v>438.6349679796474</v>
          </cell>
          <cell r="AS180">
            <v>437.2922861640721</v>
          </cell>
          <cell r="AT180">
            <v>494.07114624505931</v>
          </cell>
          <cell r="AU180">
            <v>492.56230913210527</v>
          </cell>
        </row>
        <row r="181">
          <cell r="A181" t="str">
            <v>EL/EUR-103</v>
          </cell>
          <cell r="B181" t="str">
            <v xml:space="preserve">    Euronota CIII Euro (9,75%)</v>
          </cell>
          <cell r="AI181">
            <v>250.67400000000001</v>
          </cell>
          <cell r="AJ181">
            <v>238.92599999999999</v>
          </cell>
          <cell r="AK181">
            <v>235.476</v>
          </cell>
          <cell r="AL181">
            <v>219.35599999999999</v>
          </cell>
          <cell r="AM181">
            <v>232.428</v>
          </cell>
          <cell r="AN181">
            <v>221.650856</v>
          </cell>
          <cell r="AO181">
            <v>212.54999900000001</v>
          </cell>
          <cell r="AP181">
            <v>229.23161562442692</v>
          </cell>
          <cell r="AQ181">
            <v>229.23161562442692</v>
          </cell>
          <cell r="AR181">
            <v>219.3174839898237</v>
          </cell>
          <cell r="AS181">
            <v>218.64614308203605</v>
          </cell>
          <cell r="AT181">
            <v>247.03557312252966</v>
          </cell>
          <cell r="AU181">
            <v>246.28115456605263</v>
          </cell>
        </row>
        <row r="182">
          <cell r="A182" t="str">
            <v>EL/EUR-104</v>
          </cell>
          <cell r="B182" t="str">
            <v xml:space="preserve">    Euronota CIV Euro (10%)</v>
          </cell>
          <cell r="AI182">
            <v>401.07900000000001</v>
          </cell>
          <cell r="AJ182">
            <v>382.28100000000001</v>
          </cell>
          <cell r="AK182">
            <v>376.76100000000002</v>
          </cell>
          <cell r="AL182">
            <v>350.97</v>
          </cell>
          <cell r="AM182">
            <v>371.88499999999999</v>
          </cell>
          <cell r="AN182">
            <v>354.641369</v>
          </cell>
          <cell r="AO182">
            <v>340.07999899999999</v>
          </cell>
          <cell r="AP182">
            <v>366.77058499908298</v>
          </cell>
          <cell r="AQ182">
            <v>366.77058499908298</v>
          </cell>
          <cell r="AR182">
            <v>350.90797438371789</v>
          </cell>
          <cell r="AS182">
            <v>349.83382893125764</v>
          </cell>
          <cell r="AT182">
            <v>395.25691699604744</v>
          </cell>
          <cell r="AU182">
            <v>394.04984730568418</v>
          </cell>
        </row>
        <row r="183">
          <cell r="A183" t="str">
            <v>EL/JPY-105</v>
          </cell>
          <cell r="B183" t="str">
            <v xml:space="preserve">    Euronota CV Y (5,4%) Samurai</v>
          </cell>
          <cell r="AI183">
            <v>196.29</v>
          </cell>
          <cell r="AJ183">
            <v>194.477</v>
          </cell>
          <cell r="AK183">
            <v>188.21799999999999</v>
          </cell>
          <cell r="AL183">
            <v>184.82599999999999</v>
          </cell>
          <cell r="AM183">
            <v>173.928</v>
          </cell>
          <cell r="AN183">
            <v>158.70496700000001</v>
          </cell>
          <cell r="AO183">
            <v>160.29494299999999</v>
          </cell>
          <cell r="AP183">
            <v>166.12675471384665</v>
          </cell>
          <cell r="AQ183">
            <v>166.12675471384665</v>
          </cell>
          <cell r="AR183">
            <v>152.35773596404357</v>
          </cell>
          <cell r="AS183">
            <v>150.97757982939532</v>
          </cell>
          <cell r="AT183">
            <v>166.56950112434413</v>
          </cell>
          <cell r="AU183">
            <v>164.43311682972953</v>
          </cell>
        </row>
        <row r="184">
          <cell r="A184" t="str">
            <v>EL/EUR-106</v>
          </cell>
          <cell r="B184" t="str">
            <v xml:space="preserve">    Euronota CVI Euro (L3+510)</v>
          </cell>
          <cell r="AI184">
            <v>200.53899999999999</v>
          </cell>
          <cell r="AJ184">
            <v>191.14099999999999</v>
          </cell>
          <cell r="AK184">
            <v>188.381</v>
          </cell>
          <cell r="AL184">
            <v>175.48500000000001</v>
          </cell>
          <cell r="AM184">
            <v>185.94300000000001</v>
          </cell>
          <cell r="AN184">
            <v>177.320684</v>
          </cell>
          <cell r="AO184">
            <v>170.04</v>
          </cell>
          <cell r="AP184">
            <v>183.38529249954152</v>
          </cell>
          <cell r="AQ184">
            <v>183.38529249954152</v>
          </cell>
          <cell r="AR184">
            <v>175.45398719185894</v>
          </cell>
          <cell r="AS184">
            <v>174.91691446562882</v>
          </cell>
          <cell r="AT184">
            <v>197.62845849802372</v>
          </cell>
          <cell r="AU184">
            <v>197.02492365284209</v>
          </cell>
        </row>
        <row r="185">
          <cell r="A185" t="str">
            <v>EL/EUR-107</v>
          </cell>
          <cell r="B185" t="str">
            <v xml:space="preserve">    Euronota CVII Euro (10%)</v>
          </cell>
          <cell r="AI185">
            <v>200.53899999999999</v>
          </cell>
          <cell r="AJ185">
            <v>621.20699999999999</v>
          </cell>
          <cell r="AK185">
            <v>612.23699999999997</v>
          </cell>
          <cell r="AL185">
            <v>570.32600000000002</v>
          </cell>
          <cell r="AM185">
            <v>604.31399999999996</v>
          </cell>
          <cell r="AN185">
            <v>576.29222400000003</v>
          </cell>
          <cell r="AO185">
            <v>552.629998</v>
          </cell>
          <cell r="AP185">
            <v>596.00220062351002</v>
          </cell>
          <cell r="AQ185">
            <v>596.00220062351002</v>
          </cell>
          <cell r="AR185">
            <v>570.22545837354164</v>
          </cell>
          <cell r="AS185">
            <v>568.47997201329372</v>
          </cell>
          <cell r="AT185">
            <v>642.29249011857712</v>
          </cell>
          <cell r="AU185">
            <v>640.33100187173693</v>
          </cell>
        </row>
        <row r="186">
          <cell r="A186" t="str">
            <v>EL/EUR-108</v>
          </cell>
          <cell r="B186" t="str">
            <v xml:space="preserve">    Euronota CVIII Euro (10,25%)</v>
          </cell>
          <cell r="AJ186">
            <v>716.77700000000004</v>
          </cell>
          <cell r="AK186">
            <v>706.428</v>
          </cell>
          <cell r="AL186">
            <v>658.06799999999998</v>
          </cell>
          <cell r="AM186">
            <v>697.28499999999997</v>
          </cell>
          <cell r="AN186">
            <v>664.95256700000004</v>
          </cell>
          <cell r="AO186">
            <v>637.64999799999998</v>
          </cell>
          <cell r="AP186">
            <v>687.69484687328077</v>
          </cell>
          <cell r="AQ186">
            <v>687.69484687328077</v>
          </cell>
          <cell r="AR186">
            <v>657.9524519694711</v>
          </cell>
          <cell r="AS186">
            <v>655.93842924610817</v>
          </cell>
          <cell r="AT186">
            <v>741.10671936758888</v>
          </cell>
          <cell r="AU186">
            <v>738.84346369815796</v>
          </cell>
        </row>
        <row r="187">
          <cell r="A187" t="str">
            <v>EL/EUR-109</v>
          </cell>
          <cell r="B187" t="str">
            <v xml:space="preserve">    Euronota CIX Euro (8,125%)</v>
          </cell>
          <cell r="AJ187">
            <v>716.77700000000004</v>
          </cell>
          <cell r="AK187">
            <v>470.952</v>
          </cell>
          <cell r="AL187">
            <v>438.71199999999999</v>
          </cell>
          <cell r="AM187">
            <v>464.85700000000003</v>
          </cell>
          <cell r="AN187">
            <v>443.30171100000001</v>
          </cell>
          <cell r="AO187">
            <v>425.09999900000003</v>
          </cell>
          <cell r="AP187">
            <v>458.46323124885384</v>
          </cell>
          <cell r="AQ187">
            <v>458.46323124885384</v>
          </cell>
          <cell r="AR187">
            <v>438.6349679796474</v>
          </cell>
          <cell r="AS187">
            <v>437.2922861640721</v>
          </cell>
          <cell r="AT187">
            <v>494.07114624505931</v>
          </cell>
          <cell r="AU187">
            <v>492.56230913210527</v>
          </cell>
        </row>
        <row r="188">
          <cell r="A188" t="str">
            <v>EL/EUR-110</v>
          </cell>
          <cell r="B188" t="str">
            <v xml:space="preserve">    Euronota CX Euro (9%)</v>
          </cell>
          <cell r="AK188">
            <v>706.428</v>
          </cell>
          <cell r="AL188">
            <v>658.06799999999998</v>
          </cell>
          <cell r="AM188">
            <v>697.28499999999997</v>
          </cell>
          <cell r="AN188">
            <v>664.95256700000004</v>
          </cell>
          <cell r="AO188">
            <v>637.64999799999998</v>
          </cell>
          <cell r="AP188">
            <v>687.69484687328077</v>
          </cell>
          <cell r="AQ188">
            <v>687.69484687328077</v>
          </cell>
          <cell r="AR188">
            <v>657.9524519694711</v>
          </cell>
          <cell r="AS188">
            <v>655.93842924610817</v>
          </cell>
          <cell r="AT188">
            <v>741.10671936758888</v>
          </cell>
          <cell r="AU188">
            <v>738.84346369815796</v>
          </cell>
        </row>
        <row r="189">
          <cell r="A189" t="str">
            <v>EL/JPY-111</v>
          </cell>
          <cell r="B189" t="str">
            <v xml:space="preserve">    Euronota CXI Y (5,125%) Samurai</v>
          </cell>
          <cell r="AK189">
            <v>564.65300000000002</v>
          </cell>
          <cell r="AL189">
            <v>554.47699999999998</v>
          </cell>
          <cell r="AM189">
            <v>521.78499999999997</v>
          </cell>
          <cell r="AN189">
            <v>476.11490199999997</v>
          </cell>
          <cell r="AO189">
            <v>480.88482799999997</v>
          </cell>
          <cell r="AP189">
            <v>498.38026414154001</v>
          </cell>
          <cell r="AQ189">
            <v>498.38026414154001</v>
          </cell>
          <cell r="AR189">
            <v>457.07320789213065</v>
          </cell>
          <cell r="AS189">
            <v>452.93273948818603</v>
          </cell>
          <cell r="AT189">
            <v>499.70850337303244</v>
          </cell>
          <cell r="AU189">
            <v>493.29935048918856</v>
          </cell>
        </row>
        <row r="190">
          <cell r="A190" t="str">
            <v>EL/EUR-112</v>
          </cell>
          <cell r="B190" t="str">
            <v xml:space="preserve">    Euronota CXII Euro (9%)</v>
          </cell>
          <cell r="AK190">
            <v>941.90300000000002</v>
          </cell>
          <cell r="AL190">
            <v>877.42399999999998</v>
          </cell>
          <cell r="AM190">
            <v>929.71400000000006</v>
          </cell>
          <cell r="AN190">
            <v>886.60342200000002</v>
          </cell>
          <cell r="AO190">
            <v>850.19999800000005</v>
          </cell>
          <cell r="AP190">
            <v>916.92646249770769</v>
          </cell>
          <cell r="AQ190">
            <v>916.92646249770769</v>
          </cell>
          <cell r="AR190">
            <v>877.2699359592948</v>
          </cell>
          <cell r="AS190">
            <v>874.58457232814419</v>
          </cell>
          <cell r="AT190">
            <v>988.14229249011862</v>
          </cell>
          <cell r="AU190">
            <v>985.12461826421054</v>
          </cell>
        </row>
        <row r="191">
          <cell r="A191" t="str">
            <v>EL/EUR-113</v>
          </cell>
          <cell r="B191" t="str">
            <v xml:space="preserve">    Euronota CXIII Euro (9,25%)</v>
          </cell>
          <cell r="AK191">
            <v>941.90300000000002</v>
          </cell>
          <cell r="AL191">
            <v>877.42399999999998</v>
          </cell>
          <cell r="AM191">
            <v>929.71400000000006</v>
          </cell>
          <cell r="AN191">
            <v>886.60342200000002</v>
          </cell>
          <cell r="AO191">
            <v>850.19999800000005</v>
          </cell>
          <cell r="AP191">
            <v>916.92646249770769</v>
          </cell>
          <cell r="AQ191">
            <v>916.92646249770769</v>
          </cell>
          <cell r="AR191">
            <v>877.2699359592948</v>
          </cell>
          <cell r="AS191">
            <v>874.58457232814419</v>
          </cell>
          <cell r="AT191">
            <v>988.14229249011862</v>
          </cell>
          <cell r="AU191">
            <v>985.12461826421054</v>
          </cell>
        </row>
        <row r="192">
          <cell r="A192" t="str">
            <v>EL/EUR-114</v>
          </cell>
          <cell r="B192" t="str">
            <v xml:space="preserve">    Euronota CXIV Euro (10%)</v>
          </cell>
          <cell r="AL192">
            <v>438.71199999999999</v>
          </cell>
          <cell r="AM192">
            <v>464.85700000000003</v>
          </cell>
          <cell r="AN192">
            <v>443.30171100000001</v>
          </cell>
          <cell r="AO192">
            <v>425.09999900000003</v>
          </cell>
          <cell r="AP192">
            <v>458.46323124885384</v>
          </cell>
          <cell r="AQ192">
            <v>458.46323124885384</v>
          </cell>
          <cell r="AR192">
            <v>438.6349679796474</v>
          </cell>
          <cell r="AS192">
            <v>437.2922861640721</v>
          </cell>
          <cell r="AT192">
            <v>494.07114624505931</v>
          </cell>
          <cell r="AU192">
            <v>492.56230913210527</v>
          </cell>
        </row>
        <row r="193">
          <cell r="A193" t="str">
            <v>EL/JPY-115</v>
          </cell>
          <cell r="B193" t="str">
            <v xml:space="preserve">    Euronota CXV Y (4,85%) Samurai</v>
          </cell>
          <cell r="AL193">
            <v>568.33900000000006</v>
          </cell>
          <cell r="AM193">
            <v>534.82899999999995</v>
          </cell>
          <cell r="AN193">
            <v>488.01777499999997</v>
          </cell>
          <cell r="AO193">
            <v>492.906949</v>
          </cell>
          <cell r="AP193">
            <v>510.83977074507851</v>
          </cell>
          <cell r="AQ193">
            <v>510.83977074507851</v>
          </cell>
          <cell r="AR193">
            <v>468.50003808943399</v>
          </cell>
          <cell r="AS193">
            <v>464.25605797539066</v>
          </cell>
          <cell r="AT193">
            <v>512.20121595735827</v>
          </cell>
          <cell r="AU193">
            <v>505.63183425141824</v>
          </cell>
        </row>
        <row r="194">
          <cell r="A194" t="str">
            <v>EL/EUR-116</v>
          </cell>
          <cell r="B194" t="str">
            <v xml:space="preserve">    Euronota CXVI Euro (10%)</v>
          </cell>
          <cell r="AL194">
            <v>568.33900000000006</v>
          </cell>
          <cell r="AM194">
            <v>534.82899999999995</v>
          </cell>
          <cell r="AN194">
            <v>443.30171100000001</v>
          </cell>
          <cell r="AO194">
            <v>425.09999900000003</v>
          </cell>
          <cell r="AP194">
            <v>458.46323124885384</v>
          </cell>
          <cell r="AQ194">
            <v>458.46323124885384</v>
          </cell>
          <cell r="AR194">
            <v>438.6349679796474</v>
          </cell>
          <cell r="AS194">
            <v>437.2922861640721</v>
          </cell>
          <cell r="AT194">
            <v>494.07114624505931</v>
          </cell>
          <cell r="AU194">
            <v>492.56230913210527</v>
          </cell>
        </row>
        <row r="195">
          <cell r="A195" t="str">
            <v>EL/EUR-116</v>
          </cell>
          <cell r="B195" t="str">
            <v>Bono Argentino</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1796</v>
          </cell>
          <cell r="R195">
            <v>1999</v>
          </cell>
          <cell r="S195">
            <v>1999</v>
          </cell>
          <cell r="T195">
            <v>1999</v>
          </cell>
          <cell r="U195">
            <v>1779</v>
          </cell>
          <cell r="V195">
            <v>1559</v>
          </cell>
          <cell r="W195">
            <v>1339</v>
          </cell>
          <cell r="X195">
            <v>1119</v>
          </cell>
          <cell r="Y195">
            <v>899</v>
          </cell>
          <cell r="Z195">
            <v>679</v>
          </cell>
          <cell r="AA195">
            <v>459</v>
          </cell>
          <cell r="AB195">
            <v>239</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row>
        <row r="196">
          <cell r="A196" t="str">
            <v>BOARDOM</v>
          </cell>
          <cell r="B196" t="str">
            <v xml:space="preserve">    Tramo Domestico</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898</v>
          </cell>
          <cell r="R196">
            <v>999.5</v>
          </cell>
          <cell r="S196">
            <v>999.5</v>
          </cell>
          <cell r="T196">
            <v>999.5</v>
          </cell>
          <cell r="U196">
            <v>889.5</v>
          </cell>
          <cell r="V196">
            <v>779.5</v>
          </cell>
          <cell r="W196">
            <v>669.5</v>
          </cell>
          <cell r="X196">
            <v>559.5</v>
          </cell>
          <cell r="Y196">
            <v>449.5</v>
          </cell>
          <cell r="Z196">
            <v>339.5</v>
          </cell>
          <cell r="AA196">
            <v>229.5</v>
          </cell>
          <cell r="AB196">
            <v>119.5</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row>
        <row r="197">
          <cell r="A197" t="str">
            <v>BOARINT</v>
          </cell>
          <cell r="B197" t="str">
            <v xml:space="preserve">    Tramo Internacional</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898</v>
          </cell>
          <cell r="R197">
            <v>999.5</v>
          </cell>
          <cell r="S197">
            <v>999.5</v>
          </cell>
          <cell r="T197">
            <v>999.5</v>
          </cell>
          <cell r="U197">
            <v>889.5</v>
          </cell>
          <cell r="V197">
            <v>779.5</v>
          </cell>
          <cell r="W197">
            <v>669.5</v>
          </cell>
          <cell r="X197">
            <v>559.5</v>
          </cell>
          <cell r="Y197">
            <v>449.5</v>
          </cell>
          <cell r="Z197">
            <v>339.5</v>
          </cell>
          <cell r="AA197">
            <v>229.5</v>
          </cell>
          <cell r="AB197">
            <v>119.5</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T197">
            <v>0</v>
          </cell>
          <cell r="AU197">
            <v>0</v>
          </cell>
        </row>
        <row r="198">
          <cell r="A198" t="str">
            <v>LETR</v>
          </cell>
          <cell r="B198" t="str">
            <v>Letras</v>
          </cell>
          <cell r="C198">
            <v>0</v>
          </cell>
          <cell r="D198">
            <v>0</v>
          </cell>
          <cell r="E198">
            <v>0</v>
          </cell>
          <cell r="F198">
            <v>0</v>
          </cell>
          <cell r="G198">
            <v>0</v>
          </cell>
          <cell r="H198">
            <v>0</v>
          </cell>
          <cell r="I198">
            <v>0</v>
          </cell>
          <cell r="J198">
            <v>0</v>
          </cell>
          <cell r="K198">
            <v>0</v>
          </cell>
          <cell r="L198">
            <v>0</v>
          </cell>
          <cell r="M198">
            <v>0</v>
          </cell>
          <cell r="N198">
            <v>0</v>
          </cell>
          <cell r="O198">
            <v>400</v>
          </cell>
          <cell r="P198">
            <v>0</v>
          </cell>
          <cell r="Q198">
            <v>0</v>
          </cell>
          <cell r="R198">
            <v>0</v>
          </cell>
          <cell r="S198">
            <v>376</v>
          </cell>
          <cell r="T198">
            <v>802.7</v>
          </cell>
          <cell r="U198">
            <v>320.08</v>
          </cell>
          <cell r="V198">
            <v>380.08</v>
          </cell>
          <cell r="W198">
            <v>132.4</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52</v>
          </cell>
          <cell r="AO198">
            <v>56.651000000000003</v>
          </cell>
          <cell r="AP198">
            <v>51</v>
          </cell>
          <cell r="AQ198">
            <v>51</v>
          </cell>
          <cell r="AR198">
            <v>3400.6923509999992</v>
          </cell>
          <cell r="AS198">
            <v>18.691890000000001</v>
          </cell>
          <cell r="AT198">
            <v>7.0066689473684214</v>
          </cell>
          <cell r="AU198">
            <v>0</v>
          </cell>
        </row>
        <row r="199">
          <cell r="A199" t="str">
            <v>LE$</v>
          </cell>
          <cell r="B199" t="str">
            <v>Letes $</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793.8</v>
          </cell>
          <cell r="V199">
            <v>773.4</v>
          </cell>
          <cell r="W199">
            <v>769.06699999999978</v>
          </cell>
          <cell r="X199">
            <v>1543.6</v>
          </cell>
          <cell r="Y199">
            <v>1551.3</v>
          </cell>
          <cell r="Z199">
            <v>1774.8</v>
          </cell>
          <cell r="AA199">
            <v>1274.8</v>
          </cell>
          <cell r="AB199">
            <v>257</v>
          </cell>
          <cell r="AC199">
            <v>774.53</v>
          </cell>
          <cell r="AD199">
            <v>512.20000000000005</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818.90375300000005</v>
          </cell>
          <cell r="AS199">
            <v>289.45920793103448</v>
          </cell>
          <cell r="AT199">
            <v>0.38428230144620834</v>
          </cell>
          <cell r="AU199">
            <v>0</v>
          </cell>
        </row>
        <row r="200">
          <cell r="A200" t="str">
            <v>LEU$</v>
          </cell>
          <cell r="B200" t="str">
            <v>Letes u$s</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505.5</v>
          </cell>
          <cell r="W200">
            <v>1276.2</v>
          </cell>
          <cell r="X200">
            <v>1025.7</v>
          </cell>
          <cell r="Y200">
            <v>1280.3</v>
          </cell>
          <cell r="Z200">
            <v>1273.2</v>
          </cell>
          <cell r="AA200">
            <v>1761.71</v>
          </cell>
          <cell r="AB200">
            <v>2792.13</v>
          </cell>
          <cell r="AC200">
            <v>2272</v>
          </cell>
          <cell r="AD200">
            <v>2588.38</v>
          </cell>
          <cell r="AE200">
            <v>3156.88</v>
          </cell>
          <cell r="AF200">
            <v>3508.1580000000004</v>
          </cell>
          <cell r="AG200">
            <v>3585.98</v>
          </cell>
          <cell r="AH200">
            <v>3618.86</v>
          </cell>
          <cell r="AI200">
            <v>4173.76</v>
          </cell>
          <cell r="AJ200">
            <v>4765.9049999999997</v>
          </cell>
          <cell r="AK200">
            <v>4693.1370000000006</v>
          </cell>
          <cell r="AL200">
            <v>5299.5</v>
          </cell>
          <cell r="AM200">
            <v>5108.3999999999996</v>
          </cell>
          <cell r="AN200">
            <v>5447.7289200000005</v>
          </cell>
          <cell r="AO200">
            <v>5218.9745629999998</v>
          </cell>
          <cell r="AP200">
            <v>2984.1356709999995</v>
          </cell>
          <cell r="AQ200">
            <v>1767.7544769999995</v>
          </cell>
          <cell r="AR200">
            <v>2526.39</v>
          </cell>
          <cell r="AS200">
            <v>1621.5967000000001</v>
          </cell>
          <cell r="AT200">
            <v>0.38428230144620834</v>
          </cell>
          <cell r="AU200">
            <v>0</v>
          </cell>
        </row>
        <row r="201">
          <cell r="A201" t="str">
            <v>LEU$</v>
          </cell>
          <cell r="B201" t="str">
            <v>Bontes</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502.4</v>
          </cell>
          <cell r="X201">
            <v>1028.69</v>
          </cell>
          <cell r="Y201">
            <v>2552.6999999999998</v>
          </cell>
          <cell r="Z201">
            <v>2552.6999999999998</v>
          </cell>
          <cell r="AA201">
            <v>3128.69</v>
          </cell>
          <cell r="AB201">
            <v>3128.692</v>
          </cell>
          <cell r="AC201">
            <v>3128.692</v>
          </cell>
          <cell r="AD201">
            <v>4219.6660000000002</v>
          </cell>
          <cell r="AE201">
            <v>3837.8420000000001</v>
          </cell>
          <cell r="AF201">
            <v>4602.5339999999997</v>
          </cell>
          <cell r="AG201">
            <v>8788.9830000000002</v>
          </cell>
          <cell r="AH201">
            <v>9154.2999999999993</v>
          </cell>
          <cell r="AI201">
            <v>9154.3089999999993</v>
          </cell>
          <cell r="AJ201">
            <v>12620.308999999999</v>
          </cell>
          <cell r="AK201">
            <v>12620.31</v>
          </cell>
          <cell r="AL201">
            <v>13882.71</v>
          </cell>
          <cell r="AM201">
            <v>14584.183000000001</v>
          </cell>
          <cell r="AN201">
            <v>14856.696724000001</v>
          </cell>
          <cell r="AO201">
            <v>8280.4775990000016</v>
          </cell>
          <cell r="AP201">
            <v>8260.3424749999995</v>
          </cell>
          <cell r="AQ201">
            <v>8260.3424749999995</v>
          </cell>
          <cell r="AR201">
            <v>4472.8701375293413</v>
          </cell>
          <cell r="AS201">
            <v>1953.5245605511952</v>
          </cell>
          <cell r="AT201">
            <v>1036.2602532517251</v>
          </cell>
          <cell r="AU201">
            <v>1153.4187684173867</v>
          </cell>
        </row>
        <row r="202">
          <cell r="A202" t="str">
            <v>BT98</v>
          </cell>
          <cell r="B202" t="str">
            <v xml:space="preserve">     Venc. dic/98</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502.4</v>
          </cell>
          <cell r="X202">
            <v>1028.69</v>
          </cell>
          <cell r="Y202">
            <v>1028.69</v>
          </cell>
          <cell r="Z202">
            <v>1028.69</v>
          </cell>
          <cell r="AA202">
            <v>1028.69</v>
          </cell>
          <cell r="AB202">
            <v>1028.692</v>
          </cell>
          <cell r="AC202">
            <v>1028.692</v>
          </cell>
          <cell r="AD202">
            <v>1028.69</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1953.5245605511952</v>
          </cell>
          <cell r="AT202">
            <v>0</v>
          </cell>
          <cell r="AU202">
            <v>0</v>
          </cell>
        </row>
        <row r="203">
          <cell r="A203" t="str">
            <v>BT01</v>
          </cell>
          <cell r="B203" t="str">
            <v xml:space="preserve">     Venc. May./2001</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1270.9939999999999</v>
          </cell>
          <cell r="AH203">
            <v>1271</v>
          </cell>
          <cell r="AI203">
            <v>1270.9939999999999</v>
          </cell>
          <cell r="AJ203">
            <v>1270.9939999999999</v>
          </cell>
          <cell r="AK203">
            <v>1270.9939999999999</v>
          </cell>
          <cell r="AL203">
            <v>1270.9939999999999</v>
          </cell>
          <cell r="AM203">
            <v>1270.9939999999999</v>
          </cell>
          <cell r="AN203">
            <v>1188.2599319999999</v>
          </cell>
          <cell r="AO203">
            <v>0</v>
          </cell>
          <cell r="AP203">
            <v>0</v>
          </cell>
          <cell r="AQ203">
            <v>0</v>
          </cell>
          <cell r="AR203">
            <v>0</v>
          </cell>
          <cell r="AT203">
            <v>0</v>
          </cell>
          <cell r="AU203">
            <v>0</v>
          </cell>
        </row>
        <row r="204">
          <cell r="A204" t="str">
            <v>BT02</v>
          </cell>
          <cell r="B204" t="str">
            <v xml:space="preserve">     Venc. May/2002 </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1524.01</v>
          </cell>
          <cell r="Z204">
            <v>1524.01</v>
          </cell>
          <cell r="AA204">
            <v>2100</v>
          </cell>
          <cell r="AB204">
            <v>2100</v>
          </cell>
          <cell r="AC204">
            <v>2100</v>
          </cell>
          <cell r="AD204">
            <v>2100</v>
          </cell>
          <cell r="AE204">
            <v>2292</v>
          </cell>
          <cell r="AF204">
            <v>2398.712</v>
          </cell>
          <cell r="AG204">
            <v>2398.712</v>
          </cell>
          <cell r="AH204">
            <v>2767</v>
          </cell>
          <cell r="AI204">
            <v>2767.038</v>
          </cell>
          <cell r="AJ204">
            <v>2767.038</v>
          </cell>
          <cell r="AK204">
            <v>2767.038</v>
          </cell>
          <cell r="AL204">
            <v>2767.038</v>
          </cell>
          <cell r="AM204">
            <v>2767.038</v>
          </cell>
          <cell r="AN204">
            <v>2324.8760000000002</v>
          </cell>
          <cell r="AO204">
            <v>2177.951</v>
          </cell>
          <cell r="AP204">
            <v>2200.529</v>
          </cell>
          <cell r="AQ204">
            <v>2200.529</v>
          </cell>
          <cell r="AR204">
            <v>1608.3890019999999</v>
          </cell>
          <cell r="AS204">
            <v>813.81155799816531</v>
          </cell>
          <cell r="AT204">
            <v>0</v>
          </cell>
          <cell r="AU204">
            <v>0</v>
          </cell>
        </row>
        <row r="205">
          <cell r="A205" t="str">
            <v>BT03</v>
          </cell>
          <cell r="B205" t="str">
            <v xml:space="preserve">     Venc. May./2003</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1693.9639999999999</v>
          </cell>
          <cell r="AK205">
            <v>1693.9649999999999</v>
          </cell>
          <cell r="AL205">
            <v>2319.2489999999998</v>
          </cell>
          <cell r="AM205">
            <v>2820.7220000000002</v>
          </cell>
          <cell r="AN205">
            <v>2227.8260610000002</v>
          </cell>
          <cell r="AO205">
            <v>1695.463475</v>
          </cell>
          <cell r="AP205">
            <v>1695.463475</v>
          </cell>
          <cell r="AQ205">
            <v>1695.463475</v>
          </cell>
          <cell r="AR205">
            <v>585.83153829000003</v>
          </cell>
          <cell r="AS205">
            <v>296.41863772222371</v>
          </cell>
          <cell r="AT205">
            <v>269.5102575283716</v>
          </cell>
          <cell r="AU205">
            <v>299.98324082293055</v>
          </cell>
        </row>
        <row r="206">
          <cell r="A206" t="str">
            <v>BT03Flot</v>
          </cell>
          <cell r="B206" t="str">
            <v xml:space="preserve">     Venc. Jul./2003</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1090.9760000000001</v>
          </cell>
          <cell r="AE206">
            <v>1090.9760000000001</v>
          </cell>
          <cell r="AF206">
            <v>1090.9760000000001</v>
          </cell>
          <cell r="AG206">
            <v>1090.9760000000001</v>
          </cell>
          <cell r="AH206">
            <v>1091</v>
          </cell>
          <cell r="AI206">
            <v>1090.9760000000001</v>
          </cell>
          <cell r="AJ206">
            <v>1090.9760000000001</v>
          </cell>
          <cell r="AK206">
            <v>1090.9760000000001</v>
          </cell>
          <cell r="AL206">
            <v>1090.9760000000001</v>
          </cell>
          <cell r="AM206">
            <v>1090.9760000000001</v>
          </cell>
          <cell r="AN206">
            <v>749.28499999999997</v>
          </cell>
          <cell r="AO206">
            <v>259.98099999999999</v>
          </cell>
          <cell r="AP206">
            <v>259.98099999999999</v>
          </cell>
          <cell r="AQ206">
            <v>259.98099999999999</v>
          </cell>
          <cell r="AR206">
            <v>135.16528897999999</v>
          </cell>
          <cell r="AS206">
            <v>68.390839700659711</v>
          </cell>
          <cell r="AT206">
            <v>62.182435497120096</v>
          </cell>
          <cell r="AU206">
            <v>69.213278536254705</v>
          </cell>
        </row>
        <row r="207">
          <cell r="A207" t="str">
            <v>BT04</v>
          </cell>
          <cell r="B207" t="str">
            <v xml:space="preserve">     Venc. May./2004</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2897.7910000000002</v>
          </cell>
          <cell r="AH207">
            <v>2897.8</v>
          </cell>
          <cell r="AI207">
            <v>2897.7910000000002</v>
          </cell>
          <cell r="AJ207">
            <v>2897.7910000000002</v>
          </cell>
          <cell r="AK207">
            <v>2897.7910000000002</v>
          </cell>
          <cell r="AL207">
            <v>2897.7910000000002</v>
          </cell>
          <cell r="AM207">
            <v>2897.7910000000002</v>
          </cell>
          <cell r="AN207">
            <v>2315.8808159999999</v>
          </cell>
          <cell r="AO207">
            <v>1399.1655430000001</v>
          </cell>
          <cell r="AP207">
            <v>1399.1659999999999</v>
          </cell>
          <cell r="AQ207">
            <v>1399.1659999999999</v>
          </cell>
          <cell r="AR207">
            <v>723.69644834162671</v>
          </cell>
          <cell r="AS207">
            <v>261.55387845064104</v>
          </cell>
          <cell r="AT207">
            <v>237.81331855024064</v>
          </cell>
          <cell r="AU207">
            <v>264.69923674718876</v>
          </cell>
        </row>
        <row r="208">
          <cell r="A208" t="str">
            <v>BT05</v>
          </cell>
          <cell r="B208" t="str">
            <v xml:space="preserve">     Venc. May./2005</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1772.0360000000001</v>
          </cell>
          <cell r="AK208">
            <v>1772.0360000000001</v>
          </cell>
          <cell r="AL208">
            <v>2409.152</v>
          </cell>
          <cell r="AM208">
            <v>2609.152</v>
          </cell>
          <cell r="AN208">
            <v>2330.109105</v>
          </cell>
          <cell r="AO208">
            <v>1743.6514280000001</v>
          </cell>
          <cell r="AP208">
            <v>1743.6510000000001</v>
          </cell>
          <cell r="AQ208">
            <v>1743.6510000000001</v>
          </cell>
          <cell r="AR208">
            <v>1094.4350907025027</v>
          </cell>
          <cell r="AS208">
            <v>395.543937436308</v>
          </cell>
          <cell r="AT208">
            <v>359.64145112804624</v>
          </cell>
          <cell r="AU208">
            <v>400.30061477037873</v>
          </cell>
        </row>
        <row r="209">
          <cell r="A209" t="str">
            <v>BT06</v>
          </cell>
          <cell r="B209" t="str">
            <v xml:space="preserve">     Venc. May./2006</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2608.0638100000001</v>
          </cell>
          <cell r="AO209">
            <v>864.00215300000002</v>
          </cell>
          <cell r="AP209">
            <v>864.00199999999995</v>
          </cell>
          <cell r="AQ209">
            <v>864.00199999999995</v>
          </cell>
          <cell r="AR209">
            <v>323.83976921521224</v>
          </cell>
          <cell r="AS209">
            <v>117.04015934981516</v>
          </cell>
          <cell r="AT209">
            <v>106.4167308988352</v>
          </cell>
          <cell r="AU209">
            <v>118.44764463896824</v>
          </cell>
        </row>
        <row r="210">
          <cell r="A210" t="str">
            <v>BT27</v>
          </cell>
          <cell r="B210" t="str">
            <v xml:space="preserve">     Venc. Jul./2027</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454.86599999999999</v>
          </cell>
          <cell r="AF210">
            <v>1112.846</v>
          </cell>
          <cell r="AG210">
            <v>1130.51</v>
          </cell>
          <cell r="AH210">
            <v>1127.5</v>
          </cell>
          <cell r="AI210">
            <v>1127.51</v>
          </cell>
          <cell r="AJ210">
            <v>1127.51</v>
          </cell>
          <cell r="AK210">
            <v>1127.51</v>
          </cell>
          <cell r="AL210">
            <v>1127.51</v>
          </cell>
          <cell r="AM210">
            <v>1127.51</v>
          </cell>
          <cell r="AN210">
            <v>1112.396</v>
          </cell>
          <cell r="AO210">
            <v>140.26300000000001</v>
          </cell>
          <cell r="AP210">
            <v>97.55</v>
          </cell>
          <cell r="AQ210">
            <v>97.55</v>
          </cell>
          <cell r="AR210">
            <v>1.5129999999999999</v>
          </cell>
          <cell r="AS210">
            <v>0.76554989338248569</v>
          </cell>
          <cell r="AT210">
            <v>0.69605964911127682</v>
          </cell>
          <cell r="AU210">
            <v>0.77475290166578092</v>
          </cell>
        </row>
        <row r="211">
          <cell r="A211" t="str">
            <v>BTVA$</v>
          </cell>
          <cell r="B211" t="str">
            <v>Bono Creadores de Mercado $</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130</v>
          </cell>
          <cell r="AC211">
            <v>130</v>
          </cell>
          <cell r="AD211">
            <v>12.1</v>
          </cell>
          <cell r="AE211">
            <v>12.1</v>
          </cell>
          <cell r="AF211">
            <v>12.1</v>
          </cell>
          <cell r="AG211">
            <v>12.1</v>
          </cell>
          <cell r="AH211">
            <v>12.1</v>
          </cell>
          <cell r="AI211">
            <v>12.1</v>
          </cell>
          <cell r="AJ211">
            <v>10.083</v>
          </cell>
          <cell r="AK211">
            <v>7.0579999999999998</v>
          </cell>
          <cell r="AL211">
            <v>4.0330000000000004</v>
          </cell>
          <cell r="AM211">
            <v>1.008</v>
          </cell>
          <cell r="AN211">
            <v>0</v>
          </cell>
          <cell r="AO211">
            <v>0</v>
          </cell>
          <cell r="AP211">
            <v>0</v>
          </cell>
          <cell r="AQ211">
            <v>0</v>
          </cell>
          <cell r="AR211">
            <v>0</v>
          </cell>
          <cell r="AS211">
            <v>0.76554989338248569</v>
          </cell>
          <cell r="AT211">
            <v>0</v>
          </cell>
          <cell r="AU211">
            <v>0</v>
          </cell>
        </row>
        <row r="212">
          <cell r="A212" t="str">
            <v>BTVAU$</v>
          </cell>
          <cell r="B212" t="str">
            <v>Bono Creadores de Mercado u$s</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788</v>
          </cell>
          <cell r="AC212">
            <v>788</v>
          </cell>
          <cell r="AD212">
            <v>708.7</v>
          </cell>
          <cell r="AE212">
            <v>708.7</v>
          </cell>
          <cell r="AF212">
            <v>708.7</v>
          </cell>
          <cell r="AG212">
            <v>538.5</v>
          </cell>
          <cell r="AH212">
            <v>461.5</v>
          </cell>
          <cell r="AI212">
            <v>461.5</v>
          </cell>
          <cell r="AJ212">
            <v>380.83300000000003</v>
          </cell>
          <cell r="AK212">
            <v>266.58300000000003</v>
          </cell>
          <cell r="AL212">
            <v>152.333</v>
          </cell>
          <cell r="AM212">
            <v>38.084000000000003</v>
          </cell>
          <cell r="AN212">
            <v>0</v>
          </cell>
          <cell r="AO212">
            <v>0</v>
          </cell>
          <cell r="AP212">
            <v>0</v>
          </cell>
          <cell r="AQ212">
            <v>0</v>
          </cell>
          <cell r="AR212">
            <v>0</v>
          </cell>
          <cell r="AT212">
            <v>0</v>
          </cell>
          <cell r="AU212">
            <v>0</v>
          </cell>
        </row>
        <row r="213">
          <cell r="A213" t="str">
            <v>BT2006</v>
          </cell>
          <cell r="B213" t="str">
            <v>Bono 2006</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2000</v>
          </cell>
          <cell r="AG213">
            <v>2000</v>
          </cell>
          <cell r="AH213">
            <v>2000</v>
          </cell>
          <cell r="AI213">
            <v>2000</v>
          </cell>
          <cell r="AJ213">
            <v>1184</v>
          </cell>
          <cell r="AK213">
            <v>1184</v>
          </cell>
          <cell r="AL213">
            <v>1184</v>
          </cell>
          <cell r="AM213">
            <v>1184</v>
          </cell>
          <cell r="AN213">
            <v>1082.2</v>
          </cell>
          <cell r="AO213">
            <v>1082.2</v>
          </cell>
          <cell r="AP213">
            <v>1082.2</v>
          </cell>
          <cell r="AQ213">
            <v>1082.2</v>
          </cell>
          <cell r="AR213">
            <v>0</v>
          </cell>
          <cell r="AT213">
            <v>0</v>
          </cell>
          <cell r="AU213">
            <v>0</v>
          </cell>
        </row>
        <row r="214">
          <cell r="A214" t="str">
            <v>BT2006</v>
          </cell>
          <cell r="B214" t="str">
            <v>Bono Pagaré</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294.68</v>
          </cell>
          <cell r="AI214">
            <v>642.27</v>
          </cell>
          <cell r="AJ214">
            <v>913.47</v>
          </cell>
          <cell r="AK214">
            <v>1068.17</v>
          </cell>
          <cell r="AL214">
            <v>1134.07</v>
          </cell>
          <cell r="AM214">
            <v>1362.17</v>
          </cell>
          <cell r="AN214">
            <v>1718.27</v>
          </cell>
          <cell r="AO214">
            <v>5028.3440000000001</v>
          </cell>
          <cell r="AP214">
            <v>6395.7871669999995</v>
          </cell>
          <cell r="AQ214">
            <v>6395.7871669999995</v>
          </cell>
          <cell r="AR214">
            <v>6451.6297339999992</v>
          </cell>
          <cell r="AS214">
            <v>3604.0299300166448</v>
          </cell>
          <cell r="AT214">
            <v>2497.9440479089199</v>
          </cell>
          <cell r="AU214">
            <v>2401.4075090500819</v>
          </cell>
        </row>
        <row r="215">
          <cell r="A215" t="str">
            <v>BP01/E521</v>
          </cell>
          <cell r="B215" t="str">
            <v xml:space="preserve">   Bono 2001 / Encuesta + 5,21%</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222.08</v>
          </cell>
          <cell r="AI215">
            <v>206.59</v>
          </cell>
          <cell r="AJ215">
            <v>477.79</v>
          </cell>
          <cell r="AK215">
            <v>469.79</v>
          </cell>
          <cell r="AL215">
            <v>469.79</v>
          </cell>
          <cell r="AM215">
            <v>469.79</v>
          </cell>
          <cell r="AN215">
            <v>469.79</v>
          </cell>
          <cell r="AO215">
            <v>83.97</v>
          </cell>
          <cell r="AP215">
            <v>83.97</v>
          </cell>
          <cell r="AQ215">
            <v>83.97</v>
          </cell>
          <cell r="AR215">
            <v>0</v>
          </cell>
          <cell r="AS215">
            <v>3604.0299300166448</v>
          </cell>
          <cell r="AT215">
            <v>0</v>
          </cell>
          <cell r="AU215">
            <v>0</v>
          </cell>
        </row>
        <row r="216">
          <cell r="A216" t="str">
            <v>BP01/E600</v>
          </cell>
          <cell r="B216" t="str">
            <v xml:space="preserve">   Bono 2001 / Encuesta + 6,00%</v>
          </cell>
          <cell r="AH216">
            <v>0</v>
          </cell>
          <cell r="AI216">
            <v>352.18</v>
          </cell>
          <cell r="AJ216">
            <v>352.18</v>
          </cell>
          <cell r="AK216">
            <v>341.18</v>
          </cell>
          <cell r="AL216">
            <v>341.18</v>
          </cell>
          <cell r="AM216">
            <v>341.18</v>
          </cell>
          <cell r="AN216">
            <v>341.18</v>
          </cell>
          <cell r="AO216">
            <v>228.18</v>
          </cell>
          <cell r="AP216">
            <v>0</v>
          </cell>
          <cell r="AQ216">
            <v>0</v>
          </cell>
          <cell r="AR216">
            <v>0</v>
          </cell>
          <cell r="AT216">
            <v>0</v>
          </cell>
          <cell r="AU216">
            <v>0</v>
          </cell>
        </row>
        <row r="217">
          <cell r="A217" t="str">
            <v>BP01/B410</v>
          </cell>
          <cell r="B217" t="str">
            <v xml:space="preserve">   Bono 2001 / Badlar + 4,10% </v>
          </cell>
          <cell r="AH217">
            <v>0</v>
          </cell>
          <cell r="AI217">
            <v>10.9</v>
          </cell>
          <cell r="AJ217">
            <v>10.9</v>
          </cell>
          <cell r="AK217">
            <v>10.9</v>
          </cell>
          <cell r="AL217">
            <v>10.9</v>
          </cell>
          <cell r="AM217">
            <v>10.9</v>
          </cell>
          <cell r="AN217">
            <v>10.9</v>
          </cell>
          <cell r="AO217">
            <v>10.7</v>
          </cell>
          <cell r="AP217">
            <v>10.7</v>
          </cell>
          <cell r="AQ217">
            <v>10.7</v>
          </cell>
          <cell r="AR217">
            <v>0</v>
          </cell>
          <cell r="AT217">
            <v>0</v>
          </cell>
          <cell r="AU217">
            <v>0</v>
          </cell>
        </row>
        <row r="218">
          <cell r="A218" t="str">
            <v>BP01/B500</v>
          </cell>
          <cell r="B218" t="str">
            <v xml:space="preserve">   Bono 2001 / Badlar + 5,00% </v>
          </cell>
          <cell r="AH218">
            <v>72.599999999999994</v>
          </cell>
          <cell r="AI218">
            <v>72.599999999999994</v>
          </cell>
          <cell r="AJ218">
            <v>72.599999999999994</v>
          </cell>
          <cell r="AK218">
            <v>73.8</v>
          </cell>
          <cell r="AL218">
            <v>73.8</v>
          </cell>
          <cell r="AM218">
            <v>73.8</v>
          </cell>
          <cell r="AN218">
            <v>73.8</v>
          </cell>
          <cell r="AO218">
            <v>73.2</v>
          </cell>
          <cell r="AP218">
            <v>0</v>
          </cell>
          <cell r="AQ218">
            <v>0</v>
          </cell>
          <cell r="AR218">
            <v>0</v>
          </cell>
          <cell r="AT218">
            <v>0</v>
          </cell>
          <cell r="AU218">
            <v>0</v>
          </cell>
        </row>
        <row r="219">
          <cell r="A219" t="str">
            <v>BP02/E330</v>
          </cell>
          <cell r="B219" t="str">
            <v xml:space="preserve">   Bono 2002 / Encuesta + 3,30%</v>
          </cell>
          <cell r="AH219">
            <v>0</v>
          </cell>
          <cell r="AI219">
            <v>0</v>
          </cell>
          <cell r="AJ219">
            <v>0</v>
          </cell>
          <cell r="AK219">
            <v>0</v>
          </cell>
          <cell r="AL219">
            <v>41.5</v>
          </cell>
          <cell r="AM219">
            <v>69.599999999999994</v>
          </cell>
          <cell r="AN219">
            <v>69.599999999999994</v>
          </cell>
          <cell r="AO219">
            <v>9.6999999999999993</v>
          </cell>
          <cell r="AP219">
            <v>9.6999999999999993</v>
          </cell>
          <cell r="AQ219">
            <v>9.6999999999999993</v>
          </cell>
          <cell r="AR219">
            <v>9.17</v>
          </cell>
          <cell r="AS219">
            <v>4.6398484891344847</v>
          </cell>
          <cell r="AT219">
            <v>4.2200632243775322</v>
          </cell>
          <cell r="AU219">
            <v>0</v>
          </cell>
        </row>
        <row r="220">
          <cell r="A220" t="str">
            <v>BP02/E400</v>
          </cell>
          <cell r="B220" t="str">
            <v xml:space="preserve">   Bono 2002 / Encuesta + 4,00%</v>
          </cell>
          <cell r="AH220">
            <v>0</v>
          </cell>
          <cell r="AI220">
            <v>0</v>
          </cell>
          <cell r="AJ220">
            <v>0</v>
          </cell>
          <cell r="AK220">
            <v>172.5</v>
          </cell>
          <cell r="AL220">
            <v>196.9</v>
          </cell>
          <cell r="AM220">
            <v>196.9</v>
          </cell>
          <cell r="AN220">
            <v>196.9</v>
          </cell>
          <cell r="AO220">
            <v>32.65</v>
          </cell>
          <cell r="AP220">
            <v>32.65</v>
          </cell>
          <cell r="AQ220">
            <v>32.65</v>
          </cell>
          <cell r="AR220">
            <v>4.2119999999999997</v>
          </cell>
          <cell r="AS220">
            <v>2.1311848551724135</v>
          </cell>
          <cell r="AT220">
            <v>0</v>
          </cell>
          <cell r="AU220">
            <v>0</v>
          </cell>
        </row>
        <row r="221">
          <cell r="A221" t="str">
            <v>BP02/F900</v>
          </cell>
          <cell r="B221" t="str">
            <v xml:space="preserve">   Bono 2002 / 9,00%</v>
          </cell>
          <cell r="AH221">
            <v>0</v>
          </cell>
          <cell r="AI221">
            <v>0</v>
          </cell>
          <cell r="AJ221">
            <v>0</v>
          </cell>
          <cell r="AK221">
            <v>172.5</v>
          </cell>
          <cell r="AL221">
            <v>196.9</v>
          </cell>
          <cell r="AM221">
            <v>196.9</v>
          </cell>
          <cell r="AN221">
            <v>196.9</v>
          </cell>
          <cell r="AO221">
            <v>2000</v>
          </cell>
          <cell r="AP221">
            <v>2000</v>
          </cell>
          <cell r="AQ221">
            <v>2000</v>
          </cell>
          <cell r="AR221">
            <v>2000</v>
          </cell>
          <cell r="AS221">
            <v>1011.9628465069211</v>
          </cell>
          <cell r="AT221">
            <v>0</v>
          </cell>
          <cell r="AU221">
            <v>0</v>
          </cell>
        </row>
        <row r="222">
          <cell r="A222" t="str">
            <v>BP02/E580</v>
          </cell>
          <cell r="B222" t="str">
            <v xml:space="preserve">   Bono 2002 / Encuesta + 5,80%</v>
          </cell>
          <cell r="AH222">
            <v>0</v>
          </cell>
          <cell r="AI222">
            <v>0</v>
          </cell>
          <cell r="AJ222">
            <v>0</v>
          </cell>
          <cell r="AK222">
            <v>0</v>
          </cell>
          <cell r="AL222">
            <v>0</v>
          </cell>
          <cell r="AM222">
            <v>200</v>
          </cell>
          <cell r="AN222">
            <v>433</v>
          </cell>
          <cell r="AO222">
            <v>7</v>
          </cell>
          <cell r="AP222">
            <v>7</v>
          </cell>
          <cell r="AQ222">
            <v>7</v>
          </cell>
          <cell r="AR222">
            <v>1.5659000000000001</v>
          </cell>
          <cell r="AS222">
            <v>0.79231411324761569</v>
          </cell>
          <cell r="AT222">
            <v>0.72131686783016169</v>
          </cell>
          <cell r="AU222">
            <v>0.80286558355367321</v>
          </cell>
        </row>
        <row r="223">
          <cell r="A223" t="str">
            <v>BP02/E580-II</v>
          </cell>
          <cell r="B223" t="str">
            <v xml:space="preserve">   Bono 2002 / Encuesta + 5,80% - B</v>
          </cell>
          <cell r="AH223">
            <v>0</v>
          </cell>
          <cell r="AI223">
            <v>0</v>
          </cell>
          <cell r="AJ223">
            <v>0</v>
          </cell>
          <cell r="AK223">
            <v>0</v>
          </cell>
          <cell r="AL223">
            <v>0</v>
          </cell>
          <cell r="AM223">
            <v>200</v>
          </cell>
          <cell r="AN223">
            <v>433</v>
          </cell>
          <cell r="AO223">
            <v>7</v>
          </cell>
          <cell r="AP223">
            <v>92.188889000000003</v>
          </cell>
          <cell r="AQ223">
            <v>92.188889000000003</v>
          </cell>
          <cell r="AR223">
            <v>177.8</v>
          </cell>
          <cell r="AS223">
            <v>89.963497054465279</v>
          </cell>
          <cell r="AT223">
            <v>81.797359955046275</v>
          </cell>
          <cell r="AU223">
            <v>0</v>
          </cell>
        </row>
        <row r="224">
          <cell r="A224" t="str">
            <v>BP02/B300</v>
          </cell>
          <cell r="B224" t="str">
            <v xml:space="preserve">   Bono 2002 / Badlar + 3,00% </v>
          </cell>
          <cell r="AP224">
            <v>63.888888999999999</v>
          </cell>
          <cell r="AQ224">
            <v>63.888888999999999</v>
          </cell>
          <cell r="AR224">
            <v>130</v>
          </cell>
          <cell r="AS224">
            <v>65.777585022949864</v>
          </cell>
          <cell r="AT224">
            <v>59.806843611676136</v>
          </cell>
          <cell r="AU224">
            <v>0</v>
          </cell>
        </row>
        <row r="225">
          <cell r="A225" t="str">
            <v>BP02/B075</v>
          </cell>
          <cell r="B225" t="str">
            <v xml:space="preserve">   Bono 2002 / Badlar Correg + 0,75% </v>
          </cell>
          <cell r="AP225">
            <v>2.2222219999999999</v>
          </cell>
          <cell r="AQ225">
            <v>2.2222219999999999</v>
          </cell>
          <cell r="AR225">
            <v>75</v>
          </cell>
          <cell r="AS225">
            <v>37.948606744009538</v>
          </cell>
          <cell r="AT225">
            <v>34.503948237505462</v>
          </cell>
          <cell r="AU225">
            <v>0</v>
          </cell>
        </row>
        <row r="226">
          <cell r="A226" t="str">
            <v>BP03/B405-Fid1</v>
          </cell>
          <cell r="B226" t="str">
            <v xml:space="preserve">   Bono 2003 / Badlar + 4,05% - Fideic 1</v>
          </cell>
          <cell r="AH226">
            <v>0</v>
          </cell>
          <cell r="AI226">
            <v>0</v>
          </cell>
          <cell r="AJ226">
            <v>0</v>
          </cell>
          <cell r="AK226">
            <v>0</v>
          </cell>
          <cell r="AL226">
            <v>0</v>
          </cell>
          <cell r="AM226">
            <v>0</v>
          </cell>
          <cell r="AN226">
            <v>0</v>
          </cell>
          <cell r="AO226">
            <v>380</v>
          </cell>
          <cell r="AP226">
            <v>380</v>
          </cell>
          <cell r="AQ226">
            <v>380</v>
          </cell>
          <cell r="AR226">
            <v>349.45</v>
          </cell>
          <cell r="AS226">
            <v>126.29604999999999</v>
          </cell>
          <cell r="AT226">
            <v>114.83248861842104</v>
          </cell>
          <cell r="AU226">
            <v>127.81484349311071</v>
          </cell>
        </row>
        <row r="227">
          <cell r="A227" t="str">
            <v>BP03/B405-Fid2</v>
          </cell>
          <cell r="B227" t="str">
            <v xml:space="preserve">   Bono 2003 / Badlar + 4,05% - Fideic 2</v>
          </cell>
          <cell r="AH227">
            <v>0</v>
          </cell>
          <cell r="AI227">
            <v>0</v>
          </cell>
          <cell r="AJ227">
            <v>0</v>
          </cell>
          <cell r="AK227">
            <v>0</v>
          </cell>
          <cell r="AL227">
            <v>0</v>
          </cell>
          <cell r="AM227">
            <v>0</v>
          </cell>
          <cell r="AN227">
            <v>0</v>
          </cell>
          <cell r="AO227">
            <v>380</v>
          </cell>
          <cell r="AP227">
            <v>380</v>
          </cell>
          <cell r="AQ227">
            <v>380</v>
          </cell>
          <cell r="AR227">
            <v>351.68</v>
          </cell>
          <cell r="AS227">
            <v>127.1020027586207</v>
          </cell>
          <cell r="AT227">
            <v>115.56528715789474</v>
          </cell>
          <cell r="AU227">
            <v>128.63048836645353</v>
          </cell>
        </row>
        <row r="228">
          <cell r="A228" t="str">
            <v>BP04/E435</v>
          </cell>
          <cell r="B228" t="str">
            <v xml:space="preserve">   Bono 2004 / Encuesta + 4,35%</v>
          </cell>
          <cell r="AH228">
            <v>0</v>
          </cell>
          <cell r="AI228">
            <v>0</v>
          </cell>
          <cell r="AJ228">
            <v>0</v>
          </cell>
          <cell r="AK228">
            <v>0</v>
          </cell>
          <cell r="AL228">
            <v>0</v>
          </cell>
          <cell r="AM228">
            <v>0</v>
          </cell>
          <cell r="AN228">
            <v>123.1</v>
          </cell>
          <cell r="AO228">
            <v>41.6</v>
          </cell>
          <cell r="AP228">
            <v>41.6</v>
          </cell>
          <cell r="AQ228">
            <v>41.6</v>
          </cell>
          <cell r="AR228">
            <v>20.725000000000001</v>
          </cell>
          <cell r="AS228">
            <v>10.486463729182796</v>
          </cell>
          <cell r="AT228">
            <v>9.5322910950238722</v>
          </cell>
          <cell r="AU228">
            <v>10.609967399808268</v>
          </cell>
        </row>
        <row r="229">
          <cell r="A229" t="str">
            <v>BP04/E495</v>
          </cell>
          <cell r="B229" t="str">
            <v xml:space="preserve">   Bono 2004 / Encuesta + 4,95%</v>
          </cell>
          <cell r="AH229">
            <v>0</v>
          </cell>
          <cell r="AI229">
            <v>0</v>
          </cell>
          <cell r="AJ229">
            <v>0</v>
          </cell>
          <cell r="AK229">
            <v>0</v>
          </cell>
          <cell r="AL229">
            <v>0</v>
          </cell>
          <cell r="AM229">
            <v>0</v>
          </cell>
          <cell r="AN229">
            <v>0</v>
          </cell>
          <cell r="AO229">
            <v>906.18449999999996</v>
          </cell>
          <cell r="AP229">
            <v>929.58450000000005</v>
          </cell>
          <cell r="AQ229">
            <v>929.58450000000005</v>
          </cell>
          <cell r="AR229">
            <v>1066.1845000000001</v>
          </cell>
          <cell r="AS229">
            <v>1066.1845000000001</v>
          </cell>
          <cell r="AT229">
            <v>1066.1845000000001</v>
          </cell>
          <cell r="AU229">
            <v>1066.1845000000001</v>
          </cell>
        </row>
        <row r="230">
          <cell r="A230" t="str">
            <v>BP04/B298</v>
          </cell>
          <cell r="B230" t="str">
            <v xml:space="preserve">   Bono 2004 / Badlar + 2,98%</v>
          </cell>
          <cell r="AH230">
            <v>0</v>
          </cell>
          <cell r="AI230">
            <v>0</v>
          </cell>
          <cell r="AJ230">
            <v>0</v>
          </cell>
          <cell r="AK230">
            <v>0</v>
          </cell>
          <cell r="AL230">
            <v>0</v>
          </cell>
          <cell r="AM230">
            <v>0</v>
          </cell>
          <cell r="AN230">
            <v>0</v>
          </cell>
          <cell r="AO230">
            <v>93.8155</v>
          </cell>
          <cell r="AP230">
            <v>165.90351699999999</v>
          </cell>
          <cell r="AQ230">
            <v>165.90351699999999</v>
          </cell>
          <cell r="AR230">
            <v>510.27103699999998</v>
          </cell>
          <cell r="AS230">
            <v>510.27103699999998</v>
          </cell>
          <cell r="AT230">
            <v>510.27103699999998</v>
          </cell>
          <cell r="AU230">
            <v>510.27103699999998</v>
          </cell>
        </row>
        <row r="231">
          <cell r="A231" t="str">
            <v>BP05/B400</v>
          </cell>
          <cell r="B231" t="str">
            <v xml:space="preserve">   Bono 2005 / Badlar + 4,00%</v>
          </cell>
          <cell r="AH231">
            <v>0</v>
          </cell>
          <cell r="AI231">
            <v>0</v>
          </cell>
          <cell r="AJ231">
            <v>0</v>
          </cell>
          <cell r="AK231">
            <v>0</v>
          </cell>
          <cell r="AL231">
            <v>0</v>
          </cell>
          <cell r="AM231">
            <v>0</v>
          </cell>
          <cell r="AN231">
            <v>0</v>
          </cell>
          <cell r="AO231">
            <v>93.8155</v>
          </cell>
          <cell r="AP231">
            <v>500</v>
          </cell>
          <cell r="AQ231">
            <v>500</v>
          </cell>
          <cell r="AR231">
            <v>464.07</v>
          </cell>
          <cell r="AS231">
            <v>167.72129896551721</v>
          </cell>
          <cell r="AT231">
            <v>152.49767632894734</v>
          </cell>
          <cell r="AU231">
            <v>169.73825846286414</v>
          </cell>
        </row>
        <row r="232">
          <cell r="A232" t="str">
            <v>BP06/E580</v>
          </cell>
          <cell r="B232" t="str">
            <v xml:space="preserve">   Bono 2006 / Encuesta + 5,80%</v>
          </cell>
          <cell r="AH232">
            <v>0</v>
          </cell>
          <cell r="AI232">
            <v>0</v>
          </cell>
          <cell r="AJ232">
            <v>0</v>
          </cell>
          <cell r="AK232">
            <v>0</v>
          </cell>
          <cell r="AL232">
            <v>0</v>
          </cell>
          <cell r="AM232">
            <v>0</v>
          </cell>
          <cell r="AN232">
            <v>0</v>
          </cell>
          <cell r="AO232">
            <v>781.34400000000005</v>
          </cell>
          <cell r="AP232">
            <v>546.37914999999998</v>
          </cell>
          <cell r="AQ232">
            <v>546.37914999999998</v>
          </cell>
          <cell r="AR232">
            <v>232.60129699999999</v>
          </cell>
          <cell r="AS232">
            <v>5.1629260182876141E-2</v>
          </cell>
          <cell r="AT232">
            <v>4.6942785881641601E-2</v>
          </cell>
          <cell r="AU232">
            <v>5.2249917978312625E-2</v>
          </cell>
        </row>
        <row r="233">
          <cell r="A233" t="str">
            <v>BP06/B450-Fid3</v>
          </cell>
          <cell r="B233" t="str">
            <v xml:space="preserve">   Bono 2006 / Badlar + 4,50% - Fideic 3</v>
          </cell>
          <cell r="AH233">
            <v>0</v>
          </cell>
          <cell r="AI233">
            <v>0</v>
          </cell>
          <cell r="AJ233">
            <v>0</v>
          </cell>
          <cell r="AK233">
            <v>0</v>
          </cell>
          <cell r="AL233">
            <v>0</v>
          </cell>
          <cell r="AM233">
            <v>0</v>
          </cell>
          <cell r="AN233">
            <v>0</v>
          </cell>
          <cell r="AO233">
            <v>781.34400000000005</v>
          </cell>
          <cell r="AP233">
            <v>400</v>
          </cell>
          <cell r="AQ233">
            <v>400</v>
          </cell>
          <cell r="AR233">
            <v>361.9</v>
          </cell>
          <cell r="AS233">
            <v>130.79565172413791</v>
          </cell>
          <cell r="AT233">
            <v>118.92367328947367</v>
          </cell>
          <cell r="AU233">
            <v>132.36855590258051</v>
          </cell>
        </row>
        <row r="234">
          <cell r="A234" t="str">
            <v>BP06/B450-Fid4</v>
          </cell>
          <cell r="B234" t="str">
            <v xml:space="preserve">   Bono 2006 / Badlar + 4,50% - Fideic 4</v>
          </cell>
          <cell r="AP234">
            <v>250</v>
          </cell>
          <cell r="AQ234">
            <v>250</v>
          </cell>
          <cell r="AR234">
            <v>232</v>
          </cell>
          <cell r="AS234">
            <v>83.847999999999985</v>
          </cell>
          <cell r="AT234">
            <v>76.23733684210525</v>
          </cell>
          <cell r="AU234">
            <v>84.856327630280958</v>
          </cell>
        </row>
        <row r="235">
          <cell r="A235" t="str">
            <v>BP07/B450</v>
          </cell>
          <cell r="B235" t="str">
            <v xml:space="preserve">   Bono 2007 / Badlar + 4,50% - Serie 1</v>
          </cell>
          <cell r="AP235">
            <v>200</v>
          </cell>
          <cell r="AQ235">
            <v>200</v>
          </cell>
          <cell r="AR235">
            <v>465</v>
          </cell>
          <cell r="AS235">
            <v>168.05741379310342</v>
          </cell>
          <cell r="AT235">
            <v>152.80328289473684</v>
          </cell>
          <cell r="AU235">
            <v>170.07841529345109</v>
          </cell>
        </row>
        <row r="236">
          <cell r="A236" t="str">
            <v>BP07/B450-II</v>
          </cell>
          <cell r="B236" t="str">
            <v xml:space="preserve">   Bono 2007 / Badlar + 4,50% - Serie 2</v>
          </cell>
          <cell r="AH236">
            <v>0</v>
          </cell>
          <cell r="AI236">
            <v>0</v>
          </cell>
          <cell r="AJ236">
            <v>0</v>
          </cell>
          <cell r="AK236">
            <v>0</v>
          </cell>
          <cell r="AL236">
            <v>0</v>
          </cell>
          <cell r="AM236">
            <v>0</v>
          </cell>
          <cell r="AN236">
            <v>0</v>
          </cell>
          <cell r="AP236">
            <v>300</v>
          </cell>
          <cell r="AQ236">
            <v>300</v>
          </cell>
          <cell r="AR236">
            <v>0</v>
          </cell>
          <cell r="AS236">
            <v>168.05741379310342</v>
          </cell>
          <cell r="AT236">
            <v>0</v>
          </cell>
          <cell r="AU236">
            <v>0</v>
          </cell>
        </row>
        <row r="237">
          <cell r="A237" t="str">
            <v>Pmos Gdos</v>
          </cell>
          <cell r="B237" t="str">
            <v xml:space="preserve">   Préstamos Garantizados</v>
          </cell>
          <cell r="AH237">
            <v>0</v>
          </cell>
          <cell r="AI237">
            <v>0</v>
          </cell>
          <cell r="AJ237">
            <v>0</v>
          </cell>
          <cell r="AK237">
            <v>0</v>
          </cell>
          <cell r="AL237">
            <v>0</v>
          </cell>
          <cell r="AM237">
            <v>0</v>
          </cell>
          <cell r="AN237">
            <v>0</v>
          </cell>
          <cell r="AP237">
            <v>0</v>
          </cell>
          <cell r="AQ237">
            <v>300</v>
          </cell>
          <cell r="AR237">
            <v>21532.757802049353</v>
          </cell>
          <cell r="AS237">
            <v>10984.3490782271</v>
          </cell>
          <cell r="AT237">
            <v>9651.964987928859</v>
          </cell>
          <cell r="AU237">
            <v>10738.606668142602</v>
          </cell>
        </row>
        <row r="238">
          <cell r="A238" t="str">
            <v>P FRB</v>
          </cell>
          <cell r="B238" t="str">
            <v>BONO/BADLAR+4.5/I/2006</v>
          </cell>
          <cell r="AP238">
            <v>0</v>
          </cell>
          <cell r="AR238">
            <v>547.65117311577194</v>
          </cell>
          <cell r="AS238">
            <v>279.97252376505173</v>
          </cell>
          <cell r="AT238">
            <v>265.84671627862485</v>
          </cell>
          <cell r="AU238">
            <v>295.90547032519044</v>
          </cell>
        </row>
        <row r="239">
          <cell r="A239" t="str">
            <v>P BG01/03</v>
          </cell>
          <cell r="B239" t="str">
            <v xml:space="preserve">   Préstamos Garantizados</v>
          </cell>
          <cell r="AP239">
            <v>0</v>
          </cell>
          <cell r="AR239">
            <v>44.635106672726401</v>
          </cell>
          <cell r="AS239">
            <v>22.828248661704087</v>
          </cell>
          <cell r="AT239">
            <v>13.500074536834113</v>
          </cell>
          <cell r="AU239">
            <v>15.026500839153751</v>
          </cell>
        </row>
        <row r="240">
          <cell r="A240" t="str">
            <v>P BG04/06</v>
          </cell>
          <cell r="AP240">
            <v>0</v>
          </cell>
          <cell r="AR240">
            <v>27.406134194067022</v>
          </cell>
          <cell r="AS240">
            <v>14.060133341931797</v>
          </cell>
          <cell r="AT240">
            <v>12.733207820644514</v>
          </cell>
          <cell r="AU240">
            <v>14.17292604422196</v>
          </cell>
        </row>
        <row r="241">
          <cell r="A241" t="str">
            <v>P BG05/17</v>
          </cell>
          <cell r="AP241">
            <v>0</v>
          </cell>
          <cell r="AR241">
            <v>649.76693387573903</v>
          </cell>
          <cell r="AS241">
            <v>332.74329366211742</v>
          </cell>
          <cell r="AT241">
            <v>282.57689260479253</v>
          </cell>
          <cell r="AU241">
            <v>314.52729407278758</v>
          </cell>
        </row>
        <row r="242">
          <cell r="A242" t="str">
            <v>P BG06/27</v>
          </cell>
          <cell r="AP242">
            <v>0</v>
          </cell>
          <cell r="AR242">
            <v>269.83203204370898</v>
          </cell>
          <cell r="AS242">
            <v>138.69956918175271</v>
          </cell>
          <cell r="AT242">
            <v>111.13858148552146</v>
          </cell>
          <cell r="AU242">
            <v>123.7047975844866</v>
          </cell>
        </row>
        <row r="243">
          <cell r="A243" t="str">
            <v>P BG07/05</v>
          </cell>
          <cell r="AP243">
            <v>0</v>
          </cell>
          <cell r="AR243">
            <v>47.79</v>
          </cell>
          <cell r="AS243">
            <v>24.284435484294921</v>
          </cell>
          <cell r="AT243">
            <v>4.8345228114126488</v>
          </cell>
          <cell r="AU243">
            <v>5.3811525917423744</v>
          </cell>
        </row>
        <row r="244">
          <cell r="A244" t="str">
            <v>P BG08/19</v>
          </cell>
          <cell r="AP244">
            <v>0</v>
          </cell>
          <cell r="AR244">
            <v>30.710076645998249</v>
          </cell>
          <cell r="AS244">
            <v>15.89219783826498</v>
          </cell>
          <cell r="AT244">
            <v>14.268257805074555</v>
          </cell>
          <cell r="AU244">
            <v>15.88154104603144</v>
          </cell>
        </row>
        <row r="245">
          <cell r="A245" t="str">
            <v>P BG09/09</v>
          </cell>
          <cell r="AP245">
            <v>0</v>
          </cell>
          <cell r="AR245">
            <v>220.48263993722037</v>
          </cell>
          <cell r="AS245">
            <v>112.69423369049818</v>
          </cell>
          <cell r="AT245">
            <v>102.43879181518169</v>
          </cell>
          <cell r="AU245">
            <v>114.02134017651896</v>
          </cell>
        </row>
        <row r="246">
          <cell r="A246" t="str">
            <v>P BG10/20</v>
          </cell>
          <cell r="AP246">
            <v>0</v>
          </cell>
          <cell r="AR246">
            <v>37.954174486424051</v>
          </cell>
          <cell r="AS246">
            <v>19.426409978389298</v>
          </cell>
          <cell r="AT246">
            <v>17.633949683471343</v>
          </cell>
          <cell r="AU246">
            <v>19.627784942468658</v>
          </cell>
        </row>
        <row r="247">
          <cell r="A247" t="str">
            <v>P BG11/10</v>
          </cell>
          <cell r="AP247">
            <v>0</v>
          </cell>
          <cell r="AR247">
            <v>87.163961868883092</v>
          </cell>
          <cell r="AS247">
            <v>44.591651995100868</v>
          </cell>
          <cell r="AT247">
            <v>40.49738766832327</v>
          </cell>
          <cell r="AU247">
            <v>45.076345920998236</v>
          </cell>
        </row>
        <row r="248">
          <cell r="A248" t="str">
            <v>P BG12/15</v>
          </cell>
          <cell r="AP248">
            <v>0</v>
          </cell>
          <cell r="AR248">
            <v>209.035220722589</v>
          </cell>
          <cell r="AS248">
            <v>107.25494507763415</v>
          </cell>
          <cell r="AT248">
            <v>91.038138719326923</v>
          </cell>
          <cell r="AU248">
            <v>101.33163814233031</v>
          </cell>
        </row>
        <row r="249">
          <cell r="A249" t="str">
            <v>P BG13/30</v>
          </cell>
          <cell r="AP249">
            <v>0</v>
          </cell>
          <cell r="AR249">
            <v>77.396174101139792</v>
          </cell>
          <cell r="AS249">
            <v>39.728457894963057</v>
          </cell>
          <cell r="AT249">
            <v>35.95916017830573</v>
          </cell>
          <cell r="AU249">
            <v>40.024990167297979</v>
          </cell>
        </row>
        <row r="250">
          <cell r="A250" t="str">
            <v>P BG14/31</v>
          </cell>
          <cell r="AP250">
            <v>0</v>
          </cell>
          <cell r="AR250">
            <v>2.1254520930802201</v>
          </cell>
          <cell r="AS250">
            <v>1.1520716416845276</v>
          </cell>
          <cell r="AT250">
            <v>0.98750969481398754</v>
          </cell>
          <cell r="AU250">
            <v>1.0991654318135848</v>
          </cell>
        </row>
        <row r="251">
          <cell r="A251" t="str">
            <v>P BG15/12</v>
          </cell>
          <cell r="AP251">
            <v>0</v>
          </cell>
          <cell r="AR251">
            <v>455.58620170740528</v>
          </cell>
          <cell r="AS251">
            <v>232.85891478816393</v>
          </cell>
          <cell r="AT251">
            <v>211.6706334968724</v>
          </cell>
          <cell r="AU251">
            <v>235.60380671874827</v>
          </cell>
        </row>
        <row r="252">
          <cell r="A252" t="str">
            <v>P BG16/08$</v>
          </cell>
          <cell r="AP252">
            <v>0</v>
          </cell>
          <cell r="AR252">
            <v>210.3917695682558</v>
          </cell>
          <cell r="AS252">
            <v>109.22349100186034</v>
          </cell>
          <cell r="AT252">
            <v>98.391911604856688</v>
          </cell>
          <cell r="AU252">
            <v>109.51688735216709</v>
          </cell>
        </row>
        <row r="253">
          <cell r="A253" t="str">
            <v>P BG17/08</v>
          </cell>
          <cell r="AP253">
            <v>0</v>
          </cell>
          <cell r="AR253">
            <v>6596.9023438710101</v>
          </cell>
          <cell r="AS253">
            <v>3388.9876142854559</v>
          </cell>
          <cell r="AT253">
            <v>2959.036874167165</v>
          </cell>
          <cell r="AU253">
            <v>3293.609227967047</v>
          </cell>
        </row>
        <row r="254">
          <cell r="A254" t="str">
            <v>P BG18/18</v>
          </cell>
          <cell r="AP254">
            <v>0</v>
          </cell>
          <cell r="AR254">
            <v>1451.00083438963</v>
          </cell>
          <cell r="AS254">
            <v>759.16929348070266</v>
          </cell>
          <cell r="AT254">
            <v>634.46138296124786</v>
          </cell>
          <cell r="AU254">
            <v>715.02613992492843</v>
          </cell>
        </row>
        <row r="255">
          <cell r="A255" t="str">
            <v>P BG19/31</v>
          </cell>
          <cell r="AP255">
            <v>0</v>
          </cell>
          <cell r="AR255">
            <v>800.86964687123998</v>
          </cell>
          <cell r="AS255">
            <v>441.36083341760741</v>
          </cell>
          <cell r="AT255">
            <v>326.94985062557799</v>
          </cell>
          <cell r="AU255">
            <v>368.46638096509315</v>
          </cell>
        </row>
        <row r="256">
          <cell r="A256" t="str">
            <v>P EL/ARP-61</v>
          </cell>
          <cell r="AP256">
            <v>0</v>
          </cell>
          <cell r="AR256">
            <v>65.835253993991529</v>
          </cell>
          <cell r="AS256">
            <v>23.263936097667131</v>
          </cell>
          <cell r="AT256">
            <v>17.745758733563516</v>
          </cell>
          <cell r="AU256">
            <v>17.982368850011028</v>
          </cell>
        </row>
        <row r="257">
          <cell r="A257" t="str">
            <v>P EL/ARP-68</v>
          </cell>
          <cell r="AP257">
            <v>0</v>
          </cell>
          <cell r="AR257">
            <v>46.565904563258684</v>
          </cell>
          <cell r="AS257">
            <v>16.456039965909234</v>
          </cell>
          <cell r="AT257">
            <v>12.551744809325863</v>
          </cell>
          <cell r="AU257">
            <v>12.719101406783539</v>
          </cell>
        </row>
        <row r="258">
          <cell r="A258" t="str">
            <v>P EL/USD-74</v>
          </cell>
          <cell r="AP258">
            <v>0</v>
          </cell>
          <cell r="AR258">
            <v>4.3750389999999975</v>
          </cell>
          <cell r="AS258">
            <v>2.3258728874769639</v>
          </cell>
          <cell r="AT258">
            <v>2.0326938639337411</v>
          </cell>
          <cell r="AU258">
            <v>2.2625264748579639</v>
          </cell>
        </row>
        <row r="259">
          <cell r="A259" t="str">
            <v>P EL/USD-79</v>
          </cell>
          <cell r="AP259">
            <v>0</v>
          </cell>
          <cell r="AR259">
            <v>73.376354000000021</v>
          </cell>
          <cell r="AS259">
            <v>37.871657736396692</v>
          </cell>
          <cell r="AT259">
            <v>34.091505134841121</v>
          </cell>
          <cell r="AU259">
            <v>37.946163120728798</v>
          </cell>
        </row>
        <row r="260">
          <cell r="A260" t="str">
            <v>P EL/USD-91</v>
          </cell>
          <cell r="AP260">
            <v>0</v>
          </cell>
          <cell r="AR260">
            <v>5.0320109999999998</v>
          </cell>
          <cell r="AS260">
            <v>2.5713538036123449</v>
          </cell>
          <cell r="AT260">
            <v>2.3379306751201754</v>
          </cell>
          <cell r="AU260">
            <v>2.6022757989760792</v>
          </cell>
        </row>
        <row r="261">
          <cell r="A261" t="str">
            <v>P BX92</v>
          </cell>
          <cell r="AP261">
            <v>0</v>
          </cell>
          <cell r="AR261">
            <v>12.019263258272934</v>
          </cell>
          <cell r="AS261">
            <v>6.1578000230099814</v>
          </cell>
          <cell r="AT261">
            <v>7.0619608949467851</v>
          </cell>
          <cell r="AU261">
            <v>7.8604426238134026</v>
          </cell>
        </row>
        <row r="262">
          <cell r="A262" t="str">
            <v>P PRE3</v>
          </cell>
          <cell r="AP262">
            <v>0</v>
          </cell>
          <cell r="AR262">
            <v>8.5002469999999999</v>
          </cell>
          <cell r="AS262">
            <v>2.9692242106896551</v>
          </cell>
          <cell r="AT262">
            <v>2.2659868976315791</v>
          </cell>
          <cell r="AU262">
            <v>2.2962000562666667</v>
          </cell>
        </row>
        <row r="263">
          <cell r="A263" t="str">
            <v>P PRO1</v>
          </cell>
          <cell r="AP263">
            <v>0</v>
          </cell>
          <cell r="AR263">
            <v>346.482778</v>
          </cell>
          <cell r="AS263">
            <v>121.03001866000001</v>
          </cell>
          <cell r="AT263">
            <v>92.365014240526335</v>
          </cell>
          <cell r="AU263">
            <v>93.596547763733341</v>
          </cell>
        </row>
        <row r="264">
          <cell r="A264" t="str">
            <v>P PRO3</v>
          </cell>
          <cell r="AP264">
            <v>0</v>
          </cell>
          <cell r="AR264">
            <v>0.53101500000000001</v>
          </cell>
          <cell r="AS264">
            <v>0.18548903275862072</v>
          </cell>
          <cell r="AT264">
            <v>0.14155741973684213</v>
          </cell>
          <cell r="AU264">
            <v>0.14344485200000001</v>
          </cell>
        </row>
        <row r="265">
          <cell r="A265" t="str">
            <v>P PRO5</v>
          </cell>
          <cell r="AP265">
            <v>0</v>
          </cell>
          <cell r="AR265">
            <v>128.99702300000001</v>
          </cell>
          <cell r="AS265">
            <v>45.059994585862071</v>
          </cell>
          <cell r="AT265">
            <v>34.387890605000003</v>
          </cell>
          <cell r="AU265">
            <v>34.846395813066664</v>
          </cell>
        </row>
        <row r="266">
          <cell r="A266" t="str">
            <v>P PRO7</v>
          </cell>
          <cell r="AP266">
            <v>0</v>
          </cell>
          <cell r="AR266">
            <v>1.7249729999999999</v>
          </cell>
          <cell r="AS266">
            <v>0.60255091344827583</v>
          </cell>
          <cell r="AT266">
            <v>0.45984148657894736</v>
          </cell>
          <cell r="AU266">
            <v>0.46597270639999994</v>
          </cell>
        </row>
        <row r="267">
          <cell r="A267" t="str">
            <v>P PRO9</v>
          </cell>
          <cell r="AP267">
            <v>0</v>
          </cell>
          <cell r="AR267">
            <v>16.697683999999999</v>
          </cell>
          <cell r="AS267">
            <v>5.8326737558620687</v>
          </cell>
          <cell r="AT267">
            <v>4.4512510242105261</v>
          </cell>
          <cell r="AU267">
            <v>4.5106010378666657</v>
          </cell>
        </row>
        <row r="268">
          <cell r="A268" t="str">
            <v>P PRE4</v>
          </cell>
          <cell r="AP268">
            <v>0</v>
          </cell>
          <cell r="AR268">
            <v>122.39320600000001</v>
          </cell>
          <cell r="AS268">
            <v>62.542835415981656</v>
          </cell>
          <cell r="AT268">
            <v>56.865303103213137</v>
          </cell>
          <cell r="AU268">
            <v>63.294948666227832</v>
          </cell>
        </row>
        <row r="269">
          <cell r="A269" t="str">
            <v>P PRE6</v>
          </cell>
          <cell r="AP269">
            <v>0</v>
          </cell>
          <cell r="AR269">
            <v>2.3500000000000002E-4</v>
          </cell>
          <cell r="AS269">
            <v>1.2008482172413796E-4</v>
          </cell>
          <cell r="AT269">
            <v>1.091837256820864E-4</v>
          </cell>
          <cell r="AU269">
            <v>1.215289101632287E-4</v>
          </cell>
        </row>
        <row r="270">
          <cell r="A270" t="str">
            <v>P PRO2</v>
          </cell>
          <cell r="AP270">
            <v>0</v>
          </cell>
          <cell r="AR270">
            <v>164.512227</v>
          </cell>
          <cell r="AS270">
            <v>84.065623194620898</v>
          </cell>
          <cell r="AT270">
            <v>76.434288783477115</v>
          </cell>
          <cell r="AU270">
            <v>85.076560237598642</v>
          </cell>
        </row>
        <row r="271">
          <cell r="A271" t="str">
            <v>P PRO4</v>
          </cell>
          <cell r="AP271">
            <v>0</v>
          </cell>
          <cell r="AR271">
            <v>440.02338399999996</v>
          </cell>
          <cell r="AS271">
            <v>224.85161541315696</v>
          </cell>
          <cell r="AT271">
            <v>204.43996788238022</v>
          </cell>
          <cell r="AU271">
            <v>227.55558427172713</v>
          </cell>
        </row>
        <row r="272">
          <cell r="A272" t="str">
            <v>P PRO6</v>
          </cell>
          <cell r="AP272">
            <v>0</v>
          </cell>
          <cell r="AR272">
            <v>380.16609600000004</v>
          </cell>
          <cell r="AS272">
            <v>194.26458665413412</v>
          </cell>
          <cell r="AT272">
            <v>176.62957761401589</v>
          </cell>
          <cell r="AU272">
            <v>196.60072905484847</v>
          </cell>
        </row>
        <row r="273">
          <cell r="A273" t="str">
            <v>P PRO8</v>
          </cell>
          <cell r="AP273">
            <v>0</v>
          </cell>
          <cell r="AR273">
            <v>7.5590000000000004E-2</v>
          </cell>
          <cell r="AS273">
            <v>3.8626432655862075E-2</v>
          </cell>
          <cell r="AT273">
            <v>3.5119990741740041E-2</v>
          </cell>
          <cell r="AU273">
            <v>3.9090937528674284E-2</v>
          </cell>
        </row>
        <row r="274">
          <cell r="A274" t="str">
            <v>P PRO10</v>
          </cell>
          <cell r="AP274">
            <v>0</v>
          </cell>
          <cell r="AR274">
            <v>9.7466650000000001</v>
          </cell>
          <cell r="AS274">
            <v>4.9805384209782764</v>
          </cell>
          <cell r="AT274">
            <v>4.5284136071284786</v>
          </cell>
          <cell r="AU274">
            <v>5.0404322347918518</v>
          </cell>
        </row>
        <row r="275">
          <cell r="A275" t="str">
            <v>P BIHD</v>
          </cell>
          <cell r="AP275">
            <v>0</v>
          </cell>
          <cell r="AR275">
            <v>19.246679</v>
          </cell>
          <cell r="AS275">
            <v>9.8350383680711033</v>
          </cell>
          <cell r="AT275">
            <v>8.9422302988390321</v>
          </cell>
          <cell r="AU275">
            <v>9.9533103111978729</v>
          </cell>
        </row>
        <row r="276">
          <cell r="A276" t="str">
            <v>P BT02</v>
          </cell>
          <cell r="AP276">
            <v>0</v>
          </cell>
          <cell r="AR276">
            <v>496.23492467332824</v>
          </cell>
          <cell r="AS276">
            <v>254.03081244198401</v>
          </cell>
          <cell r="AT276">
            <v>230.97032699252426</v>
          </cell>
          <cell r="AU276">
            <v>257.08567777927891</v>
          </cell>
        </row>
        <row r="277">
          <cell r="A277" t="str">
            <v>P BT03</v>
          </cell>
          <cell r="AP277">
            <v>0</v>
          </cell>
          <cell r="AR277">
            <v>935.25488579713897</v>
          </cell>
          <cell r="AS277">
            <v>478.70084566363994</v>
          </cell>
          <cell r="AT277">
            <v>435.24519640616421</v>
          </cell>
          <cell r="AU277">
            <v>484.45749623013592</v>
          </cell>
        </row>
        <row r="278">
          <cell r="A278" t="str">
            <v>P BT03Flot</v>
          </cell>
          <cell r="AP278">
            <v>0</v>
          </cell>
          <cell r="AR278">
            <v>104.27066126164965</v>
          </cell>
          <cell r="AS278">
            <v>53.371820871910352</v>
          </cell>
          <cell r="AT278">
            <v>48.526817674083908</v>
          </cell>
          <cell r="AU278">
            <v>54.013647444059522</v>
          </cell>
        </row>
        <row r="279">
          <cell r="A279" t="str">
            <v>P BT04</v>
          </cell>
          <cell r="AP279">
            <v>0</v>
          </cell>
          <cell r="AR279">
            <v>807.89774807947128</v>
          </cell>
          <cell r="AS279">
            <v>413.57058642248273</v>
          </cell>
          <cell r="AT279">
            <v>376.02735141551557</v>
          </cell>
          <cell r="AU279">
            <v>418.54400849219832</v>
          </cell>
        </row>
        <row r="280">
          <cell r="A280" t="str">
            <v>P BT05</v>
          </cell>
          <cell r="AP280">
            <v>0</v>
          </cell>
          <cell r="AR280">
            <v>545.03084364987501</v>
          </cell>
          <cell r="AS280">
            <v>280.46768826917099</v>
          </cell>
          <cell r="AT280">
            <v>255.00730815936856</v>
          </cell>
          <cell r="AU280">
            <v>283.84047210940054</v>
          </cell>
        </row>
        <row r="281">
          <cell r="A281" t="str">
            <v>P BT06</v>
          </cell>
          <cell r="AP281">
            <v>0</v>
          </cell>
          <cell r="AR281">
            <v>629.48254061890179</v>
          </cell>
          <cell r="AS281">
            <v>322.12418170968448</v>
          </cell>
          <cell r="AT281">
            <v>292.88229591706312</v>
          </cell>
          <cell r="AU281">
            <v>325.99790863103624</v>
          </cell>
        </row>
        <row r="282">
          <cell r="A282" t="str">
            <v>P BT27</v>
          </cell>
          <cell r="AP282">
            <v>0</v>
          </cell>
          <cell r="AR282">
            <v>43.289850466067691</v>
          </cell>
          <cell r="AS282">
            <v>22.130758364070331</v>
          </cell>
          <cell r="AT282">
            <v>21.008662773420824</v>
          </cell>
          <cell r="AU282">
            <v>23.384070060722607</v>
          </cell>
        </row>
        <row r="283">
          <cell r="A283" t="str">
            <v>P BT2006</v>
          </cell>
          <cell r="AP283">
            <v>0</v>
          </cell>
          <cell r="AR283">
            <v>1092.085623984334</v>
          </cell>
          <cell r="AS283">
            <v>558.05492538736394</v>
          </cell>
          <cell r="AT283">
            <v>507.39564855546212</v>
          </cell>
          <cell r="AU283">
            <v>564.76585503279728</v>
          </cell>
        </row>
        <row r="284">
          <cell r="A284" t="str">
            <v>P DC$</v>
          </cell>
          <cell r="AP284">
            <v>0</v>
          </cell>
          <cell r="AR284">
            <v>62.803543000000005</v>
          </cell>
          <cell r="AS284">
            <v>21.937927261724141</v>
          </cell>
          <cell r="AT284">
            <v>16.742102383947373</v>
          </cell>
          <cell r="AU284">
            <v>16.965330415733334</v>
          </cell>
        </row>
        <row r="285">
          <cell r="A285" t="str">
            <v>P CCAP</v>
          </cell>
          <cell r="AP285">
            <v>0</v>
          </cell>
          <cell r="AR285">
            <v>1092.085623984334</v>
          </cell>
          <cell r="AS285">
            <v>558.05492538736394</v>
          </cell>
          <cell r="AT285">
            <v>0</v>
          </cell>
          <cell r="AU285">
            <v>0</v>
          </cell>
        </row>
        <row r="286">
          <cell r="A286" t="str">
            <v>P BP02/E330</v>
          </cell>
          <cell r="AP286">
            <v>0</v>
          </cell>
          <cell r="AR286">
            <v>162.29962089374354</v>
          </cell>
          <cell r="AS286">
            <v>82.941940181576726</v>
          </cell>
          <cell r="AT286">
            <v>76.050182865903764</v>
          </cell>
          <cell r="AU286">
            <v>84.649024235705326</v>
          </cell>
        </row>
        <row r="287">
          <cell r="A287" t="str">
            <v>P BP02/E400</v>
          </cell>
          <cell r="AP287">
            <v>0</v>
          </cell>
          <cell r="AR287">
            <v>65.537902448323507</v>
          </cell>
          <cell r="AS287">
            <v>33.490823946796738</v>
          </cell>
          <cell r="AT287">
            <v>30.542733361030546</v>
          </cell>
          <cell r="AU287">
            <v>33.996138852963895</v>
          </cell>
        </row>
        <row r="288">
          <cell r="A288" t="str">
            <v>P PFIXSI (Hexagon II)</v>
          </cell>
          <cell r="AP288">
            <v>0</v>
          </cell>
          <cell r="AR288">
            <v>117.8003730883151</v>
          </cell>
          <cell r="AS288">
            <v>61.089493788828101</v>
          </cell>
          <cell r="AT288">
            <v>55.54389335914059</v>
          </cell>
          <cell r="AU288">
            <v>61.82412977748794</v>
          </cell>
        </row>
        <row r="289">
          <cell r="A289" t="str">
            <v>P PFIXSII (Hexagon III)</v>
          </cell>
          <cell r="AP289">
            <v>0</v>
          </cell>
          <cell r="AR289">
            <v>117.49560052548719</v>
          </cell>
          <cell r="AS289">
            <v>61.098045829335298</v>
          </cell>
          <cell r="AT289">
            <v>55.551669059944018</v>
          </cell>
          <cell r="AU289">
            <v>61.832784661157589</v>
          </cell>
        </row>
        <row r="290">
          <cell r="A290" t="str">
            <v>P BP05/B400 (Hexagon IV)</v>
          </cell>
          <cell r="AP290">
            <v>0</v>
          </cell>
          <cell r="AR290">
            <v>36.082209381117593</v>
          </cell>
          <cell r="AS290">
            <v>20.77744983727851</v>
          </cell>
          <cell r="AT290">
            <v>18.891308250580764</v>
          </cell>
          <cell r="AU290">
            <v>21.027310516363574</v>
          </cell>
        </row>
        <row r="291">
          <cell r="A291" t="str">
            <v>P BP02/E580</v>
          </cell>
          <cell r="AP291">
            <v>0</v>
          </cell>
          <cell r="AR291">
            <v>6.4006259999999999</v>
          </cell>
          <cell r="AS291">
            <v>3.2707150303526902</v>
          </cell>
          <cell r="AT291">
            <v>2.9691031223294835</v>
          </cell>
          <cell r="AU291">
            <v>3.3048136465830704</v>
          </cell>
        </row>
        <row r="292">
          <cell r="A292" t="str">
            <v>P BP02/E580-II</v>
          </cell>
          <cell r="AP292">
            <v>0</v>
          </cell>
          <cell r="AR292">
            <v>290.12919699999998</v>
          </cell>
          <cell r="AS292">
            <v>148.25581445810391</v>
          </cell>
          <cell r="AT292">
            <v>134.80347002626627</v>
          </cell>
          <cell r="AU292">
            <v>150.04542752291758</v>
          </cell>
        </row>
        <row r="293">
          <cell r="A293" t="str">
            <v>P BP03/B405 (Radar I)</v>
          </cell>
          <cell r="AP293">
            <v>0</v>
          </cell>
          <cell r="AR293">
            <v>30.951461687102153</v>
          </cell>
          <cell r="AS293">
            <v>17.570122136317956</v>
          </cell>
          <cell r="AT293">
            <v>15.975136307729441</v>
          </cell>
          <cell r="AU293">
            <v>17.781412871368186</v>
          </cell>
        </row>
        <row r="294">
          <cell r="A294" t="str">
            <v>P BP03/B405 (Radar II)</v>
          </cell>
          <cell r="AP294">
            <v>0</v>
          </cell>
          <cell r="AR294">
            <v>28.271345894797378</v>
          </cell>
          <cell r="AS294">
            <v>16.200104776936339</v>
          </cell>
          <cell r="AT294">
            <v>14.729486796003087</v>
          </cell>
          <cell r="AU294">
            <v>16.394920272221622</v>
          </cell>
        </row>
        <row r="295">
          <cell r="A295" t="str">
            <v>P BP04/E435</v>
          </cell>
          <cell r="AP295">
            <v>0</v>
          </cell>
          <cell r="AR295">
            <v>27.627656544501271</v>
          </cell>
          <cell r="AS295">
            <v>14.118767922329653</v>
          </cell>
          <cell r="AT295">
            <v>12.933901864534516</v>
          </cell>
          <cell r="AU295">
            <v>14.396312160402136</v>
          </cell>
        </row>
        <row r="296">
          <cell r="A296" t="str">
            <v>P BP06/E580</v>
          </cell>
          <cell r="AP296">
            <v>0</v>
          </cell>
          <cell r="AR296">
            <v>2099.1197408744629</v>
          </cell>
          <cell r="AS296">
            <v>1072.7060933364658</v>
          </cell>
          <cell r="AT296">
            <v>980.59703011191755</v>
          </cell>
          <cell r="AU296">
            <v>1091.4711660031974</v>
          </cell>
        </row>
        <row r="297">
          <cell r="A297" t="str">
            <v>P BP06/B450 (Radar III)</v>
          </cell>
          <cell r="AP297">
            <v>0</v>
          </cell>
          <cell r="AR297">
            <v>37.94630945608094</v>
          </cell>
          <cell r="AS297">
            <v>21.198413305671036</v>
          </cell>
          <cell r="AT297">
            <v>19.274057370704661</v>
          </cell>
          <cell r="AU297">
            <v>21.45333631044603</v>
          </cell>
        </row>
        <row r="298">
          <cell r="A298" t="str">
            <v>P BP06/B450 (Radar IV)</v>
          </cell>
          <cell r="AP298">
            <v>0</v>
          </cell>
          <cell r="AR298">
            <v>18.118250740302813</v>
          </cell>
          <cell r="AS298">
            <v>10.430687397146322</v>
          </cell>
          <cell r="AT298">
            <v>9.4838073213102838</v>
          </cell>
          <cell r="AU298">
            <v>10.556122359414838</v>
          </cell>
        </row>
        <row r="299">
          <cell r="A299" t="str">
            <v>P BP02/B300</v>
          </cell>
          <cell r="AP299">
            <v>0</v>
          </cell>
          <cell r="AR299">
            <v>82.598591999999982</v>
          </cell>
          <cell r="AS299">
            <v>42.207817850999163</v>
          </cell>
          <cell r="AT299">
            <v>38.376263875125836</v>
          </cell>
          <cell r="AU299">
            <v>42.715390922456066</v>
          </cell>
        </row>
        <row r="300">
          <cell r="A300" t="str">
            <v>P BP02/B075</v>
          </cell>
          <cell r="AP300">
            <v>0</v>
          </cell>
          <cell r="AR300">
            <v>47.980121000000004</v>
          </cell>
          <cell r="AS300">
            <v>24.517805432287521</v>
          </cell>
          <cell r="AT300">
            <v>22.29212072109495</v>
          </cell>
          <cell r="AU300">
            <v>24.812646019701461</v>
          </cell>
        </row>
        <row r="301">
          <cell r="A301" t="str">
            <v>P BP07/B450 (Celtic I)</v>
          </cell>
          <cell r="AP301">
            <v>0</v>
          </cell>
          <cell r="AR301">
            <v>14.101618912584911</v>
          </cell>
          <cell r="AS301">
            <v>8.1464010227950148</v>
          </cell>
          <cell r="AT301">
            <v>7.4068845820698082</v>
          </cell>
          <cell r="AU301">
            <v>8.2443661391878269</v>
          </cell>
        </row>
        <row r="302">
          <cell r="A302" t="str">
            <v>P BP07/B450 (Celtic II)</v>
          </cell>
          <cell r="AP302">
            <v>0</v>
          </cell>
          <cell r="AR302">
            <v>20.94505009135878</v>
          </cell>
          <cell r="AS302">
            <v>12.105120737557378</v>
          </cell>
          <cell r="AT302">
            <v>11.00623844863761</v>
          </cell>
          <cell r="AU302">
            <v>12.25069171530394</v>
          </cell>
        </row>
        <row r="303">
          <cell r="A303" t="str">
            <v>P BP07/B450 (Celtic I)</v>
          </cell>
          <cell r="B303" t="str">
            <v>Otros</v>
          </cell>
          <cell r="C303">
            <v>98.355000000000004</v>
          </cell>
          <cell r="D303">
            <v>98.355000000000004</v>
          </cell>
          <cell r="E303">
            <v>98.355000000000004</v>
          </cell>
          <cell r="F303">
            <v>98.355000000000004</v>
          </cell>
          <cell r="G303">
            <v>92.472388320000007</v>
          </cell>
          <cell r="H303">
            <v>92.472388320000007</v>
          </cell>
          <cell r="I303">
            <v>86.589776640000011</v>
          </cell>
          <cell r="J303">
            <v>86.589776640000011</v>
          </cell>
          <cell r="K303">
            <v>80.70716496</v>
          </cell>
          <cell r="L303">
            <v>80.70716496</v>
          </cell>
          <cell r="M303">
            <v>74.824553280000003</v>
          </cell>
          <cell r="N303">
            <v>74.824553280000003</v>
          </cell>
          <cell r="O303">
            <v>68.941941600000007</v>
          </cell>
          <cell r="P303">
            <v>68.941941600000007</v>
          </cell>
          <cell r="Q303">
            <v>63.059329920000003</v>
          </cell>
          <cell r="R303">
            <v>63.059329920000003</v>
          </cell>
          <cell r="S303">
            <v>57.17671824</v>
          </cell>
          <cell r="T303">
            <v>56.544718240000002</v>
          </cell>
          <cell r="U303">
            <v>50.662106560000005</v>
          </cell>
          <cell r="V303">
            <v>50.662106560000005</v>
          </cell>
          <cell r="W303">
            <v>44.779494880000009</v>
          </cell>
          <cell r="X303">
            <v>44.779494880000009</v>
          </cell>
          <cell r="Y303">
            <v>38.896883200000005</v>
          </cell>
          <cell r="Z303">
            <v>38.896883200000005</v>
          </cell>
          <cell r="AA303">
            <v>33.014271520000001</v>
          </cell>
          <cell r="AB303">
            <v>33.014271520000001</v>
          </cell>
          <cell r="AC303">
            <v>27.131659840000005</v>
          </cell>
          <cell r="AD303">
            <v>27.131659840000005</v>
          </cell>
          <cell r="AE303">
            <v>21.249048160000008</v>
          </cell>
          <cell r="AF303">
            <v>21.241</v>
          </cell>
          <cell r="AG303">
            <v>15.358000000000001</v>
          </cell>
          <cell r="AH303">
            <v>15.358000000000001</v>
          </cell>
          <cell r="AI303">
            <v>9.4749999999999996</v>
          </cell>
          <cell r="AJ303">
            <v>9.363999999999999</v>
          </cell>
          <cell r="AK303">
            <v>9.3279999999999994</v>
          </cell>
          <cell r="AL303">
            <v>9.2159999999999993</v>
          </cell>
          <cell r="AM303">
            <v>9.1809999999999992</v>
          </cell>
          <cell r="AN303">
            <v>9.0348439999999997</v>
          </cell>
          <cell r="AO303">
            <v>9.0348439999999997</v>
          </cell>
          <cell r="AP303">
            <v>8.888069999999999</v>
          </cell>
          <cell r="AQ303">
            <v>8.888069999999999</v>
          </cell>
          <cell r="AR303">
            <v>8.888069999999999</v>
          </cell>
          <cell r="AS303">
            <v>6.0181834533232133</v>
          </cell>
          <cell r="AT303">
            <v>5.7650164064302221</v>
          </cell>
          <cell r="AU303">
            <v>5.904937878126562</v>
          </cell>
        </row>
        <row r="304">
          <cell r="A304" t="str">
            <v>NMB</v>
          </cell>
          <cell r="B304" t="str">
            <v xml:space="preserve">   BONOS DINERO NUEVO </v>
          </cell>
          <cell r="C304">
            <v>88.248000000000005</v>
          </cell>
          <cell r="D304">
            <v>88.248000000000005</v>
          </cell>
          <cell r="E304">
            <v>88.248000000000005</v>
          </cell>
          <cell r="F304">
            <v>88.248000000000005</v>
          </cell>
          <cell r="G304">
            <v>82.365388320000008</v>
          </cell>
          <cell r="H304">
            <v>82.365388320000008</v>
          </cell>
          <cell r="I304">
            <v>76.482776640000012</v>
          </cell>
          <cell r="J304">
            <v>76.482776640000012</v>
          </cell>
          <cell r="K304">
            <v>70.600164960000001</v>
          </cell>
          <cell r="L304">
            <v>70.600164960000001</v>
          </cell>
          <cell r="M304">
            <v>64.717553280000004</v>
          </cell>
          <cell r="N304">
            <v>64.717553280000004</v>
          </cell>
          <cell r="O304">
            <v>58.834941600000008</v>
          </cell>
          <cell r="P304">
            <v>58.834941600000008</v>
          </cell>
          <cell r="Q304">
            <v>52.952329920000004</v>
          </cell>
          <cell r="R304">
            <v>52.952329920000004</v>
          </cell>
          <cell r="S304">
            <v>47.06971824</v>
          </cell>
          <cell r="T304">
            <v>47.06971824</v>
          </cell>
          <cell r="U304">
            <v>41.187106560000004</v>
          </cell>
          <cell r="V304">
            <v>41.187106560000004</v>
          </cell>
          <cell r="W304">
            <v>35.304494880000007</v>
          </cell>
          <cell r="X304">
            <v>35.304494880000007</v>
          </cell>
          <cell r="Y304">
            <v>29.421883200000003</v>
          </cell>
          <cell r="Z304">
            <v>29.421883200000003</v>
          </cell>
          <cell r="AA304">
            <v>23.53927152</v>
          </cell>
          <cell r="AB304">
            <v>23.53927152</v>
          </cell>
          <cell r="AC304">
            <v>17.656659840000003</v>
          </cell>
          <cell r="AD304">
            <v>17.656659840000003</v>
          </cell>
          <cell r="AE304">
            <v>11.774048160000008</v>
          </cell>
          <cell r="AF304">
            <v>11.766</v>
          </cell>
          <cell r="AG304">
            <v>5.883</v>
          </cell>
          <cell r="AH304">
            <v>5.883</v>
          </cell>
          <cell r="AP304">
            <v>0</v>
          </cell>
          <cell r="AQ304">
            <v>0</v>
          </cell>
          <cell r="AR304">
            <v>0</v>
          </cell>
          <cell r="AS304">
            <v>12.105120737557378</v>
          </cell>
          <cell r="AT304">
            <v>0</v>
          </cell>
          <cell r="AU304">
            <v>0</v>
          </cell>
        </row>
        <row r="305">
          <cell r="A305" t="str">
            <v>API</v>
          </cell>
          <cell r="B305" t="str">
            <v xml:space="preserve">   A.P.I.</v>
          </cell>
          <cell r="C305">
            <v>3.9630000000000001</v>
          </cell>
          <cell r="D305">
            <v>3.9630000000000001</v>
          </cell>
          <cell r="E305">
            <v>3.9630000000000001</v>
          </cell>
          <cell r="F305">
            <v>3.9630000000000001</v>
          </cell>
          <cell r="G305">
            <v>3.9630000000000001</v>
          </cell>
          <cell r="H305">
            <v>3.9630000000000001</v>
          </cell>
          <cell r="I305">
            <v>3.9630000000000001</v>
          </cell>
          <cell r="J305">
            <v>3.9630000000000001</v>
          </cell>
          <cell r="K305">
            <v>3.9630000000000001</v>
          </cell>
          <cell r="L305">
            <v>3.9630000000000001</v>
          </cell>
          <cell r="M305">
            <v>3.9630000000000001</v>
          </cell>
          <cell r="N305">
            <v>3.9630000000000001</v>
          </cell>
          <cell r="O305">
            <v>3.9630000000000001</v>
          </cell>
          <cell r="P305">
            <v>3.9630000000000001</v>
          </cell>
          <cell r="Q305">
            <v>3.9630000000000001</v>
          </cell>
          <cell r="R305">
            <v>3.9630000000000001</v>
          </cell>
          <cell r="S305">
            <v>3.9630000000000001</v>
          </cell>
          <cell r="T305">
            <v>3.9630000000000001</v>
          </cell>
          <cell r="U305">
            <v>3.9630000000000001</v>
          </cell>
          <cell r="V305">
            <v>3.9630000000000001</v>
          </cell>
          <cell r="W305">
            <v>3.9630000000000001</v>
          </cell>
          <cell r="X305">
            <v>3.9630000000000001</v>
          </cell>
          <cell r="Y305">
            <v>3.9630000000000001</v>
          </cell>
          <cell r="Z305">
            <v>3.9630000000000001</v>
          </cell>
          <cell r="AA305">
            <v>3.9630000000000001</v>
          </cell>
          <cell r="AB305">
            <v>3.9630000000000001</v>
          </cell>
          <cell r="AC305">
            <v>3.9630000000000001</v>
          </cell>
          <cell r="AD305">
            <v>3.9630000000000001</v>
          </cell>
          <cell r="AE305">
            <v>3.9630000000000001</v>
          </cell>
          <cell r="AF305">
            <v>3.9630000000000001</v>
          </cell>
          <cell r="AG305">
            <v>3.9630000000000001</v>
          </cell>
          <cell r="AH305">
            <v>3.9630000000000001</v>
          </cell>
          <cell r="AI305">
            <v>3.9630000000000001</v>
          </cell>
          <cell r="AJ305">
            <v>3.8519999999999999</v>
          </cell>
          <cell r="AK305">
            <v>3.8159999999999998</v>
          </cell>
          <cell r="AL305">
            <v>3.7039999999999997</v>
          </cell>
          <cell r="AM305">
            <v>3.669</v>
          </cell>
          <cell r="AN305">
            <v>3.522678</v>
          </cell>
          <cell r="AO305">
            <v>3.522678</v>
          </cell>
          <cell r="AP305">
            <v>3.3759039999999998</v>
          </cell>
          <cell r="AQ305">
            <v>3.3759039999999998</v>
          </cell>
          <cell r="AR305">
            <v>3.3759039999999998</v>
          </cell>
          <cell r="AS305">
            <v>3.2291300000000001</v>
          </cell>
          <cell r="AT305">
            <v>3.2291300000000001</v>
          </cell>
          <cell r="AU305">
            <v>3.0823559999999999</v>
          </cell>
        </row>
        <row r="306">
          <cell r="A306" t="str">
            <v>FERRO</v>
          </cell>
          <cell r="B306" t="str">
            <v xml:space="preserve">   Ferrobonos</v>
          </cell>
          <cell r="C306">
            <v>6.1440000000000001</v>
          </cell>
          <cell r="D306">
            <v>6.1440000000000001</v>
          </cell>
          <cell r="E306">
            <v>6.1440000000000001</v>
          </cell>
          <cell r="F306">
            <v>6.1440000000000001</v>
          </cell>
          <cell r="G306">
            <v>6.1440000000000001</v>
          </cell>
          <cell r="H306">
            <v>6.1440000000000001</v>
          </cell>
          <cell r="I306">
            <v>6.1440000000000001</v>
          </cell>
          <cell r="J306">
            <v>6.1440000000000001</v>
          </cell>
          <cell r="K306">
            <v>6.1440000000000001</v>
          </cell>
          <cell r="L306">
            <v>6.1440000000000001</v>
          </cell>
          <cell r="M306">
            <v>6.1440000000000001</v>
          </cell>
          <cell r="N306">
            <v>6.1440000000000001</v>
          </cell>
          <cell r="O306">
            <v>6.1440000000000001</v>
          </cell>
          <cell r="P306">
            <v>6.1440000000000001</v>
          </cell>
          <cell r="Q306">
            <v>6.1440000000000001</v>
          </cell>
          <cell r="R306">
            <v>6.1440000000000001</v>
          </cell>
          <cell r="S306">
            <v>6.1440000000000001</v>
          </cell>
          <cell r="T306">
            <v>5.5119999999999996</v>
          </cell>
          <cell r="U306">
            <v>5.5119999999999996</v>
          </cell>
          <cell r="V306">
            <v>5.5119999999999996</v>
          </cell>
          <cell r="W306">
            <v>5.5119999999999996</v>
          </cell>
          <cell r="X306">
            <v>5.5119999999999996</v>
          </cell>
          <cell r="Y306">
            <v>5.5119999999999996</v>
          </cell>
          <cell r="Z306">
            <v>5.5119999999999996</v>
          </cell>
          <cell r="AA306">
            <v>5.5119999999999996</v>
          </cell>
          <cell r="AB306">
            <v>5.5119999999999996</v>
          </cell>
          <cell r="AC306">
            <v>5.5119999999999996</v>
          </cell>
          <cell r="AD306">
            <v>5.5119999999999996</v>
          </cell>
          <cell r="AE306">
            <v>5.5119999999999996</v>
          </cell>
          <cell r="AF306">
            <v>5.5119999999999996</v>
          </cell>
          <cell r="AG306">
            <v>5.5119999999999996</v>
          </cell>
          <cell r="AH306">
            <v>5.5119999999999996</v>
          </cell>
          <cell r="AI306">
            <v>5.5119999999999996</v>
          </cell>
          <cell r="AJ306">
            <v>5.5119999999999996</v>
          </cell>
          <cell r="AK306">
            <v>5.5119999999999996</v>
          </cell>
          <cell r="AL306">
            <v>5.5119999999999996</v>
          </cell>
          <cell r="AM306">
            <v>5.5119999999999996</v>
          </cell>
          <cell r="AN306">
            <v>5.5121659999999997</v>
          </cell>
          <cell r="AO306">
            <v>5.5121660000000006</v>
          </cell>
          <cell r="AP306">
            <v>5.5121659999999997</v>
          </cell>
          <cell r="AQ306">
            <v>5.5121659999999997</v>
          </cell>
          <cell r="AR306">
            <v>5.5121659999999997</v>
          </cell>
          <cell r="AS306">
            <v>2.7890534533232132</v>
          </cell>
          <cell r="AT306">
            <v>2.5358864064302216</v>
          </cell>
          <cell r="AU306">
            <v>2.8225818781265621</v>
          </cell>
        </row>
      </sheetData>
      <sheetData sheetId="2" refreshError="1"/>
      <sheetData sheetId="3" refreshError="1"/>
      <sheetData sheetId="4" refreshError="1"/>
      <sheetData sheetId="5" refreshError="1">
        <row r="4">
          <cell r="A4" t="str">
            <v>BIC</v>
          </cell>
          <cell r="B4" t="str">
            <v>Bic</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row>
        <row r="5">
          <cell r="A5" t="str">
            <v>BOT5</v>
          </cell>
          <cell r="B5" t="str">
            <v xml:space="preserve">Boteso 5 años </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row>
        <row r="6">
          <cell r="A6" t="str">
            <v>BOT10</v>
          </cell>
          <cell r="B6" t="str">
            <v xml:space="preserve">Boteso 10 años </v>
          </cell>
          <cell r="W6">
            <v>0.3480760959266132</v>
          </cell>
          <cell r="X6">
            <v>0.30107429618360199</v>
          </cell>
          <cell r="Y6">
            <v>0.2092225242512411</v>
          </cell>
          <cell r="Z6">
            <v>0.24115817216216084</v>
          </cell>
          <cell r="AA6">
            <v>0.13361924266101033</v>
          </cell>
          <cell r="AB6">
            <v>9.2300245123297917E-2</v>
          </cell>
          <cell r="AC6">
            <v>9.7245109911432648E-2</v>
          </cell>
          <cell r="AD6">
            <v>0.130328117553006</v>
          </cell>
          <cell r="AE6">
            <v>0.14098033443753089</v>
          </cell>
          <cell r="AF6">
            <v>0.12369987910837127</v>
          </cell>
          <cell r="AG6">
            <v>0.14331530839583279</v>
          </cell>
          <cell r="AH6">
            <v>0.14234225031765568</v>
          </cell>
          <cell r="AI6">
            <v>0.14357993792650345</v>
          </cell>
          <cell r="AJ6">
            <v>0.13193256009487883</v>
          </cell>
          <cell r="AK6">
            <v>0</v>
          </cell>
          <cell r="AL6">
            <v>0</v>
          </cell>
          <cell r="AM6">
            <v>0</v>
          </cell>
          <cell r="AN6">
            <v>0</v>
          </cell>
          <cell r="AO6">
            <v>0</v>
          </cell>
          <cell r="AP6">
            <v>0</v>
          </cell>
          <cell r="AQ6">
            <v>0</v>
          </cell>
          <cell r="AR6">
            <v>0</v>
          </cell>
          <cell r="AS6">
            <v>0</v>
          </cell>
          <cell r="AT6">
            <v>0</v>
          </cell>
        </row>
        <row r="7">
          <cell r="B7" t="str">
            <v>Botes</v>
          </cell>
        </row>
        <row r="8">
          <cell r="A8" t="str">
            <v>BOTE</v>
          </cell>
          <cell r="B8" t="str">
            <v xml:space="preserve">    Botes Serie I </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row>
        <row r="9">
          <cell r="A9" t="str">
            <v>BOTE2</v>
          </cell>
          <cell r="B9" t="str">
            <v xml:space="preserve">    Botes Serie II</v>
          </cell>
          <cell r="W9">
            <v>0.48126343413978484</v>
          </cell>
          <cell r="X9">
            <v>0.46307727560630063</v>
          </cell>
          <cell r="Y9">
            <v>0.47507203349760774</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row>
        <row r="10">
          <cell r="A10" t="str">
            <v>BOTE3</v>
          </cell>
          <cell r="B10" t="str">
            <v xml:space="preserve">    Botes Serie III</v>
          </cell>
          <cell r="W10">
            <v>6.6668220299693104E-2</v>
          </cell>
          <cell r="X10">
            <v>4.240468822521614E-2</v>
          </cell>
          <cell r="Y10">
            <v>0.18404461117385182</v>
          </cell>
          <cell r="Z10">
            <v>0.21624935253147357</v>
          </cell>
          <cell r="AA10">
            <v>0.18217192894070819</v>
          </cell>
          <cell r="AB10">
            <v>0.16631383464844729</v>
          </cell>
          <cell r="AC10">
            <v>0.14933129000734693</v>
          </cell>
          <cell r="AD10">
            <v>0.15260909731944786</v>
          </cell>
          <cell r="AE10">
            <v>0.15409459595219571</v>
          </cell>
          <cell r="AF10">
            <v>0.17811742660457583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row>
        <row r="11">
          <cell r="B11" t="str">
            <v>Bonex</v>
          </cell>
        </row>
        <row r="12">
          <cell r="A12" t="str">
            <v>BX84</v>
          </cell>
          <cell r="B12" t="str">
            <v xml:space="preserve">    Bonex 84</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row>
        <row r="13">
          <cell r="A13" t="str">
            <v>BX87</v>
          </cell>
          <cell r="B13" t="str">
            <v xml:space="preserve">    Bonex 87</v>
          </cell>
          <cell r="W13">
            <v>0.13844947350543479</v>
          </cell>
          <cell r="X13">
            <v>5.8080285553397351E-2</v>
          </cell>
          <cell r="Y13">
            <v>8.0864449477251438E-2</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row>
        <row r="14">
          <cell r="A14" t="str">
            <v>BX89</v>
          </cell>
          <cell r="B14" t="str">
            <v xml:space="preserve">    Bonex 89</v>
          </cell>
          <cell r="W14">
            <v>0.22410571861513692</v>
          </cell>
          <cell r="X14">
            <v>0.12703109558827255</v>
          </cell>
          <cell r="Y14">
            <v>0.1019372390358623</v>
          </cell>
          <cell r="Z14">
            <v>9.9244122781956198E-2</v>
          </cell>
          <cell r="AA14">
            <v>0.26234019897045879</v>
          </cell>
          <cell r="AB14">
            <v>0.16109170993551555</v>
          </cell>
          <cell r="AC14">
            <v>0.16654822645168141</v>
          </cell>
          <cell r="AD14">
            <v>0.107469701320121</v>
          </cell>
          <cell r="AE14">
            <v>9.5324995092289116E-2</v>
          </cell>
          <cell r="AF14">
            <v>8.5116073049503541E-2</v>
          </cell>
          <cell r="AG14">
            <v>8.3970817819539634E-2</v>
          </cell>
          <cell r="AH14">
            <v>8.2467255323434907E-2</v>
          </cell>
          <cell r="AI14">
            <v>0</v>
          </cell>
          <cell r="AJ14">
            <v>0</v>
          </cell>
          <cell r="AK14">
            <v>0</v>
          </cell>
          <cell r="AL14">
            <v>0</v>
          </cell>
          <cell r="AM14">
            <v>0</v>
          </cell>
          <cell r="AN14">
            <v>0</v>
          </cell>
          <cell r="AO14">
            <v>0</v>
          </cell>
          <cell r="AP14">
            <v>0</v>
          </cell>
          <cell r="AQ14">
            <v>0</v>
          </cell>
          <cell r="AR14">
            <v>0</v>
          </cell>
          <cell r="AS14">
            <v>0</v>
          </cell>
          <cell r="AT14">
            <v>0</v>
          </cell>
        </row>
        <row r="15">
          <cell r="A15" t="str">
            <v>BX92</v>
          </cell>
          <cell r="B15" t="str">
            <v xml:space="preserve">    Bonex 92</v>
          </cell>
          <cell r="W15">
            <v>0.37424410787725404</v>
          </cell>
          <cell r="X15">
            <v>3.1416380600005324E-2</v>
          </cell>
          <cell r="Y15">
            <v>2.9700642930090056E-2</v>
          </cell>
          <cell r="Z15">
            <v>2.6230909386315109E-2</v>
          </cell>
          <cell r="AA15">
            <v>2.9160160036791071E-2</v>
          </cell>
          <cell r="AB15">
            <v>2.7837570473773336E-2</v>
          </cell>
          <cell r="AC15">
            <v>5.4458557717596646E-2</v>
          </cell>
          <cell r="AD15">
            <v>4.5880023228803711E-2</v>
          </cell>
          <cell r="AE15">
            <v>3.9283621200885244E-2</v>
          </cell>
          <cell r="AF15">
            <v>4.1590913574745175E-2</v>
          </cell>
          <cell r="AG15">
            <v>6.2485130808268952E-2</v>
          </cell>
          <cell r="AH15">
            <v>8.1416113143105831E-2</v>
          </cell>
          <cell r="AI15">
            <v>8.8382093318829125E-2</v>
          </cell>
          <cell r="AJ15">
            <v>8.815613970207084E-2</v>
          </cell>
          <cell r="AK15">
            <v>8.8961483847619843E-2</v>
          </cell>
          <cell r="AL15">
            <v>9.0019113839064011E-2</v>
          </cell>
          <cell r="AM15">
            <v>5.6488414519509512E-2</v>
          </cell>
          <cell r="AN15">
            <v>5.8209855754110508E-2</v>
          </cell>
          <cell r="AO15">
            <v>7.6771010831615444E-2</v>
          </cell>
          <cell r="AP15">
            <v>4.955128930780138E-2</v>
          </cell>
          <cell r="AQ15">
            <v>4.955128930780138E-2</v>
          </cell>
          <cell r="AR15">
            <v>1.479743987492888E-2</v>
          </cell>
          <cell r="AS15">
            <v>1.2342646648356354E-2</v>
          </cell>
          <cell r="AT15">
            <v>2.8945278759372743E-2</v>
          </cell>
        </row>
        <row r="16">
          <cell r="B16" t="str">
            <v>Bonos de Consolidación en Pesos</v>
          </cell>
        </row>
        <row r="17">
          <cell r="A17" t="str">
            <v>PRE1</v>
          </cell>
          <cell r="B17" t="str">
            <v xml:space="preserve">    Bocon Previsional I Pesos</v>
          </cell>
          <cell r="W17">
            <v>0.1880699218291921</v>
          </cell>
          <cell r="X17">
            <v>0.2136096440223719</v>
          </cell>
          <cell r="Y17">
            <v>0.17267746089007388</v>
          </cell>
          <cell r="Z17">
            <v>0.16520017753155589</v>
          </cell>
          <cell r="AA17">
            <v>0.17552504551176037</v>
          </cell>
          <cell r="AB17">
            <v>0.15131529310731731</v>
          </cell>
          <cell r="AC17">
            <v>0.15509163525052422</v>
          </cell>
          <cell r="AD17">
            <v>0.14972534859026757</v>
          </cell>
          <cell r="AE17">
            <v>0.14319791219315417</v>
          </cell>
          <cell r="AF17">
            <v>0.14732151762357173</v>
          </cell>
          <cell r="AG17">
            <v>0.24094979239896652</v>
          </cell>
          <cell r="AH17">
            <v>0.21989603814227679</v>
          </cell>
          <cell r="AI17">
            <v>6.7073682186236855E-2</v>
          </cell>
          <cell r="AJ17">
            <v>8.055408621018828E-2</v>
          </cell>
          <cell r="AK17">
            <v>7.1600236456994329E-2</v>
          </cell>
          <cell r="AL17">
            <v>0.11749427544789269</v>
          </cell>
          <cell r="AM17">
            <v>0.10790480745850189</v>
          </cell>
          <cell r="AN17">
            <v>0.11664697814769562</v>
          </cell>
          <cell r="AO17">
            <v>0</v>
          </cell>
          <cell r="AP17">
            <v>0</v>
          </cell>
          <cell r="AQ17">
            <v>0</v>
          </cell>
          <cell r="AR17">
            <v>0</v>
          </cell>
          <cell r="AS17">
            <v>0</v>
          </cell>
          <cell r="AT17">
            <v>0</v>
          </cell>
        </row>
        <row r="18">
          <cell r="A18" t="str">
            <v>PRE3</v>
          </cell>
          <cell r="B18" t="str">
            <v xml:space="preserve">    Bocon Previsional II Pesos</v>
          </cell>
          <cell r="W18">
            <v>8.2863569277818613E-2</v>
          </cell>
          <cell r="X18">
            <v>9.6216741557056881E-2</v>
          </cell>
          <cell r="Y18">
            <v>9.7443625200293496E-2</v>
          </cell>
          <cell r="Z18">
            <v>8.7877662682030386E-2</v>
          </cell>
          <cell r="AA18">
            <v>0.10683721209795645</v>
          </cell>
          <cell r="AB18">
            <v>0.10614141700690231</v>
          </cell>
          <cell r="AC18">
            <v>0.12494379937526297</v>
          </cell>
          <cell r="AD18">
            <v>0.13089273638056875</v>
          </cell>
          <cell r="AE18">
            <v>0.1516639633433102</v>
          </cell>
          <cell r="AF18">
            <v>0.16551307452404335</v>
          </cell>
          <cell r="AG18">
            <v>0.1446824795326761</v>
          </cell>
          <cell r="AH18">
            <v>0.11007091745991482</v>
          </cell>
          <cell r="AI18">
            <v>8.4935863971728073E-2</v>
          </cell>
          <cell r="AJ18">
            <v>0.14193004652149582</v>
          </cell>
          <cell r="AK18">
            <v>0.12815935234992867</v>
          </cell>
          <cell r="AL18">
            <v>2.9496228572353206E-2</v>
          </cell>
          <cell r="AM18">
            <v>2.8839485903669873E-2</v>
          </cell>
          <cell r="AN18">
            <v>5.4977221705691498E-2</v>
          </cell>
          <cell r="AO18">
            <v>8.9357770015344298E-2</v>
          </cell>
          <cell r="AP18">
            <v>8.5170791552114364E-2</v>
          </cell>
          <cell r="AQ18">
            <v>8.5173978693767277E-2</v>
          </cell>
          <cell r="AR18">
            <v>2.7159911196460593E-2</v>
          </cell>
          <cell r="AS18">
            <v>3.0417127600934634E-2</v>
          </cell>
          <cell r="AT18">
            <v>2.3755154034523798E-2</v>
          </cell>
        </row>
        <row r="19">
          <cell r="A19" t="str">
            <v>PRO1</v>
          </cell>
          <cell r="B19" t="str">
            <v xml:space="preserve">    Bocon Proveedores I Pesos</v>
          </cell>
          <cell r="W19">
            <v>0.28488304945958842</v>
          </cell>
          <cell r="X19">
            <v>0.26044809871276531</v>
          </cell>
          <cell r="Y19">
            <v>0.22446864039813255</v>
          </cell>
          <cell r="Z19">
            <v>0.1821659215306346</v>
          </cell>
          <cell r="AA19">
            <v>0.24771299208876874</v>
          </cell>
          <cell r="AB19">
            <v>0.24178762100291357</v>
          </cell>
          <cell r="AC19">
            <v>0.23566428051523083</v>
          </cell>
          <cell r="AD19">
            <v>0.22322694760062031</v>
          </cell>
          <cell r="AE19">
            <v>0.19243362930468338</v>
          </cell>
          <cell r="AF19">
            <v>0.17968383120960316</v>
          </cell>
          <cell r="AG19">
            <v>0.15857742312543532</v>
          </cell>
          <cell r="AH19">
            <v>0.15585697482252137</v>
          </cell>
          <cell r="AI19">
            <v>0.15781155535605737</v>
          </cell>
          <cell r="AJ19">
            <v>0.20542695116079593</v>
          </cell>
          <cell r="AK19">
            <v>0.18813227581493766</v>
          </cell>
          <cell r="AL19">
            <v>0.18522498590224309</v>
          </cell>
          <cell r="AM19">
            <v>0.17949548405289356</v>
          </cell>
          <cell r="AN19">
            <v>0.22141738268854383</v>
          </cell>
          <cell r="AO19">
            <v>2.8219989427439893E-2</v>
          </cell>
          <cell r="AP19">
            <v>2.6085770091218197E-2</v>
          </cell>
          <cell r="AQ19">
            <v>2.6085770091218197E-2</v>
          </cell>
          <cell r="AR19">
            <v>6.3140893699947021E-2</v>
          </cell>
          <cell r="AS19">
            <v>4.8184330189456746E-2</v>
          </cell>
          <cell r="AT19">
            <v>4.6427805805407132E-2</v>
          </cell>
        </row>
        <row r="20">
          <cell r="A20" t="str">
            <v>PRO3</v>
          </cell>
          <cell r="B20" t="str">
            <v xml:space="preserve">    Bocon Proveedores II Pesos</v>
          </cell>
          <cell r="W20">
            <v>0</v>
          </cell>
          <cell r="X20">
            <v>0</v>
          </cell>
          <cell r="Y20">
            <v>0</v>
          </cell>
          <cell r="Z20">
            <v>0</v>
          </cell>
          <cell r="AA20">
            <v>0</v>
          </cell>
          <cell r="AB20">
            <v>0</v>
          </cell>
          <cell r="AC20">
            <v>1.4280288833178009E-3</v>
          </cell>
          <cell r="AD20">
            <v>1.3328422195683456E-3</v>
          </cell>
          <cell r="AE20">
            <v>1.6822207979164432E-2</v>
          </cell>
          <cell r="AF20">
            <v>1.2496422516883807E-3</v>
          </cell>
          <cell r="AG20">
            <v>5.6062900118796187E-3</v>
          </cell>
          <cell r="AH20">
            <v>1.6529402665789474E-2</v>
          </cell>
          <cell r="AI20">
            <v>5.2121290837438168E-2</v>
          </cell>
          <cell r="AJ20">
            <v>1.521453796951692E-2</v>
          </cell>
          <cell r="AK20">
            <v>1.7170239976600138E-2</v>
          </cell>
          <cell r="AL20">
            <v>1.3607390542141232E-2</v>
          </cell>
          <cell r="AM20">
            <v>1.2932503466666665E-2</v>
          </cell>
          <cell r="AN20">
            <v>1.1441639723497416E-2</v>
          </cell>
          <cell r="AO20">
            <v>1.0716573764809577E-2</v>
          </cell>
          <cell r="AP20">
            <v>1.0661911508581881E-2</v>
          </cell>
          <cell r="AQ20">
            <v>1.0661911508581881E-2</v>
          </cell>
          <cell r="AR20">
            <v>2.8336261013496328E-3</v>
          </cell>
          <cell r="AS20">
            <v>8.3244123870190124E-18</v>
          </cell>
          <cell r="AT20">
            <v>1.0165314203847446E-3</v>
          </cell>
        </row>
        <row r="21">
          <cell r="A21" t="str">
            <v>PRO5</v>
          </cell>
          <cell r="B21" t="str">
            <v xml:space="preserve">    Bocon Proveedores III Pesos</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4.053519349171968E-4</v>
          </cell>
          <cell r="AL21">
            <v>7.905924283662015E-2</v>
          </cell>
          <cell r="AM21">
            <v>3.6535363805650437E-2</v>
          </cell>
          <cell r="AN21">
            <v>4.7696319093850185E-2</v>
          </cell>
          <cell r="AO21">
            <v>6.599908438704738E-2</v>
          </cell>
          <cell r="AP21">
            <v>5.4676078045299031E-2</v>
          </cell>
          <cell r="AQ21">
            <v>5.4676078045299038E-2</v>
          </cell>
          <cell r="AR21">
            <v>3.5222563442621077E-2</v>
          </cell>
          <cell r="AS21">
            <v>3.4737467293198432E-2</v>
          </cell>
          <cell r="AT21">
            <v>1.5402842796943522E-2</v>
          </cell>
        </row>
        <row r="22">
          <cell r="A22" t="str">
            <v>PRO7</v>
          </cell>
          <cell r="B22" t="str">
            <v xml:space="preserve">    Bocon Proveedores IV Pesos</v>
          </cell>
          <cell r="AN22">
            <v>0</v>
          </cell>
          <cell r="AO22">
            <v>0</v>
          </cell>
          <cell r="AP22">
            <v>0</v>
          </cell>
          <cell r="AQ22">
            <v>0</v>
          </cell>
          <cell r="AR22">
            <v>0</v>
          </cell>
          <cell r="AS22">
            <v>0</v>
          </cell>
          <cell r="AT22">
            <v>2.5610114211072894E-3</v>
          </cell>
        </row>
        <row r="23">
          <cell r="A23" t="str">
            <v>PR8</v>
          </cell>
          <cell r="B23" t="str">
            <v xml:space="preserve">    Bocon Previsional IV 2%+CER</v>
          </cell>
        </row>
        <row r="24">
          <cell r="A24" t="str">
            <v>PR12</v>
          </cell>
          <cell r="B24" t="str">
            <v xml:space="preserve">    Bocon Proveedores VI 2%+CER</v>
          </cell>
        </row>
        <row r="25">
          <cell r="A25" t="str">
            <v>PRO9</v>
          </cell>
          <cell r="B25" t="str">
            <v xml:space="preserve">    Bocon Proveedores V Pesos</v>
          </cell>
          <cell r="AN25">
            <v>0</v>
          </cell>
          <cell r="AO25">
            <v>0</v>
          </cell>
          <cell r="AP25">
            <v>9.3477093062729003E-3</v>
          </cell>
          <cell r="AQ25">
            <v>9.3477093062729003E-3</v>
          </cell>
          <cell r="AR25">
            <v>6.2508277253337853E-4</v>
          </cell>
          <cell r="AS25">
            <v>5.3444086790240236E-4</v>
          </cell>
          <cell r="AT25">
            <v>1.4300305914886652E-5</v>
          </cell>
        </row>
        <row r="26">
          <cell r="B26" t="str">
            <v>Bonos de Consolidación en Dólares</v>
          </cell>
        </row>
        <row r="27">
          <cell r="A27" t="str">
            <v>PRE2</v>
          </cell>
          <cell r="B27" t="str">
            <v xml:space="preserve">    Bocon Previsional I Dólares</v>
          </cell>
          <cell r="W27">
            <v>0.3692398199448626</v>
          </cell>
          <cell r="X27">
            <v>0.30423915545382829</v>
          </cell>
          <cell r="Y27">
            <v>0.30077528877714121</v>
          </cell>
          <cell r="Z27">
            <v>0.25977366947987335</v>
          </cell>
          <cell r="AA27">
            <v>0.23828500199300418</v>
          </cell>
          <cell r="AB27">
            <v>0.20980227974543669</v>
          </cell>
          <cell r="AC27">
            <v>0.19158439473789124</v>
          </cell>
          <cell r="AD27">
            <v>0.22640385748985792</v>
          </cell>
          <cell r="AE27">
            <v>0.15286121808927142</v>
          </cell>
          <cell r="AF27">
            <v>0.15732400327334436</v>
          </cell>
          <cell r="AG27">
            <v>0.18728276182606485</v>
          </cell>
          <cell r="AH27">
            <v>0.18115953949547459</v>
          </cell>
          <cell r="AI27">
            <v>0.19196555500861828</v>
          </cell>
          <cell r="AJ27">
            <v>0.13566833532233719</v>
          </cell>
          <cell r="AK27">
            <v>0.15575522349381685</v>
          </cell>
          <cell r="AL27">
            <v>0.15887723867754497</v>
          </cell>
          <cell r="AM27">
            <v>8.4458955126961027E-2</v>
          </cell>
          <cell r="AN27">
            <v>7.4228344766454818E-2</v>
          </cell>
          <cell r="AO27">
            <v>0</v>
          </cell>
          <cell r="AP27">
            <v>0</v>
          </cell>
          <cell r="AQ27">
            <v>0</v>
          </cell>
          <cell r="AR27">
            <v>0</v>
          </cell>
          <cell r="AS27">
            <v>0</v>
          </cell>
          <cell r="AT27">
            <v>0</v>
          </cell>
        </row>
        <row r="28">
          <cell r="A28" t="str">
            <v>PRE4</v>
          </cell>
          <cell r="B28" t="str">
            <v xml:space="preserve">    Bocon Previsional II Dólares</v>
          </cell>
          <cell r="W28">
            <v>0.26530524132315009</v>
          </cell>
          <cell r="X28">
            <v>0.26615698278656902</v>
          </cell>
          <cell r="Y28">
            <v>0.24734255974238309</v>
          </cell>
          <cell r="Z28">
            <v>0.22352728053938295</v>
          </cell>
          <cell r="AA28">
            <v>0.30714718981731354</v>
          </cell>
          <cell r="AB28">
            <v>0.28877499423131264</v>
          </cell>
          <cell r="AC28">
            <v>0.21601985255503794</v>
          </cell>
          <cell r="AD28">
            <v>0.1728310535904192</v>
          </cell>
          <cell r="AE28">
            <v>0.14774661653270632</v>
          </cell>
          <cell r="AF28">
            <v>0.16855515362449505</v>
          </cell>
          <cell r="AG28">
            <v>0.22356583051971735</v>
          </cell>
          <cell r="AH28">
            <v>0.25435587856459468</v>
          </cell>
          <cell r="AI28">
            <v>0.32051128339053425</v>
          </cell>
          <cell r="AJ28">
            <v>0.2815865961468908</v>
          </cell>
          <cell r="AK28">
            <v>0.30393693059471799</v>
          </cell>
          <cell r="AL28">
            <v>9.1156477041819173E-2</v>
          </cell>
          <cell r="AM28">
            <v>9.5056468119330981E-2</v>
          </cell>
          <cell r="AN28">
            <v>8.6704099006493035E-2</v>
          </cell>
          <cell r="AO28">
            <v>8.4576605146274242E-2</v>
          </cell>
          <cell r="AP28">
            <v>7.6323300314920017E-2</v>
          </cell>
          <cell r="AQ28">
            <v>7.6323300314920003E-2</v>
          </cell>
          <cell r="AR28">
            <v>8.2327997232781766E-2</v>
          </cell>
          <cell r="AS28">
            <v>6.7321333384531723E-2</v>
          </cell>
          <cell r="AT28">
            <v>0.11550562768536622</v>
          </cell>
        </row>
        <row r="29">
          <cell r="A29" t="str">
            <v>PRO2</v>
          </cell>
          <cell r="B29" t="str">
            <v xml:space="preserve">    Bocon Proveedores I Dólares</v>
          </cell>
          <cell r="W29">
            <v>0.12909103507808173</v>
          </cell>
          <cell r="X29">
            <v>0.17859018758502132</v>
          </cell>
          <cell r="Y29">
            <v>0.15037801772285794</v>
          </cell>
          <cell r="Z29">
            <v>0.11723129501734449</v>
          </cell>
          <cell r="AA29">
            <v>0.12850023252225723</v>
          </cell>
          <cell r="AB29">
            <v>8.5898658417844914E-2</v>
          </cell>
          <cell r="AC29">
            <v>0.11050833053822605</v>
          </cell>
          <cell r="AD29">
            <v>9.1034952674568639E-2</v>
          </cell>
          <cell r="AE29">
            <v>6.7219178270207403E-2</v>
          </cell>
          <cell r="AF29">
            <v>7.3871685464636308E-2</v>
          </cell>
          <cell r="AG29">
            <v>0.12920373891746265</v>
          </cell>
          <cell r="AH29">
            <v>0.20320005454204845</v>
          </cell>
          <cell r="AI29">
            <v>0.18972291059045421</v>
          </cell>
          <cell r="AJ29">
            <v>0.17052837668889551</v>
          </cell>
          <cell r="AK29">
            <v>0.21673805912382527</v>
          </cell>
          <cell r="AL29">
            <v>4.71669900159861E-2</v>
          </cell>
          <cell r="AM29">
            <v>6.0295548195297144E-2</v>
          </cell>
          <cell r="AN29">
            <v>5.9921866797165622E-2</v>
          </cell>
          <cell r="AO29">
            <v>6.6130375711952752E-2</v>
          </cell>
          <cell r="AP29">
            <v>4.5064602083900666E-2</v>
          </cell>
          <cell r="AQ29">
            <v>4.5064602083900659E-2</v>
          </cell>
          <cell r="AR29">
            <v>5.1343146995145181E-2</v>
          </cell>
          <cell r="AS29">
            <v>2.44634309523197E-2</v>
          </cell>
          <cell r="AT29">
            <v>4.0825219654170707E-2</v>
          </cell>
        </row>
        <row r="30">
          <cell r="A30" t="str">
            <v>PRO4</v>
          </cell>
          <cell r="B30" t="str">
            <v xml:space="preserve">    Bocon Proveedores II Dólares</v>
          </cell>
          <cell r="W30">
            <v>0</v>
          </cell>
          <cell r="X30">
            <v>0</v>
          </cell>
          <cell r="Y30">
            <v>0</v>
          </cell>
          <cell r="Z30">
            <v>0</v>
          </cell>
          <cell r="AA30">
            <v>2.5558800340136053E-3</v>
          </cell>
          <cell r="AB30">
            <v>3.6207914866688257E-2</v>
          </cell>
          <cell r="AC30">
            <v>3.3143015411318061E-2</v>
          </cell>
          <cell r="AD30">
            <v>2.7092396251492377E-2</v>
          </cell>
          <cell r="AE30">
            <v>1.5683760628420584E-2</v>
          </cell>
          <cell r="AF30">
            <v>1.716754565756716E-2</v>
          </cell>
          <cell r="AG30">
            <v>2.3337742704189968E-2</v>
          </cell>
          <cell r="AH30">
            <v>2.0414809435851413E-2</v>
          </cell>
          <cell r="AI30">
            <v>2.2579207272330905E-2</v>
          </cell>
          <cell r="AJ30">
            <v>3.4873792139820031E-2</v>
          </cell>
          <cell r="AK30">
            <v>4.6578997084179584E-2</v>
          </cell>
          <cell r="AL30">
            <v>4.4055219761688233E-2</v>
          </cell>
          <cell r="AM30">
            <v>5.6201619875447369E-2</v>
          </cell>
          <cell r="AN30">
            <v>5.0895259206303937E-2</v>
          </cell>
          <cell r="AO30">
            <v>2.0385239919215384E-2</v>
          </cell>
          <cell r="AP30">
            <v>1.9389085028955921E-2</v>
          </cell>
          <cell r="AQ30">
            <v>1.9389085028955921E-2</v>
          </cell>
          <cell r="AR30">
            <v>1.9838474279612439E-2</v>
          </cell>
          <cell r="AS30">
            <v>2.4143624809688392E-2</v>
          </cell>
          <cell r="AT30">
            <v>2.7590231518429695E-2</v>
          </cell>
        </row>
        <row r="31">
          <cell r="A31" t="str">
            <v>PRO6</v>
          </cell>
          <cell r="B31" t="str">
            <v xml:space="preserve">    Bocon Proveedores III Dólares</v>
          </cell>
          <cell r="W31">
            <v>0</v>
          </cell>
          <cell r="X31">
            <v>0</v>
          </cell>
          <cell r="Y31">
            <v>0</v>
          </cell>
          <cell r="Z31">
            <v>0</v>
          </cell>
          <cell r="AA31">
            <v>0</v>
          </cell>
          <cell r="AB31">
            <v>0</v>
          </cell>
          <cell r="AC31">
            <v>0</v>
          </cell>
          <cell r="AD31">
            <v>0</v>
          </cell>
          <cell r="AE31">
            <v>0</v>
          </cell>
          <cell r="AF31">
            <v>9.2106071105886901E-3</v>
          </cell>
          <cell r="AG31">
            <v>7.9043859649122802E-4</v>
          </cell>
          <cell r="AH31">
            <v>4.1632212296374141E-3</v>
          </cell>
          <cell r="AI31">
            <v>7.6062986326676874E-3</v>
          </cell>
          <cell r="AJ31">
            <v>1.6217622092321866E-2</v>
          </cell>
          <cell r="AK31">
            <v>1.8383992105270513E-2</v>
          </cell>
          <cell r="AL31">
            <v>2.9063407311318026E-2</v>
          </cell>
          <cell r="AM31">
            <v>2.1089359309819665E-2</v>
          </cell>
          <cell r="AN31">
            <v>3.4623524131502423E-2</v>
          </cell>
          <cell r="AO31">
            <v>4.3721829756661536E-2</v>
          </cell>
          <cell r="AP31">
            <v>3.6044028998500184E-2</v>
          </cell>
          <cell r="AQ31">
            <v>3.6044028998500184E-2</v>
          </cell>
          <cell r="AR31">
            <v>3.661048235317025E-2</v>
          </cell>
          <cell r="AS31">
            <v>2.8289396706713897E-2</v>
          </cell>
          <cell r="AT31">
            <v>3.364716071547523E-2</v>
          </cell>
        </row>
        <row r="32">
          <cell r="A32" t="str">
            <v>PRO8</v>
          </cell>
          <cell r="B32" t="str">
            <v xml:space="preserve">    Bocon Proveedores IV Dólares</v>
          </cell>
          <cell r="AN32">
            <v>0</v>
          </cell>
          <cell r="AO32">
            <v>4.1247029698273853E-2</v>
          </cell>
          <cell r="AP32">
            <v>1.3570776812510184E-2</v>
          </cell>
          <cell r="AQ32">
            <v>1.3570776812510184E-2</v>
          </cell>
          <cell r="AR32">
            <v>5.7594280412596203E-3</v>
          </cell>
          <cell r="AS32">
            <v>6.2626545527966733E-3</v>
          </cell>
          <cell r="AT32">
            <v>3.0371283879105059E-3</v>
          </cell>
        </row>
        <row r="33">
          <cell r="A33" t="str">
            <v>PRO10</v>
          </cell>
          <cell r="B33" t="str">
            <v xml:space="preserve">    Bocon Proveedores V Dólares</v>
          </cell>
          <cell r="AN33">
            <v>0</v>
          </cell>
          <cell r="AO33">
            <v>2.6017449531723076E-3</v>
          </cell>
          <cell r="AP33">
            <v>1.0787071679210331E-3</v>
          </cell>
          <cell r="AQ33">
            <v>1.0787071679210331E-3</v>
          </cell>
          <cell r="AR33">
            <v>4.2964193790115011E-4</v>
          </cell>
          <cell r="AS33">
            <v>0.18807111557130843</v>
          </cell>
          <cell r="AT33">
            <v>0.19922972567936156</v>
          </cell>
        </row>
        <row r="34">
          <cell r="A34" t="str">
            <v>BIHD</v>
          </cell>
          <cell r="B34" t="str">
            <v xml:space="preserve">    Bonos Regalías Hidrocarburíferas</v>
          </cell>
          <cell r="W34">
            <v>1.1822100109914849E-4</v>
          </cell>
          <cell r="X34">
            <v>1.1816102929042835E-4</v>
          </cell>
          <cell r="Y34">
            <v>1.1816396308809647E-4</v>
          </cell>
          <cell r="Z34">
            <v>6.1186685680896441E-2</v>
          </cell>
          <cell r="AA34">
            <v>6.1170432119319627E-2</v>
          </cell>
          <cell r="AB34">
            <v>1.9065090198441364E-2</v>
          </cell>
          <cell r="AC34">
            <v>1.0645100277394886E-2</v>
          </cell>
          <cell r="AD34">
            <v>1.059634613401569E-2</v>
          </cell>
          <cell r="AE34">
            <v>1.069141233100891E-2</v>
          </cell>
          <cell r="AF34">
            <v>1.0691347972186157E-2</v>
          </cell>
          <cell r="AG34">
            <v>1.069134182724369E-2</v>
          </cell>
          <cell r="AH34">
            <v>1.1017532599874645E-2</v>
          </cell>
          <cell r="AI34">
            <v>1.0697606775067368E-2</v>
          </cell>
          <cell r="AJ34">
            <v>1.0697659938931105E-2</v>
          </cell>
          <cell r="AK34">
            <v>1.0697716294505472E-2</v>
          </cell>
          <cell r="AL34">
            <v>1.0951522693800076E-2</v>
          </cell>
          <cell r="AM34">
            <v>1.0951372793135088E-2</v>
          </cell>
          <cell r="AN34">
            <v>1.095143932134429E-2</v>
          </cell>
          <cell r="AO34">
            <v>8.7508769292319688E-4</v>
          </cell>
          <cell r="AP34">
            <v>8.7508775203175011E-4</v>
          </cell>
          <cell r="AQ34">
            <v>8.7508775203175011E-4</v>
          </cell>
          <cell r="AR34">
            <v>5.0301993837929278E-2</v>
          </cell>
          <cell r="AS34">
            <v>5.030158512869623E-2</v>
          </cell>
          <cell r="AT34">
            <v>5.2293205937654047E-2</v>
          </cell>
        </row>
        <row r="35">
          <cell r="B35" t="str">
            <v>Bonos Brady</v>
          </cell>
        </row>
        <row r="36">
          <cell r="A36" t="str">
            <v>PAR</v>
          </cell>
          <cell r="B36" t="str">
            <v xml:space="preserve">    Bono Par </v>
          </cell>
          <cell r="W36">
            <v>0.84838485152629084</v>
          </cell>
          <cell r="X36">
            <v>0.84112888464945679</v>
          </cell>
          <cell r="Y36">
            <v>0.83105532369174895</v>
          </cell>
          <cell r="Z36">
            <v>0.79236139058829602</v>
          </cell>
          <cell r="AA36">
            <v>0.79416963179412303</v>
          </cell>
          <cell r="AB36">
            <v>0.81828568297637927</v>
          </cell>
          <cell r="AC36">
            <v>0.85316204682566854</v>
          </cell>
          <cell r="AD36">
            <v>0.93156946401723939</v>
          </cell>
          <cell r="AE36">
            <v>0.95581468475207376</v>
          </cell>
          <cell r="AF36">
            <v>0.95384918564283316</v>
          </cell>
          <cell r="AG36">
            <v>0.94269633826297305</v>
          </cell>
          <cell r="AH36">
            <v>0.81884676815785773</v>
          </cell>
          <cell r="AI36">
            <v>0.74205757880510304</v>
          </cell>
          <cell r="AJ36">
            <v>0.73742792263847368</v>
          </cell>
          <cell r="AK36">
            <v>0.70254725478407221</v>
          </cell>
          <cell r="AL36">
            <v>0.72248307322061789</v>
          </cell>
          <cell r="AM36">
            <v>0.69354677215836136</v>
          </cell>
          <cell r="AN36">
            <v>0.71485763754470522</v>
          </cell>
          <cell r="AO36">
            <v>0.78073703988913146</v>
          </cell>
          <cell r="AP36">
            <v>0.87686513069241379</v>
          </cell>
          <cell r="AQ36">
            <v>0.9457868523268933</v>
          </cell>
          <cell r="AR36">
            <v>0.96446065854027174</v>
          </cell>
          <cell r="AS36">
            <v>0.86544120516856371</v>
          </cell>
          <cell r="AT36">
            <v>0.8039590950366412</v>
          </cell>
        </row>
        <row r="37">
          <cell r="A37" t="str">
            <v>PARDM</v>
          </cell>
          <cell r="B37" t="str">
            <v xml:space="preserve">    Bono Par en Marcos</v>
          </cell>
          <cell r="W37">
            <v>1</v>
          </cell>
          <cell r="X37">
            <v>1</v>
          </cell>
          <cell r="Y37">
            <v>1</v>
          </cell>
          <cell r="Z37">
            <v>1</v>
          </cell>
          <cell r="AA37">
            <v>1</v>
          </cell>
          <cell r="AB37">
            <v>1</v>
          </cell>
          <cell r="AC37">
            <v>1</v>
          </cell>
          <cell r="AD37">
            <v>1</v>
          </cell>
          <cell r="AE37">
            <v>1</v>
          </cell>
          <cell r="AF37">
            <v>1</v>
          </cell>
          <cell r="AG37">
            <v>1</v>
          </cell>
          <cell r="AH37">
            <v>1</v>
          </cell>
          <cell r="AI37">
            <v>1</v>
          </cell>
          <cell r="AJ37">
            <v>1</v>
          </cell>
          <cell r="AK37">
            <v>1</v>
          </cell>
          <cell r="AL37">
            <v>1</v>
          </cell>
          <cell r="AM37">
            <v>1</v>
          </cell>
          <cell r="AN37">
            <v>1</v>
          </cell>
          <cell r="AO37">
            <v>1</v>
          </cell>
          <cell r="AP37">
            <v>1</v>
          </cell>
          <cell r="AQ37">
            <v>1</v>
          </cell>
          <cell r="AR37">
            <v>1</v>
          </cell>
          <cell r="AS37">
            <v>1</v>
          </cell>
          <cell r="AT37">
            <v>1</v>
          </cell>
        </row>
        <row r="38">
          <cell r="A38" t="str">
            <v>DISD</v>
          </cell>
          <cell r="B38" t="str">
            <v xml:space="preserve">    Discount Bond </v>
          </cell>
          <cell r="W38">
            <v>0.9755549965793443</v>
          </cell>
          <cell r="X38">
            <v>0.95382716119940292</v>
          </cell>
          <cell r="Y38">
            <v>0.93311370530060955</v>
          </cell>
          <cell r="Z38">
            <v>0.94858068921991445</v>
          </cell>
          <cell r="AA38">
            <v>0.95110321652375784</v>
          </cell>
          <cell r="AB38">
            <v>0.92355689789181572</v>
          </cell>
          <cell r="AC38">
            <v>0.95463497698192179</v>
          </cell>
          <cell r="AD38">
            <v>0.94181358008961247</v>
          </cell>
          <cell r="AE38">
            <v>0.93811305347665652</v>
          </cell>
          <cell r="AF38">
            <v>0.92524623730506539</v>
          </cell>
          <cell r="AG38">
            <v>0.90344141643204057</v>
          </cell>
          <cell r="AH38">
            <v>0.90266900774955527</v>
          </cell>
          <cell r="AI38">
            <v>0.88123902516577235</v>
          </cell>
          <cell r="AJ38">
            <v>0.86004095627740029</v>
          </cell>
          <cell r="AK38">
            <v>0.89858353639398536</v>
          </cell>
          <cell r="AL38">
            <v>0.90170156821742409</v>
          </cell>
          <cell r="AM38">
            <v>0.89856669095230046</v>
          </cell>
          <cell r="AN38">
            <v>0.8984585220480682</v>
          </cell>
          <cell r="AO38">
            <v>0.86567615996975655</v>
          </cell>
          <cell r="AP38">
            <v>0.89693509420062179</v>
          </cell>
          <cell r="AQ38">
            <v>0.90416215017245838</v>
          </cell>
          <cell r="AR38">
            <v>0.93618625613468676</v>
          </cell>
          <cell r="AS38">
            <v>0.8945617535106315</v>
          </cell>
          <cell r="AT38">
            <v>0.87009820149232286</v>
          </cell>
        </row>
        <row r="39">
          <cell r="A39" t="str">
            <v>DISDDM</v>
          </cell>
          <cell r="B39" t="str">
            <v xml:space="preserve">    Discount Bond en Marcos</v>
          </cell>
          <cell r="W39">
            <v>1</v>
          </cell>
          <cell r="X39">
            <v>1</v>
          </cell>
          <cell r="Y39">
            <v>1</v>
          </cell>
          <cell r="Z39">
            <v>1</v>
          </cell>
          <cell r="AA39">
            <v>1</v>
          </cell>
          <cell r="AB39">
            <v>1</v>
          </cell>
          <cell r="AC39">
            <v>1</v>
          </cell>
          <cell r="AD39">
            <v>1</v>
          </cell>
          <cell r="AE39">
            <v>1</v>
          </cell>
          <cell r="AF39">
            <v>1</v>
          </cell>
          <cell r="AG39">
            <v>1</v>
          </cell>
          <cell r="AH39">
            <v>1</v>
          </cell>
          <cell r="AI39">
            <v>1</v>
          </cell>
          <cell r="AJ39">
            <v>1</v>
          </cell>
          <cell r="AK39">
            <v>1</v>
          </cell>
          <cell r="AL39">
            <v>1</v>
          </cell>
          <cell r="AM39">
            <v>1</v>
          </cell>
          <cell r="AN39">
            <v>1</v>
          </cell>
          <cell r="AO39">
            <v>1</v>
          </cell>
          <cell r="AP39">
            <v>1</v>
          </cell>
          <cell r="AQ39">
            <v>1</v>
          </cell>
          <cell r="AR39">
            <v>1</v>
          </cell>
          <cell r="AS39">
            <v>1</v>
          </cell>
          <cell r="AT39">
            <v>1</v>
          </cell>
        </row>
        <row r="40">
          <cell r="A40" t="str">
            <v>FRB</v>
          </cell>
          <cell r="B40" t="str">
            <v xml:space="preserve">    Floating Rate Bond</v>
          </cell>
          <cell r="W40">
            <v>0.87599025715907963</v>
          </cell>
          <cell r="X40">
            <v>0.89437655273148853</v>
          </cell>
          <cell r="Y40">
            <v>0.88255218540094849</v>
          </cell>
          <cell r="Z40">
            <v>0.87992215948135954</v>
          </cell>
          <cell r="AA40">
            <v>0.89503775293670473</v>
          </cell>
          <cell r="AB40">
            <v>0.91346074594048798</v>
          </cell>
          <cell r="AC40">
            <v>0.8647032668822654</v>
          </cell>
          <cell r="AD40">
            <v>0.87524540874538859</v>
          </cell>
          <cell r="AE40">
            <v>0.87464862007352973</v>
          </cell>
          <cell r="AF40">
            <v>0.86633075430070916</v>
          </cell>
          <cell r="AG40">
            <v>0.80328831504170872</v>
          </cell>
          <cell r="AH40">
            <v>0.71789547619944816</v>
          </cell>
          <cell r="AI40">
            <v>0.81541802331194357</v>
          </cell>
          <cell r="AJ40">
            <v>0.77507539946028903</v>
          </cell>
          <cell r="AK40">
            <v>0.71664933050222768</v>
          </cell>
          <cell r="AL40">
            <v>0.69938212025278335</v>
          </cell>
          <cell r="AM40">
            <v>0.83362283559013128</v>
          </cell>
          <cell r="AN40">
            <v>0.64340187391888271</v>
          </cell>
          <cell r="AO40">
            <v>0.8152810659065125</v>
          </cell>
          <cell r="AP40">
            <v>0.71097094211644407</v>
          </cell>
          <cell r="AQ40">
            <v>0.63473076218166513</v>
          </cell>
          <cell r="AR40">
            <v>0.86552300797810244</v>
          </cell>
          <cell r="AS40">
            <v>0.63714254558442729</v>
          </cell>
          <cell r="AT40">
            <v>0.63486144929023069</v>
          </cell>
        </row>
        <row r="41">
          <cell r="A41" t="str">
            <v>BESP</v>
          </cell>
          <cell r="B41" t="str">
            <v xml:space="preserve">    Bancos Españoles</v>
          </cell>
          <cell r="W41">
            <v>1</v>
          </cell>
          <cell r="X41">
            <v>1</v>
          </cell>
          <cell r="Y41">
            <v>1</v>
          </cell>
          <cell r="Z41">
            <v>1</v>
          </cell>
          <cell r="AA41">
            <v>1</v>
          </cell>
          <cell r="AB41">
            <v>1</v>
          </cell>
          <cell r="AC41">
            <v>1</v>
          </cell>
          <cell r="AD41">
            <v>1</v>
          </cell>
          <cell r="AE41">
            <v>1</v>
          </cell>
          <cell r="AF41">
            <v>1</v>
          </cell>
          <cell r="AG41">
            <v>1</v>
          </cell>
          <cell r="AH41">
            <v>1</v>
          </cell>
          <cell r="AI41">
            <v>1</v>
          </cell>
          <cell r="AJ41">
            <v>1</v>
          </cell>
          <cell r="AK41">
            <v>1</v>
          </cell>
          <cell r="AL41">
            <v>1</v>
          </cell>
          <cell r="AM41">
            <v>1</v>
          </cell>
          <cell r="AN41">
            <v>1</v>
          </cell>
          <cell r="AO41">
            <v>1</v>
          </cell>
          <cell r="AP41">
            <v>1</v>
          </cell>
          <cell r="AQ41">
            <v>1</v>
          </cell>
          <cell r="AR41">
            <v>1</v>
          </cell>
          <cell r="AS41">
            <v>1</v>
          </cell>
          <cell r="AT41">
            <v>1</v>
          </cell>
        </row>
        <row r="42">
          <cell r="B42" t="str">
            <v>Bonos Globales</v>
          </cell>
        </row>
        <row r="43">
          <cell r="A43" t="str">
            <v>BG01/03</v>
          </cell>
          <cell r="B43" t="str">
            <v xml:space="preserve">    Bono Global I (8.375%)</v>
          </cell>
          <cell r="W43">
            <v>0.94107348852252437</v>
          </cell>
          <cell r="X43">
            <v>0.95118918418170761</v>
          </cell>
          <cell r="Y43">
            <v>0.86838733881707797</v>
          </cell>
          <cell r="Z43">
            <v>0.84004664632454917</v>
          </cell>
          <cell r="AA43">
            <v>0.96344709176915799</v>
          </cell>
          <cell r="AB43">
            <v>0.9434248101476399</v>
          </cell>
          <cell r="AC43">
            <v>0.89310900178126107</v>
          </cell>
          <cell r="AD43">
            <v>0.8614807037185126</v>
          </cell>
          <cell r="AE43">
            <v>0.90790655375130414</v>
          </cell>
          <cell r="AF43">
            <v>0.91543565572723784</v>
          </cell>
          <cell r="AG43">
            <v>0.95411792036871756</v>
          </cell>
          <cell r="AH43">
            <v>0.95118072576846668</v>
          </cell>
          <cell r="AI43">
            <v>0.93353058599936645</v>
          </cell>
          <cell r="AJ43">
            <v>0.93342405995097844</v>
          </cell>
          <cell r="AK43">
            <v>0.92515770005292008</v>
          </cell>
          <cell r="AL43">
            <v>0.93217056815639054</v>
          </cell>
          <cell r="AM43">
            <v>0.93406681226420107</v>
          </cell>
          <cell r="AN43">
            <v>0.90439149247134276</v>
          </cell>
          <cell r="AO43">
            <v>0.97640287920064284</v>
          </cell>
          <cell r="AP43">
            <v>0.97154437336231081</v>
          </cell>
          <cell r="AQ43">
            <v>0.96565446459141657</v>
          </cell>
          <cell r="AR43">
            <v>0.97786291561169836</v>
          </cell>
          <cell r="AS43">
            <v>0.96030514730292471</v>
          </cell>
          <cell r="AT43">
            <v>0.95243530214525141</v>
          </cell>
        </row>
        <row r="44">
          <cell r="A44" t="str">
            <v>BG02/99</v>
          </cell>
          <cell r="B44" t="str">
            <v xml:space="preserve">    Bono Global II (10.95%)</v>
          </cell>
          <cell r="W44">
            <v>0.99213333333333331</v>
          </cell>
          <cell r="X44">
            <v>0.996</v>
          </cell>
          <cell r="Y44">
            <v>0.90944625850340133</v>
          </cell>
          <cell r="Z44">
            <v>0.87229251700680277</v>
          </cell>
          <cell r="AA44">
            <v>0.96358353510895889</v>
          </cell>
          <cell r="AB44">
            <v>0.99590933333333331</v>
          </cell>
          <cell r="AC44">
            <v>0.87221599999999999</v>
          </cell>
          <cell r="AD44">
            <v>0.86829466666666666</v>
          </cell>
          <cell r="AE44">
            <v>0.87185529736116585</v>
          </cell>
          <cell r="AF44">
            <v>0.89000840978447071</v>
          </cell>
          <cell r="AG44">
            <v>0.8571902245134001</v>
          </cell>
          <cell r="AH44">
            <v>0.84921114854558954</v>
          </cell>
          <cell r="AI44">
            <v>0</v>
          </cell>
          <cell r="AJ44">
            <v>0</v>
          </cell>
          <cell r="AK44">
            <v>0</v>
          </cell>
          <cell r="AL44">
            <v>0</v>
          </cell>
          <cell r="AM44">
            <v>0</v>
          </cell>
          <cell r="AN44">
            <v>0</v>
          </cell>
          <cell r="AO44">
            <v>0</v>
          </cell>
          <cell r="AP44">
            <v>0</v>
          </cell>
          <cell r="AQ44">
            <v>0</v>
          </cell>
          <cell r="AR44">
            <v>0</v>
          </cell>
          <cell r="AS44">
            <v>0</v>
          </cell>
          <cell r="AT44">
            <v>0</v>
          </cell>
        </row>
        <row r="45">
          <cell r="A45" t="str">
            <v>BG03/01</v>
          </cell>
          <cell r="B45" t="str">
            <v xml:space="preserve">    Bono Global III (9,25%)</v>
          </cell>
          <cell r="W45">
            <v>0.99993499999999991</v>
          </cell>
          <cell r="X45">
            <v>0.99833500000000008</v>
          </cell>
          <cell r="Y45">
            <v>0.99833367346938784</v>
          </cell>
          <cell r="Z45">
            <v>0.99833571428571433</v>
          </cell>
          <cell r="AA45">
            <v>0.99871500000000002</v>
          </cell>
          <cell r="AB45">
            <v>0.99865099999999996</v>
          </cell>
          <cell r="AC45">
            <v>0.99908833333333325</v>
          </cell>
          <cell r="AD45">
            <v>0.99778333333333324</v>
          </cell>
          <cell r="AE45">
            <v>0.99590011609700846</v>
          </cell>
          <cell r="AF45">
            <v>0.98666084459459458</v>
          </cell>
          <cell r="AG45">
            <v>0.98119494496534854</v>
          </cell>
          <cell r="AH45">
            <v>0.98460055906108024</v>
          </cell>
          <cell r="AI45">
            <v>0.98765241315920393</v>
          </cell>
          <cell r="AJ45">
            <v>0.98567519439550955</v>
          </cell>
          <cell r="AK45">
            <v>0.97008799496686549</v>
          </cell>
          <cell r="AL45">
            <v>0.95496986122244154</v>
          </cell>
          <cell r="AM45">
            <v>0.9481558236099068</v>
          </cell>
          <cell r="AN45">
            <v>0</v>
          </cell>
          <cell r="AO45">
            <v>0</v>
          </cell>
          <cell r="AP45">
            <v>0</v>
          </cell>
          <cell r="AQ45">
            <v>0</v>
          </cell>
          <cell r="AR45">
            <v>0</v>
          </cell>
          <cell r="AS45">
            <v>0</v>
          </cell>
          <cell r="AT45">
            <v>0</v>
          </cell>
        </row>
        <row r="46">
          <cell r="A46" t="str">
            <v>BG04/06</v>
          </cell>
          <cell r="B46" t="str">
            <v xml:space="preserve">    Bono Global IV (11%)</v>
          </cell>
          <cell r="W46">
            <v>0.93985200000000002</v>
          </cell>
          <cell r="X46">
            <v>0.98320000000000007</v>
          </cell>
          <cell r="Y46">
            <v>0.98948216272600842</v>
          </cell>
          <cell r="Z46">
            <v>0.99274454035028903</v>
          </cell>
          <cell r="AA46">
            <v>0.96784680327868855</v>
          </cell>
          <cell r="AB46">
            <v>0.97177466038057858</v>
          </cell>
          <cell r="AC46">
            <v>0.95142901533029833</v>
          </cell>
          <cell r="AD46">
            <v>0.96641562786049773</v>
          </cell>
          <cell r="AE46">
            <v>0.9593228024444812</v>
          </cell>
          <cell r="AF46">
            <v>0.97762630467571643</v>
          </cell>
          <cell r="AG46">
            <v>0.97691778661981277</v>
          </cell>
          <cell r="AH46">
            <v>0.95801759105334738</v>
          </cell>
          <cell r="AI46">
            <v>0.98279427612019143</v>
          </cell>
          <cell r="AJ46">
            <v>0.96554706112491251</v>
          </cell>
          <cell r="AK46">
            <v>0.97215322767367118</v>
          </cell>
          <cell r="AL46">
            <v>0.96742803088451668</v>
          </cell>
          <cell r="AM46">
            <v>0.97879003205128201</v>
          </cell>
          <cell r="AN46">
            <v>0.97768523865715351</v>
          </cell>
          <cell r="AO46">
            <v>0.9876431923333856</v>
          </cell>
          <cell r="AP46">
            <v>0.97075206386646107</v>
          </cell>
          <cell r="AQ46">
            <v>0.95610448271057435</v>
          </cell>
          <cell r="AR46">
            <v>0.96606063951947074</v>
          </cell>
          <cell r="AS46">
            <v>0.96606063951947074</v>
          </cell>
          <cell r="AT46">
            <v>0.9681826929729751</v>
          </cell>
        </row>
        <row r="47">
          <cell r="A47" t="str">
            <v>BG05/17</v>
          </cell>
          <cell r="B47" t="str">
            <v xml:space="preserve">    Bono Global V Megabono</v>
          </cell>
          <cell r="W47">
            <v>0</v>
          </cell>
          <cell r="X47">
            <v>0.86773491720593832</v>
          </cell>
          <cell r="Y47">
            <v>0.70736609444411325</v>
          </cell>
          <cell r="Z47">
            <v>0.62930973081475705</v>
          </cell>
          <cell r="AA47">
            <v>0.59750096435243771</v>
          </cell>
          <cell r="AB47">
            <v>0.6702345057974407</v>
          </cell>
          <cell r="AC47">
            <v>0.63528435299775976</v>
          </cell>
          <cell r="AD47">
            <v>0.57562665627114851</v>
          </cell>
          <cell r="AE47">
            <v>0.62902610539397652</v>
          </cell>
          <cell r="AF47">
            <v>0.56459296047938357</v>
          </cell>
          <cell r="AG47">
            <v>0.55277424586280766</v>
          </cell>
          <cell r="AH47">
            <v>0.55478438617657067</v>
          </cell>
          <cell r="AI47">
            <v>0.51187567343114992</v>
          </cell>
          <cell r="AJ47">
            <v>0.39616944823240885</v>
          </cell>
          <cell r="AK47">
            <v>0.41590273371431608</v>
          </cell>
          <cell r="AL47">
            <v>0.4384602479315754</v>
          </cell>
          <cell r="AM47">
            <v>0.44074418350853062</v>
          </cell>
          <cell r="AN47">
            <v>0.42544723395851886</v>
          </cell>
          <cell r="AO47">
            <v>0.80157944768315215</v>
          </cell>
          <cell r="AP47">
            <v>0.72902445475665345</v>
          </cell>
          <cell r="AQ47">
            <v>0.70637773810309079</v>
          </cell>
          <cell r="AR47">
            <v>0.83236596237535909</v>
          </cell>
          <cell r="AS47">
            <v>0.75384801462713158</v>
          </cell>
          <cell r="AT47">
            <v>0.77705086267309065</v>
          </cell>
        </row>
        <row r="48">
          <cell r="A48" t="str">
            <v>BG06/27</v>
          </cell>
          <cell r="B48" t="str">
            <v xml:space="preserve">    Bono Global VI (9.75%)</v>
          </cell>
          <cell r="W48">
            <v>0</v>
          </cell>
          <cell r="X48">
            <v>0</v>
          </cell>
          <cell r="Y48">
            <v>0</v>
          </cell>
          <cell r="Z48">
            <v>0.79737672615818833</v>
          </cell>
          <cell r="AA48">
            <v>0.71340343814048968</v>
          </cell>
          <cell r="AB48">
            <v>0.72444717182637686</v>
          </cell>
          <cell r="AC48">
            <v>0.48685043523076565</v>
          </cell>
          <cell r="AD48">
            <v>0.4942735346349264</v>
          </cell>
          <cell r="AE48">
            <v>0.45859847683645605</v>
          </cell>
          <cell r="AF48">
            <v>0.46418784296828886</v>
          </cell>
          <cell r="AG48">
            <v>0.45726467479175403</v>
          </cell>
          <cell r="AH48">
            <v>0.45407011483941179</v>
          </cell>
          <cell r="AI48">
            <v>0.37763992011568609</v>
          </cell>
          <cell r="AJ48">
            <v>0.3745660514756653</v>
          </cell>
          <cell r="AK48">
            <v>0.35859179020809234</v>
          </cell>
          <cell r="AL48">
            <v>0.28252065467075393</v>
          </cell>
          <cell r="AM48">
            <v>0.26870918225165008</v>
          </cell>
          <cell r="AN48">
            <v>0.2731710268787354</v>
          </cell>
          <cell r="AO48">
            <v>0.69256531288052625</v>
          </cell>
          <cell r="AP48">
            <v>0.5814439384441924</v>
          </cell>
          <cell r="AQ48">
            <v>0.59538253010585862</v>
          </cell>
          <cell r="AR48">
            <v>0.92789350133504256</v>
          </cell>
          <cell r="AS48">
            <v>0.84072225399916023</v>
          </cell>
          <cell r="AT48">
            <v>0.83478802740194624</v>
          </cell>
        </row>
        <row r="49">
          <cell r="A49" t="str">
            <v>BG07/05</v>
          </cell>
          <cell r="B49" t="str">
            <v xml:space="preserve">    Bono Global VII (11%)</v>
          </cell>
          <cell r="W49">
            <v>0</v>
          </cell>
          <cell r="X49">
            <v>0</v>
          </cell>
          <cell r="Y49">
            <v>0</v>
          </cell>
          <cell r="Z49">
            <v>0</v>
          </cell>
          <cell r="AA49">
            <v>0</v>
          </cell>
          <cell r="AB49">
            <v>0</v>
          </cell>
          <cell r="AC49">
            <v>0</v>
          </cell>
          <cell r="AD49">
            <v>0</v>
          </cell>
          <cell r="AE49">
            <v>0.94329999999999992</v>
          </cell>
          <cell r="AF49">
            <v>0.95702999999999994</v>
          </cell>
          <cell r="AG49">
            <v>0.87539439697133581</v>
          </cell>
          <cell r="AH49">
            <v>0.93366078713968959</v>
          </cell>
          <cell r="AI49">
            <v>0.88620507630116219</v>
          </cell>
          <cell r="AJ49">
            <v>0.84834216250244376</v>
          </cell>
          <cell r="AK49">
            <v>0.85201718534132365</v>
          </cell>
          <cell r="AL49">
            <v>0.85250062999999998</v>
          </cell>
          <cell r="AM49">
            <v>0.85381272092813743</v>
          </cell>
          <cell r="AN49">
            <v>0.87059253875030562</v>
          </cell>
          <cell r="AO49">
            <v>0.96287295732057543</v>
          </cell>
          <cell r="AP49">
            <v>0.95069413554839088</v>
          </cell>
          <cell r="AQ49">
            <v>0.93472981912584585</v>
          </cell>
          <cell r="AR49">
            <v>0.93977664803360661</v>
          </cell>
          <cell r="AS49">
            <v>0.93609098961974468</v>
          </cell>
          <cell r="AT49">
            <v>0.90779476297844097</v>
          </cell>
        </row>
        <row r="50">
          <cell r="A50" t="str">
            <v>BG08/19</v>
          </cell>
          <cell r="B50" t="str">
            <v xml:space="preserve">    Bono Global VIII (12,125%)</v>
          </cell>
          <cell r="W50">
            <v>0</v>
          </cell>
          <cell r="X50">
            <v>0</v>
          </cell>
          <cell r="Y50">
            <v>0</v>
          </cell>
          <cell r="Z50">
            <v>0</v>
          </cell>
          <cell r="AA50">
            <v>0</v>
          </cell>
          <cell r="AB50">
            <v>0</v>
          </cell>
          <cell r="AC50">
            <v>0</v>
          </cell>
          <cell r="AD50">
            <v>0</v>
          </cell>
          <cell r="AE50">
            <v>0</v>
          </cell>
          <cell r="AF50">
            <v>0.80197824572501741</v>
          </cell>
          <cell r="AG50">
            <v>0.35506354386337113</v>
          </cell>
          <cell r="AH50">
            <v>0.15526314480793793</v>
          </cell>
          <cell r="AI50">
            <v>0.11116874317262068</v>
          </cell>
          <cell r="AJ50">
            <v>0.2512233683709027</v>
          </cell>
          <cell r="AK50">
            <v>0.1132192922131354</v>
          </cell>
          <cell r="AL50">
            <v>9.3472806612800621E-2</v>
          </cell>
          <cell r="AM50">
            <v>0.12047722278711151</v>
          </cell>
          <cell r="AN50">
            <v>0.10286546451438371</v>
          </cell>
          <cell r="AO50">
            <v>0.57104382912647766</v>
          </cell>
          <cell r="AP50">
            <v>0.51498342071988323</v>
          </cell>
          <cell r="AQ50">
            <v>0.55476625856231598</v>
          </cell>
          <cell r="AR50">
            <v>0.67039105696131707</v>
          </cell>
          <cell r="AS50">
            <v>0.62838673991243255</v>
          </cell>
          <cell r="AT50">
            <v>0.6133669384571051</v>
          </cell>
        </row>
        <row r="51">
          <cell r="A51" t="str">
            <v>BG09/09</v>
          </cell>
          <cell r="B51" t="str">
            <v xml:space="preserve">    Bono Global IX (11,75%)</v>
          </cell>
          <cell r="W51">
            <v>0</v>
          </cell>
          <cell r="X51">
            <v>0</v>
          </cell>
          <cell r="Y51">
            <v>0</v>
          </cell>
          <cell r="Z51">
            <v>0</v>
          </cell>
          <cell r="AA51">
            <v>0</v>
          </cell>
          <cell r="AB51">
            <v>0</v>
          </cell>
          <cell r="AC51">
            <v>0</v>
          </cell>
          <cell r="AD51">
            <v>0</v>
          </cell>
          <cell r="AE51">
            <v>0</v>
          </cell>
          <cell r="AF51">
            <v>0</v>
          </cell>
          <cell r="AG51">
            <v>0.76117509141816742</v>
          </cell>
          <cell r="AH51">
            <v>0.86180860859195163</v>
          </cell>
          <cell r="AI51">
            <v>0.79408690236063384</v>
          </cell>
          <cell r="AJ51">
            <v>0.72536279823663474</v>
          </cell>
          <cell r="AK51">
            <v>0.65923495533865728</v>
          </cell>
          <cell r="AL51">
            <v>0.70346404116295347</v>
          </cell>
          <cell r="AM51">
            <v>0.75927122512775169</v>
          </cell>
          <cell r="AN51">
            <v>0.77238210760667902</v>
          </cell>
          <cell r="AO51">
            <v>0.83759893606559355</v>
          </cell>
          <cell r="AP51">
            <v>0.81398287383371604</v>
          </cell>
          <cell r="AQ51">
            <v>0.83387415980199342</v>
          </cell>
          <cell r="AR51">
            <v>0.98074329066055521</v>
          </cell>
          <cell r="AS51">
            <v>0.97035199341843859</v>
          </cell>
          <cell r="AT51">
            <v>0.94488685440049502</v>
          </cell>
        </row>
        <row r="52">
          <cell r="A52" t="str">
            <v>BG10/20</v>
          </cell>
          <cell r="B52" t="str">
            <v xml:space="preserve">    Bono Global X (12%)</v>
          </cell>
          <cell r="W52">
            <v>0</v>
          </cell>
          <cell r="X52">
            <v>0</v>
          </cell>
          <cell r="Y52">
            <v>0</v>
          </cell>
          <cell r="Z52">
            <v>0</v>
          </cell>
          <cell r="AA52">
            <v>0</v>
          </cell>
          <cell r="AB52">
            <v>0</v>
          </cell>
          <cell r="AC52">
            <v>0</v>
          </cell>
          <cell r="AD52">
            <v>0</v>
          </cell>
          <cell r="AE52">
            <v>0</v>
          </cell>
          <cell r="AF52">
            <v>0</v>
          </cell>
          <cell r="AG52">
            <v>0</v>
          </cell>
          <cell r="AH52">
            <v>0</v>
          </cell>
          <cell r="AI52">
            <v>0</v>
          </cell>
          <cell r="AJ52">
            <v>0.49547008719937929</v>
          </cell>
          <cell r="AK52">
            <v>0.34723187132412675</v>
          </cell>
          <cell r="AL52">
            <v>0.26943158991596639</v>
          </cell>
          <cell r="AM52">
            <v>0.26468833302836231</v>
          </cell>
          <cell r="AN52">
            <v>0.21180691206352911</v>
          </cell>
          <cell r="AO52">
            <v>0.66744929782388662</v>
          </cell>
          <cell r="AP52">
            <v>0.67303432931341411</v>
          </cell>
          <cell r="AQ52">
            <v>0.70214151022114912</v>
          </cell>
          <cell r="AR52">
            <v>0.62589478304156621</v>
          </cell>
          <cell r="AS52">
            <v>0.53841278823264305</v>
          </cell>
          <cell r="AT52">
            <v>0.69683767000415398</v>
          </cell>
        </row>
        <row r="53">
          <cell r="A53" t="str">
            <v>BG11/10</v>
          </cell>
          <cell r="B53" t="str">
            <v xml:space="preserve">    Bono Global XI (11,375%)</v>
          </cell>
          <cell r="W53">
            <v>0</v>
          </cell>
          <cell r="X53">
            <v>0</v>
          </cell>
          <cell r="Y53">
            <v>0</v>
          </cell>
          <cell r="Z53">
            <v>0</v>
          </cell>
          <cell r="AA53">
            <v>0</v>
          </cell>
          <cell r="AB53">
            <v>0</v>
          </cell>
          <cell r="AC53">
            <v>0</v>
          </cell>
          <cell r="AD53">
            <v>0</v>
          </cell>
          <cell r="AE53">
            <v>0</v>
          </cell>
          <cell r="AF53">
            <v>0</v>
          </cell>
          <cell r="AG53">
            <v>0</v>
          </cell>
          <cell r="AH53">
            <v>0</v>
          </cell>
          <cell r="AI53">
            <v>0</v>
          </cell>
          <cell r="AJ53">
            <v>0.55385731807451499</v>
          </cell>
          <cell r="AK53">
            <v>0.56764401686874022</v>
          </cell>
          <cell r="AL53">
            <v>0.60355043336944758</v>
          </cell>
          <cell r="AM53">
            <v>0.62073927837214182</v>
          </cell>
          <cell r="AN53">
            <v>0.8512945524092258</v>
          </cell>
          <cell r="AO53">
            <v>0.87884355881005582</v>
          </cell>
          <cell r="AP53">
            <v>0.85192544640725121</v>
          </cell>
          <cell r="AQ53">
            <v>0.84834435919847628</v>
          </cell>
          <cell r="AR53">
            <v>0.93572624688207295</v>
          </cell>
          <cell r="AS53">
            <v>0.93919537819749077</v>
          </cell>
          <cell r="AT53">
            <v>0.93466271365625375</v>
          </cell>
        </row>
        <row r="54">
          <cell r="A54" t="str">
            <v>BG12/15</v>
          </cell>
          <cell r="B54" t="str">
            <v xml:space="preserve">    Bono Global XII (11,75%)</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0.67091661613845166</v>
          </cell>
          <cell r="AL54">
            <v>0.51071363264382297</v>
          </cell>
          <cell r="AM54">
            <v>0.46798381167720149</v>
          </cell>
          <cell r="AN54">
            <v>0.40923673082826689</v>
          </cell>
          <cell r="AO54">
            <v>0.74676983327826474</v>
          </cell>
          <cell r="AP54">
            <v>0.68021524859874993</v>
          </cell>
          <cell r="AQ54">
            <v>0.67208050675157516</v>
          </cell>
          <cell r="AR54">
            <v>0.89056937049647644</v>
          </cell>
          <cell r="AS54">
            <v>0.79768310227374306</v>
          </cell>
          <cell r="AT54">
            <v>0.80154520307020805</v>
          </cell>
        </row>
        <row r="55">
          <cell r="A55" t="str">
            <v>BG13/30</v>
          </cell>
          <cell r="B55" t="str">
            <v xml:space="preserve">    Bono Global XIII (10,25%)</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0.28742043993796978</v>
          </cell>
          <cell r="AM55">
            <v>0.27878000366426203</v>
          </cell>
          <cell r="AN55">
            <v>0.34568175967741926</v>
          </cell>
          <cell r="AO55">
            <v>0.49272572295794265</v>
          </cell>
          <cell r="AP55">
            <v>0.43216565144175806</v>
          </cell>
          <cell r="AQ55">
            <v>0.44123822789546996</v>
          </cell>
          <cell r="AR55">
            <v>0.6471573215759262</v>
          </cell>
          <cell r="AS55">
            <v>0.64387832139861656</v>
          </cell>
          <cell r="AT55">
            <v>0.65498756196430619</v>
          </cell>
        </row>
        <row r="56">
          <cell r="A56" t="str">
            <v>BG14/31</v>
          </cell>
          <cell r="B56" t="str">
            <v xml:space="preserve">    Bono Global XIV (12%)</v>
          </cell>
          <cell r="AM56">
            <v>0</v>
          </cell>
          <cell r="AN56">
            <v>3.9708816488732389E-3</v>
          </cell>
          <cell r="AO56">
            <v>0.23637557452396593</v>
          </cell>
          <cell r="AP56">
            <v>0.23637557452396582</v>
          </cell>
          <cell r="AQ56">
            <v>0.26747762380343509</v>
          </cell>
          <cell r="AR56">
            <v>0.15594246782740351</v>
          </cell>
          <cell r="AS56">
            <v>0.15594246782740351</v>
          </cell>
          <cell r="AT56">
            <v>0.15594246782740351</v>
          </cell>
        </row>
        <row r="57">
          <cell r="A57" t="str">
            <v>BG15/12</v>
          </cell>
          <cell r="B57" t="str">
            <v xml:space="preserve">    Bono Global XV (12,375%)</v>
          </cell>
          <cell r="AM57">
            <v>0</v>
          </cell>
          <cell r="AN57">
            <v>0.5613595000377033</v>
          </cell>
          <cell r="AO57">
            <v>0.81383710693050426</v>
          </cell>
          <cell r="AP57">
            <v>0.75165427472016444</v>
          </cell>
          <cell r="AQ57">
            <v>0.71638527997264778</v>
          </cell>
          <cell r="AR57">
            <v>0.74117566833313497</v>
          </cell>
          <cell r="AS57">
            <v>0.74248302999736426</v>
          </cell>
          <cell r="AT57">
            <v>0.68718787646462265</v>
          </cell>
        </row>
        <row r="58">
          <cell r="A58" t="str">
            <v>BG16/08$</v>
          </cell>
          <cell r="B58" t="str">
            <v xml:space="preserve">    Bono Global XVI (10,00%-12,00%)</v>
          </cell>
          <cell r="AO58">
            <v>0.68109338731326463</v>
          </cell>
          <cell r="AP58">
            <v>0.66672614214986636</v>
          </cell>
          <cell r="AQ58">
            <v>0.66770435733407218</v>
          </cell>
          <cell r="AR58">
            <v>0.84811656809635072</v>
          </cell>
          <cell r="AS58">
            <v>0.84840087647625695</v>
          </cell>
          <cell r="AT58">
            <v>0.84636933572129891</v>
          </cell>
        </row>
        <row r="59">
          <cell r="A59" t="str">
            <v>BG17/08</v>
          </cell>
          <cell r="B59" t="str">
            <v xml:space="preserve">    Bono Global XVII (7,00%-15,50%)</v>
          </cell>
          <cell r="AO59">
            <v>0.2946457381021908</v>
          </cell>
          <cell r="AP59">
            <v>0.39368857786453293</v>
          </cell>
          <cell r="AQ59">
            <v>0.34866518219282039</v>
          </cell>
          <cell r="AR59">
            <v>0.67121037226203062</v>
          </cell>
          <cell r="AS59">
            <v>0.50270979308841091</v>
          </cell>
          <cell r="AT59">
            <v>0.4868018666157406</v>
          </cell>
        </row>
        <row r="60">
          <cell r="A60" t="str">
            <v>BG18/18</v>
          </cell>
          <cell r="B60" t="str">
            <v xml:space="preserve">    Bono Global XVIII (12,25%)</v>
          </cell>
          <cell r="AO60">
            <v>0.26433976362278566</v>
          </cell>
          <cell r="AP60">
            <v>0.23373408646454538</v>
          </cell>
          <cell r="AQ60">
            <v>0.20377543289636829</v>
          </cell>
          <cell r="AR60">
            <v>0.24884036087114433</v>
          </cell>
          <cell r="AS60">
            <v>0.23466270355658764</v>
          </cell>
          <cell r="AT60">
            <v>0.24159159167743099</v>
          </cell>
        </row>
        <row r="61">
          <cell r="A61" t="str">
            <v>BG19/31</v>
          </cell>
          <cell r="B61" t="str">
            <v xml:space="preserve">    Bono Global XIX (12,00%)</v>
          </cell>
          <cell r="AO61">
            <v>9.3096416304362911E-2</v>
          </cell>
          <cell r="AP61">
            <v>8.2172759992506894E-2</v>
          </cell>
          <cell r="AQ61">
            <v>7.1882336354112619E-2</v>
          </cell>
          <cell r="AR61">
            <v>8.1304304224891738E-2</v>
          </cell>
          <cell r="AS61">
            <v>8.467293292373701E-2</v>
          </cell>
          <cell r="AT61">
            <v>8.2754763115960778E-2</v>
          </cell>
        </row>
        <row r="62">
          <cell r="A62" t="str">
            <v>BG08/Pesificado</v>
          </cell>
          <cell r="B62" t="str">
            <v>Global 2008 7-15,5%/PESIFICADO</v>
          </cell>
        </row>
        <row r="63">
          <cell r="B63" t="str">
            <v>Bono Cupón Cero</v>
          </cell>
        </row>
        <row r="64">
          <cell r="A64" t="str">
            <v>ZCBMA00</v>
          </cell>
          <cell r="B64" t="str">
            <v xml:space="preserve">    Serie A - Venc. 15/10/2000</v>
          </cell>
          <cell r="W64">
            <v>0</v>
          </cell>
          <cell r="X64">
            <v>0</v>
          </cell>
          <cell r="Y64">
            <v>0</v>
          </cell>
          <cell r="Z64">
            <v>0</v>
          </cell>
          <cell r="AA64">
            <v>0</v>
          </cell>
          <cell r="AB64">
            <v>0</v>
          </cell>
          <cell r="AC64">
            <v>0</v>
          </cell>
          <cell r="AD64">
            <v>0</v>
          </cell>
          <cell r="AE64">
            <v>0</v>
          </cell>
          <cell r="AF64">
            <v>0</v>
          </cell>
          <cell r="AG64">
            <v>0</v>
          </cell>
          <cell r="AH64">
            <v>0</v>
          </cell>
          <cell r="AI64">
            <v>1</v>
          </cell>
          <cell r="AJ64">
            <v>1</v>
          </cell>
          <cell r="AK64">
            <v>0.98400080667902667</v>
          </cell>
          <cell r="AL64">
            <v>0.98400038123376776</v>
          </cell>
          <cell r="AM64">
            <v>0</v>
          </cell>
          <cell r="AN64">
            <v>0</v>
          </cell>
          <cell r="AO64">
            <v>0</v>
          </cell>
          <cell r="AP64">
            <v>0</v>
          </cell>
          <cell r="AQ64">
            <v>0</v>
          </cell>
          <cell r="AR64">
            <v>0</v>
          </cell>
          <cell r="AS64">
            <v>0</v>
          </cell>
          <cell r="AT64">
            <v>0</v>
          </cell>
        </row>
        <row r="65">
          <cell r="A65" t="str">
            <v>ZCBMB01</v>
          </cell>
          <cell r="B65" t="str">
            <v xml:space="preserve">    Serie B - Venc. 15/04/2001</v>
          </cell>
          <cell r="W65">
            <v>0</v>
          </cell>
          <cell r="X65">
            <v>0</v>
          </cell>
          <cell r="Y65">
            <v>0</v>
          </cell>
          <cell r="Z65">
            <v>0</v>
          </cell>
          <cell r="AA65">
            <v>0</v>
          </cell>
          <cell r="AB65">
            <v>0</v>
          </cell>
          <cell r="AC65">
            <v>0</v>
          </cell>
          <cell r="AD65">
            <v>0</v>
          </cell>
          <cell r="AE65">
            <v>0</v>
          </cell>
          <cell r="AF65">
            <v>0</v>
          </cell>
          <cell r="AG65">
            <v>0</v>
          </cell>
          <cell r="AH65">
            <v>0</v>
          </cell>
          <cell r="AI65">
            <v>1</v>
          </cell>
          <cell r="AJ65">
            <v>1</v>
          </cell>
          <cell r="AK65">
            <v>0.99200062247235954</v>
          </cell>
          <cell r="AL65">
            <v>0.99200004035670375</v>
          </cell>
          <cell r="AM65">
            <v>0.99200029930440647</v>
          </cell>
          <cell r="AN65">
            <v>0.99200038588781891</v>
          </cell>
          <cell r="AO65">
            <v>0</v>
          </cell>
          <cell r="AP65">
            <v>0</v>
          </cell>
          <cell r="AQ65">
            <v>0</v>
          </cell>
          <cell r="AR65">
            <v>0</v>
          </cell>
          <cell r="AS65">
            <v>0</v>
          </cell>
          <cell r="AT65">
            <v>0</v>
          </cell>
        </row>
        <row r="66">
          <cell r="A66" t="str">
            <v>ZCBMC01</v>
          </cell>
          <cell r="B66" t="str">
            <v xml:space="preserve">    Serie C - Venc. 15/10/2001</v>
          </cell>
          <cell r="W66">
            <v>0</v>
          </cell>
          <cell r="X66">
            <v>0</v>
          </cell>
          <cell r="Y66">
            <v>0</v>
          </cell>
          <cell r="Z66">
            <v>0</v>
          </cell>
          <cell r="AA66">
            <v>0</v>
          </cell>
          <cell r="AB66">
            <v>0</v>
          </cell>
          <cell r="AC66">
            <v>0</v>
          </cell>
          <cell r="AD66">
            <v>0</v>
          </cell>
          <cell r="AE66">
            <v>0</v>
          </cell>
          <cell r="AF66">
            <v>0</v>
          </cell>
          <cell r="AG66">
            <v>0</v>
          </cell>
          <cell r="AH66">
            <v>0</v>
          </cell>
          <cell r="AI66">
            <v>1</v>
          </cell>
          <cell r="AJ66">
            <v>1</v>
          </cell>
          <cell r="AK66">
            <v>0.96918131704560073</v>
          </cell>
          <cell r="AL66">
            <v>0.96918024172187212</v>
          </cell>
          <cell r="AM66">
            <v>0.9851800978116183</v>
          </cell>
          <cell r="AN66">
            <v>0.98517957125363953</v>
          </cell>
          <cell r="AO66">
            <v>1</v>
          </cell>
          <cell r="AP66">
            <v>1</v>
          </cell>
          <cell r="AQ66">
            <v>0</v>
          </cell>
          <cell r="AR66">
            <v>0</v>
          </cell>
          <cell r="AS66">
            <v>0</v>
          </cell>
          <cell r="AT66">
            <v>0</v>
          </cell>
        </row>
        <row r="67">
          <cell r="A67" t="str">
            <v>ZCBMD02</v>
          </cell>
          <cell r="B67" t="str">
            <v xml:space="preserve">    Serie D - Venc. 15/10/2002</v>
          </cell>
          <cell r="W67">
            <v>0</v>
          </cell>
          <cell r="X67">
            <v>0</v>
          </cell>
          <cell r="Y67">
            <v>0</v>
          </cell>
          <cell r="Z67">
            <v>0</v>
          </cell>
          <cell r="AA67">
            <v>0</v>
          </cell>
          <cell r="AB67">
            <v>0</v>
          </cell>
          <cell r="AC67">
            <v>0</v>
          </cell>
          <cell r="AD67">
            <v>0</v>
          </cell>
          <cell r="AE67">
            <v>0</v>
          </cell>
          <cell r="AF67">
            <v>0</v>
          </cell>
          <cell r="AG67">
            <v>0</v>
          </cell>
          <cell r="AH67">
            <v>0</v>
          </cell>
          <cell r="AI67">
            <v>1</v>
          </cell>
          <cell r="AJ67">
            <v>1</v>
          </cell>
          <cell r="AK67">
            <v>0.99200001851250053</v>
          </cell>
          <cell r="AL67">
            <v>0.97600010798885983</v>
          </cell>
          <cell r="AM67">
            <v>0.97600015784096739</v>
          </cell>
          <cell r="AN67">
            <v>0.9920004534341188</v>
          </cell>
          <cell r="AO67">
            <v>0.98400003928333135</v>
          </cell>
          <cell r="AP67">
            <v>0.89359471678688573</v>
          </cell>
          <cell r="AQ67">
            <v>0.89092079728667284</v>
          </cell>
          <cell r="AR67">
            <v>0.96400505724812324</v>
          </cell>
          <cell r="AS67">
            <v>0.96407826996893253</v>
          </cell>
          <cell r="AT67">
            <v>0.92609240496392842</v>
          </cell>
        </row>
        <row r="68">
          <cell r="A68" t="str">
            <v>ZCBME03</v>
          </cell>
          <cell r="B68" t="str">
            <v xml:space="preserve">    Serie E - Venc. 15/10/2003</v>
          </cell>
          <cell r="W68">
            <v>0</v>
          </cell>
          <cell r="X68">
            <v>0</v>
          </cell>
          <cell r="Y68">
            <v>0</v>
          </cell>
          <cell r="Z68">
            <v>0</v>
          </cell>
          <cell r="AA68">
            <v>0</v>
          </cell>
          <cell r="AB68">
            <v>0</v>
          </cell>
          <cell r="AC68">
            <v>0</v>
          </cell>
          <cell r="AD68">
            <v>0</v>
          </cell>
          <cell r="AE68">
            <v>0</v>
          </cell>
          <cell r="AF68">
            <v>0</v>
          </cell>
          <cell r="AG68">
            <v>0</v>
          </cell>
          <cell r="AH68">
            <v>0</v>
          </cell>
          <cell r="AI68">
            <v>0.91200145059331628</v>
          </cell>
          <cell r="AJ68">
            <v>0.91200321561720454</v>
          </cell>
          <cell r="AK68">
            <v>0.85400536426231255</v>
          </cell>
          <cell r="AL68">
            <v>0.85400641739794858</v>
          </cell>
          <cell r="AM68">
            <v>0.85400765520473831</v>
          </cell>
          <cell r="AN68">
            <v>0.87127001707503626</v>
          </cell>
          <cell r="AO68">
            <v>0.84545304212287131</v>
          </cell>
          <cell r="AP68">
            <v>0.76176002995092351</v>
          </cell>
          <cell r="AQ68">
            <v>0.74228514745688601</v>
          </cell>
          <cell r="AR68">
            <v>0.69501849965371487</v>
          </cell>
          <cell r="AS68">
            <v>0.49246005713170904</v>
          </cell>
          <cell r="AT68">
            <v>0.49298770233953326</v>
          </cell>
        </row>
        <row r="69">
          <cell r="A69" t="str">
            <v>ZCBMF04</v>
          </cell>
          <cell r="B69" t="str">
            <v xml:space="preserve">    Serie F - Venc. 15/10/2004</v>
          </cell>
          <cell r="W69">
            <v>0</v>
          </cell>
          <cell r="X69">
            <v>0</v>
          </cell>
          <cell r="Y69">
            <v>0</v>
          </cell>
          <cell r="Z69">
            <v>0</v>
          </cell>
          <cell r="AA69">
            <v>0</v>
          </cell>
          <cell r="AB69">
            <v>0</v>
          </cell>
          <cell r="AC69">
            <v>0</v>
          </cell>
          <cell r="AD69">
            <v>0</v>
          </cell>
          <cell r="AE69">
            <v>0</v>
          </cell>
          <cell r="AF69">
            <v>0</v>
          </cell>
          <cell r="AG69">
            <v>0</v>
          </cell>
          <cell r="AH69">
            <v>0</v>
          </cell>
          <cell r="AI69">
            <v>0.96000103960317573</v>
          </cell>
          <cell r="AJ69">
            <v>0.96000038989373382</v>
          </cell>
          <cell r="AK69">
            <v>0.96000040121018282</v>
          </cell>
          <cell r="AL69">
            <v>0.95600017446634733</v>
          </cell>
          <cell r="AM69">
            <v>0.95340305870415643</v>
          </cell>
          <cell r="AN69">
            <v>0.996</v>
          </cell>
          <cell r="AO69">
            <v>0.996</v>
          </cell>
          <cell r="AP69">
            <v>0.98784000530811966</v>
          </cell>
          <cell r="AQ69">
            <v>0.9864985564418689</v>
          </cell>
          <cell r="AR69">
            <v>0.93503636260596468</v>
          </cell>
          <cell r="AS69">
            <v>0.92152390313584531</v>
          </cell>
          <cell r="AT69">
            <v>0.90777349893147674</v>
          </cell>
        </row>
        <row r="70">
          <cell r="B70" t="str">
            <v>Euronotas (Total)</v>
          </cell>
        </row>
        <row r="71">
          <cell r="B71" t="str">
            <v>Euronotas en Dólares</v>
          </cell>
        </row>
        <row r="72">
          <cell r="B72" t="str">
            <v>Euronotas en Pesos</v>
          </cell>
        </row>
        <row r="73">
          <cell r="B73" t="str">
            <v>Euronotas en Yenes</v>
          </cell>
        </row>
        <row r="74">
          <cell r="B74" t="str">
            <v>Euronotas en Monedas del Area Euro</v>
          </cell>
        </row>
        <row r="75">
          <cell r="B75" t="str">
            <v>Euronotas en Otras Monedas</v>
          </cell>
        </row>
        <row r="76">
          <cell r="A76" t="str">
            <v>EL/USD-01</v>
          </cell>
          <cell r="B76" t="str">
            <v xml:space="preserve">    Euronota I (11%)</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row>
        <row r="77">
          <cell r="A77" t="str">
            <v>EL/USD-02</v>
          </cell>
          <cell r="B77" t="str">
            <v xml:space="preserve">    Euronota II (9.5%)</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row>
        <row r="78">
          <cell r="A78" t="str">
            <v>EL/USD-03</v>
          </cell>
          <cell r="B78" t="str">
            <v xml:space="preserve">    Euronota III (8,25%)</v>
          </cell>
          <cell r="W78">
            <v>1</v>
          </cell>
          <cell r="X78">
            <v>1</v>
          </cell>
          <cell r="Y78">
            <v>1</v>
          </cell>
          <cell r="Z78">
            <v>1</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row>
        <row r="79">
          <cell r="A79" t="str">
            <v>EL/USD-04</v>
          </cell>
          <cell r="B79" t="str">
            <v xml:space="preserve">    Euronota IV (7.46%)</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row>
        <row r="80">
          <cell r="A80" t="str">
            <v>EL/USD-05</v>
          </cell>
          <cell r="B80" t="str">
            <v xml:space="preserve">    Euronota V (8.09%)</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row>
        <row r="81">
          <cell r="A81" t="str">
            <v>EL/USD-06</v>
          </cell>
          <cell r="B81" t="str">
            <v xml:space="preserve">    Euronota VI (6.875%)</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row>
        <row r="82">
          <cell r="A82" t="str">
            <v>EL/USD-07</v>
          </cell>
          <cell r="B82" t="str">
            <v xml:space="preserve">    Euronota VII (8.25%)</v>
          </cell>
          <cell r="W82">
            <v>1</v>
          </cell>
          <cell r="X82">
            <v>1</v>
          </cell>
          <cell r="Y82">
            <v>1</v>
          </cell>
          <cell r="Z82">
            <v>1</v>
          </cell>
          <cell r="AA82">
            <v>1</v>
          </cell>
          <cell r="AB82">
            <v>1</v>
          </cell>
          <cell r="AC82">
            <v>1</v>
          </cell>
          <cell r="AD82">
            <v>1</v>
          </cell>
          <cell r="AE82">
            <v>1</v>
          </cell>
          <cell r="AF82">
            <v>1</v>
          </cell>
          <cell r="AG82">
            <v>1</v>
          </cell>
          <cell r="AH82">
            <v>1</v>
          </cell>
          <cell r="AI82">
            <v>1</v>
          </cell>
          <cell r="AJ82">
            <v>1</v>
          </cell>
          <cell r="AK82">
            <v>1</v>
          </cell>
          <cell r="AL82">
            <v>0</v>
          </cell>
          <cell r="AM82">
            <v>0</v>
          </cell>
          <cell r="AN82">
            <v>0</v>
          </cell>
          <cell r="AO82">
            <v>0</v>
          </cell>
          <cell r="AP82">
            <v>0</v>
          </cell>
          <cell r="AQ82">
            <v>0</v>
          </cell>
          <cell r="AR82">
            <v>0</v>
          </cell>
          <cell r="AS82">
            <v>0</v>
          </cell>
          <cell r="AT82">
            <v>0</v>
          </cell>
        </row>
        <row r="83">
          <cell r="A83" t="str">
            <v>EL/DEM-08</v>
          </cell>
          <cell r="B83" t="str">
            <v xml:space="preserve">    Euronota VIII DM (8%)</v>
          </cell>
          <cell r="W83">
            <v>1</v>
          </cell>
          <cell r="X83">
            <v>1</v>
          </cell>
          <cell r="Y83">
            <v>1</v>
          </cell>
          <cell r="Z83">
            <v>1</v>
          </cell>
          <cell r="AA83">
            <v>1</v>
          </cell>
          <cell r="AB83">
            <v>1</v>
          </cell>
          <cell r="AC83">
            <v>1</v>
          </cell>
          <cell r="AD83">
            <v>1</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row>
        <row r="84">
          <cell r="A84" t="str">
            <v>EL/USD-09</v>
          </cell>
          <cell r="B84" t="str">
            <v xml:space="preserve">    Euronota IX (LS+1%)</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row>
        <row r="85">
          <cell r="A85" t="str">
            <v>EL/JPY-10</v>
          </cell>
          <cell r="B85" t="str">
            <v xml:space="preserve">    Euronota X  Y (LT+1.3%)</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row>
        <row r="86">
          <cell r="A86" t="str">
            <v>EL/DEM-11</v>
          </cell>
          <cell r="B86" t="str">
            <v xml:space="preserve">    Euronota XI DM (8.00%)</v>
          </cell>
          <cell r="W86">
            <v>1</v>
          </cell>
          <cell r="X86">
            <v>1</v>
          </cell>
          <cell r="Y86">
            <v>1</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row>
        <row r="87">
          <cell r="A87" t="str">
            <v>EL/JPY-12</v>
          </cell>
          <cell r="B87" t="str">
            <v xml:space="preserve">    Euronota XII  Y (5%)</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row>
        <row r="88">
          <cell r="A88" t="str">
            <v>EL/NLG-13</v>
          </cell>
          <cell r="B88" t="str">
            <v xml:space="preserve">    Euronota XIII FH1 (8%)</v>
          </cell>
          <cell r="W88">
            <v>1</v>
          </cell>
          <cell r="X88">
            <v>1</v>
          </cell>
          <cell r="Y88">
            <v>1</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row>
        <row r="89">
          <cell r="A89" t="str">
            <v>EL/USD-14</v>
          </cell>
          <cell r="B89" t="str">
            <v xml:space="preserve">    Euronota XIV (Dragones LT+1.75)</v>
          </cell>
          <cell r="W89">
            <v>1</v>
          </cell>
          <cell r="X89">
            <v>1</v>
          </cell>
          <cell r="Y89">
            <v>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row>
        <row r="90">
          <cell r="A90" t="str">
            <v>EL/DEM-15</v>
          </cell>
          <cell r="B90" t="str">
            <v xml:space="preserve">    Euronota XV DM (6.125%)</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row>
        <row r="91">
          <cell r="A91" t="str">
            <v>EL/ATS-16</v>
          </cell>
          <cell r="B91" t="str">
            <v xml:space="preserve">    Euronota XVI ATS (8%)</v>
          </cell>
          <cell r="W91">
            <v>1</v>
          </cell>
          <cell r="X91">
            <v>1</v>
          </cell>
          <cell r="Y91">
            <v>1</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row>
        <row r="92">
          <cell r="A92" t="str">
            <v>EL/JPY-17</v>
          </cell>
          <cell r="B92" t="str">
            <v xml:space="preserve">    Euronota XVII Y (LT+1.875%)</v>
          </cell>
          <cell r="W92">
            <v>1</v>
          </cell>
          <cell r="X92">
            <v>1</v>
          </cell>
          <cell r="Y92">
            <v>1</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row>
        <row r="93">
          <cell r="A93" t="str">
            <v>EL/CAD-18</v>
          </cell>
          <cell r="B93" t="str">
            <v xml:space="preserve">    Euronota XVIII CAN (Swap L+2.1%)</v>
          </cell>
          <cell r="W93">
            <v>1</v>
          </cell>
          <cell r="X93">
            <v>1</v>
          </cell>
          <cell r="Y93">
            <v>1</v>
          </cell>
          <cell r="Z93">
            <v>1</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row>
        <row r="94">
          <cell r="A94" t="str">
            <v>EL/ITL-19</v>
          </cell>
          <cell r="B94" t="str">
            <v xml:space="preserve">    Euronota XIX LIT (13.45%)</v>
          </cell>
          <cell r="W94">
            <v>1</v>
          </cell>
          <cell r="X94">
            <v>1</v>
          </cell>
          <cell r="Y94">
            <v>1</v>
          </cell>
          <cell r="Z94">
            <v>1</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row>
        <row r="95">
          <cell r="A95" t="str">
            <v>EL/JPY-20</v>
          </cell>
          <cell r="B95" t="str">
            <v xml:space="preserve">    Euronota XX Y (LT+1.9%)</v>
          </cell>
          <cell r="W95">
            <v>1</v>
          </cell>
          <cell r="X95">
            <v>1</v>
          </cell>
          <cell r="Y95">
            <v>1</v>
          </cell>
          <cell r="Z95">
            <v>1</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row>
        <row r="96">
          <cell r="A96" t="str">
            <v>EL/JPY-21</v>
          </cell>
          <cell r="B96" t="str">
            <v xml:space="preserve">    Euronota XXI Y (LS+1.65%)</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row>
        <row r="97">
          <cell r="A97" t="str">
            <v>EL/ESP-22</v>
          </cell>
          <cell r="B97" t="str">
            <v xml:space="preserve">    Euronota XXII Ptas (Swap LS+1.84%)</v>
          </cell>
          <cell r="W97">
            <v>1</v>
          </cell>
          <cell r="X97">
            <v>1</v>
          </cell>
          <cell r="Y97">
            <v>1</v>
          </cell>
          <cell r="Z97">
            <v>1</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row>
        <row r="98">
          <cell r="A98" t="str">
            <v>EL/USD-23</v>
          </cell>
          <cell r="B98" t="str">
            <v xml:space="preserve">    Euronota XXIII (LS+2%)</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row>
        <row r="99">
          <cell r="A99" t="str">
            <v>EL/LIB-24</v>
          </cell>
          <cell r="B99" t="str">
            <v xml:space="preserve">    Euronota XXIV LIB (LS+1.75%)</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row>
        <row r="100">
          <cell r="A100" t="str">
            <v>EL/JPY-25</v>
          </cell>
          <cell r="B100" t="str">
            <v xml:space="preserve">    Euronota XXV Y (7.10%)</v>
          </cell>
          <cell r="W100">
            <v>1</v>
          </cell>
          <cell r="X100">
            <v>1</v>
          </cell>
          <cell r="Y100">
            <v>1</v>
          </cell>
          <cell r="Z100">
            <v>1</v>
          </cell>
          <cell r="AA100">
            <v>1</v>
          </cell>
          <cell r="AB100">
            <v>1</v>
          </cell>
          <cell r="AC100">
            <v>1</v>
          </cell>
          <cell r="AD100">
            <v>1</v>
          </cell>
          <cell r="AE100">
            <v>1</v>
          </cell>
          <cell r="AF100">
            <v>1</v>
          </cell>
          <cell r="AG100">
            <v>1</v>
          </cell>
          <cell r="AH100">
            <v>1</v>
          </cell>
          <cell r="AI100">
            <v>0</v>
          </cell>
          <cell r="AJ100">
            <v>0</v>
          </cell>
          <cell r="AK100">
            <v>0</v>
          </cell>
          <cell r="AL100">
            <v>0</v>
          </cell>
          <cell r="AM100">
            <v>0</v>
          </cell>
          <cell r="AN100">
            <v>0</v>
          </cell>
          <cell r="AO100">
            <v>0</v>
          </cell>
          <cell r="AP100">
            <v>0</v>
          </cell>
          <cell r="AQ100">
            <v>0</v>
          </cell>
          <cell r="AR100">
            <v>0</v>
          </cell>
          <cell r="AS100">
            <v>0</v>
          </cell>
          <cell r="AT100">
            <v>0</v>
          </cell>
        </row>
        <row r="101">
          <cell r="A101" t="str">
            <v>EL/JPY-26</v>
          </cell>
          <cell r="B101" t="str">
            <v xml:space="preserve">    Euronota XXVI Y (6%)</v>
          </cell>
          <cell r="W101">
            <v>1</v>
          </cell>
          <cell r="X101">
            <v>1</v>
          </cell>
          <cell r="Y101">
            <v>1</v>
          </cell>
          <cell r="Z101">
            <v>1</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row>
        <row r="102">
          <cell r="A102" t="str">
            <v>EL/FRF-27</v>
          </cell>
          <cell r="B102" t="str">
            <v xml:space="preserve">    Euronota XXVII FFr (9,875%)</v>
          </cell>
          <cell r="W102">
            <v>1</v>
          </cell>
          <cell r="X102">
            <v>1</v>
          </cell>
          <cell r="Y102">
            <v>1</v>
          </cell>
          <cell r="Z102">
            <v>1</v>
          </cell>
          <cell r="AA102">
            <v>1</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row>
        <row r="103">
          <cell r="A103" t="str">
            <v>EL/DEM-28</v>
          </cell>
          <cell r="B103" t="str">
            <v xml:space="preserve">    Euronota XXVIII DM (9.25% anual)</v>
          </cell>
          <cell r="W103">
            <v>1</v>
          </cell>
          <cell r="X103">
            <v>1</v>
          </cell>
          <cell r="Y103">
            <v>1</v>
          </cell>
          <cell r="Z103">
            <v>1</v>
          </cell>
          <cell r="AA103">
            <v>1</v>
          </cell>
          <cell r="AB103">
            <v>1</v>
          </cell>
          <cell r="AC103">
            <v>1</v>
          </cell>
          <cell r="AD103">
            <v>1</v>
          </cell>
          <cell r="AE103">
            <v>1</v>
          </cell>
          <cell r="AF103">
            <v>1</v>
          </cell>
          <cell r="AG103">
            <v>1</v>
          </cell>
          <cell r="AH103">
            <v>1</v>
          </cell>
          <cell r="AI103">
            <v>1</v>
          </cell>
          <cell r="AJ103">
            <v>1</v>
          </cell>
          <cell r="AK103">
            <v>1</v>
          </cell>
          <cell r="AL103">
            <v>0</v>
          </cell>
          <cell r="AM103">
            <v>0</v>
          </cell>
          <cell r="AN103">
            <v>0</v>
          </cell>
          <cell r="AO103">
            <v>0</v>
          </cell>
          <cell r="AP103">
            <v>0</v>
          </cell>
          <cell r="AQ103">
            <v>0</v>
          </cell>
          <cell r="AR103">
            <v>0</v>
          </cell>
          <cell r="AS103">
            <v>0</v>
          </cell>
          <cell r="AT103">
            <v>0</v>
          </cell>
        </row>
        <row r="104">
          <cell r="A104" t="str">
            <v>EL/JPY-29</v>
          </cell>
          <cell r="B104" t="str">
            <v xml:space="preserve">    Euronota XXIX Yenes (5.5%) Swap Dls.</v>
          </cell>
          <cell r="W104">
            <v>1</v>
          </cell>
          <cell r="X104">
            <v>1</v>
          </cell>
          <cell r="Y104">
            <v>1</v>
          </cell>
          <cell r="Z104">
            <v>1</v>
          </cell>
          <cell r="AA104">
            <v>1</v>
          </cell>
          <cell r="AB104">
            <v>1</v>
          </cell>
          <cell r="AC104">
            <v>1</v>
          </cell>
          <cell r="AD104">
            <v>1</v>
          </cell>
          <cell r="AE104">
            <v>1</v>
          </cell>
          <cell r="AF104">
            <v>1</v>
          </cell>
          <cell r="AG104">
            <v>1</v>
          </cell>
          <cell r="AH104">
            <v>1</v>
          </cell>
          <cell r="AI104">
            <v>1</v>
          </cell>
          <cell r="AJ104">
            <v>1</v>
          </cell>
          <cell r="AK104">
            <v>1</v>
          </cell>
          <cell r="AL104">
            <v>0</v>
          </cell>
          <cell r="AM104">
            <v>0</v>
          </cell>
          <cell r="AN104">
            <v>0</v>
          </cell>
          <cell r="AO104">
            <v>0</v>
          </cell>
          <cell r="AP104">
            <v>0</v>
          </cell>
          <cell r="AQ104">
            <v>0</v>
          </cell>
          <cell r="AR104">
            <v>0</v>
          </cell>
          <cell r="AS104">
            <v>0</v>
          </cell>
          <cell r="AT104">
            <v>0</v>
          </cell>
        </row>
        <row r="105">
          <cell r="A105" t="str">
            <v>EL/FRS-30</v>
          </cell>
          <cell r="B105" t="str">
            <v xml:space="preserve">    Euronota XXX Chf (7.125%)</v>
          </cell>
          <cell r="W105">
            <v>1</v>
          </cell>
          <cell r="X105">
            <v>1</v>
          </cell>
          <cell r="Y105">
            <v>1</v>
          </cell>
          <cell r="Z105">
            <v>1</v>
          </cell>
          <cell r="AA105">
            <v>1</v>
          </cell>
          <cell r="AB105">
            <v>1</v>
          </cell>
          <cell r="AC105">
            <v>1</v>
          </cell>
          <cell r="AD105">
            <v>1</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row>
        <row r="106">
          <cell r="A106" t="str">
            <v>EL/DEM-31</v>
          </cell>
          <cell r="B106" t="str">
            <v xml:space="preserve">    Euronota XXXI DM (10.5%)</v>
          </cell>
          <cell r="W106">
            <v>1</v>
          </cell>
          <cell r="X106">
            <v>1</v>
          </cell>
          <cell r="Y106">
            <v>1</v>
          </cell>
          <cell r="Z106">
            <v>1</v>
          </cell>
          <cell r="AA106">
            <v>1</v>
          </cell>
          <cell r="AB106">
            <v>1</v>
          </cell>
          <cell r="AC106">
            <v>1</v>
          </cell>
          <cell r="AD106">
            <v>1</v>
          </cell>
          <cell r="AE106">
            <v>1</v>
          </cell>
          <cell r="AF106">
            <v>1</v>
          </cell>
          <cell r="AG106">
            <v>1</v>
          </cell>
          <cell r="AH106">
            <v>1</v>
          </cell>
          <cell r="AI106">
            <v>0.9972342365057506</v>
          </cell>
          <cell r="AJ106">
            <v>0.99708549686752324</v>
          </cell>
          <cell r="AK106">
            <v>0.99706803325664262</v>
          </cell>
          <cell r="AL106">
            <v>0.99680130176987203</v>
          </cell>
          <cell r="AM106">
            <v>0.99696437399417281</v>
          </cell>
          <cell r="AN106">
            <v>0.99702413209595708</v>
          </cell>
          <cell r="AO106">
            <v>1</v>
          </cell>
          <cell r="AP106">
            <v>1</v>
          </cell>
          <cell r="AQ106">
            <v>1</v>
          </cell>
          <cell r="AR106">
            <v>1</v>
          </cell>
          <cell r="AS106">
            <v>1</v>
          </cell>
          <cell r="AT106">
            <v>1</v>
          </cell>
        </row>
        <row r="107">
          <cell r="A107" t="str">
            <v>EL/JPY-32</v>
          </cell>
          <cell r="B107" t="str">
            <v xml:space="preserve">    Euronota XXXII Y (5%)</v>
          </cell>
          <cell r="W107">
            <v>1</v>
          </cell>
          <cell r="X107">
            <v>1</v>
          </cell>
          <cell r="Y107">
            <v>1</v>
          </cell>
          <cell r="Z107">
            <v>1</v>
          </cell>
          <cell r="AA107">
            <v>1</v>
          </cell>
          <cell r="AB107">
            <v>1</v>
          </cell>
          <cell r="AC107">
            <v>1</v>
          </cell>
          <cell r="AD107">
            <v>1</v>
          </cell>
          <cell r="AE107">
            <v>1</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row>
        <row r="108">
          <cell r="A108" t="str">
            <v>EL/ATS-33</v>
          </cell>
          <cell r="B108" t="str">
            <v xml:space="preserve">    Euronota XXXIII ATS (8.5%)</v>
          </cell>
          <cell r="W108">
            <v>1</v>
          </cell>
          <cell r="X108">
            <v>1</v>
          </cell>
          <cell r="Y108">
            <v>1</v>
          </cell>
          <cell r="Z108">
            <v>1</v>
          </cell>
          <cell r="AA108">
            <v>1</v>
          </cell>
          <cell r="AB108">
            <v>1</v>
          </cell>
          <cell r="AC108">
            <v>1</v>
          </cell>
          <cell r="AD108">
            <v>1</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row>
        <row r="109">
          <cell r="A109" t="str">
            <v>EL/JPY-34</v>
          </cell>
          <cell r="B109" t="str">
            <v xml:space="preserve">    Euronota XXXIV Y (3.5%)</v>
          </cell>
          <cell r="W109">
            <v>1</v>
          </cell>
          <cell r="X109">
            <v>1</v>
          </cell>
          <cell r="Y109">
            <v>1</v>
          </cell>
          <cell r="Z109">
            <v>1</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row>
        <row r="110">
          <cell r="A110" t="str">
            <v>EL/USD-35</v>
          </cell>
          <cell r="B110" t="str">
            <v xml:space="preserve">    Euronota XXXV (9.17%)</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row>
        <row r="111">
          <cell r="A111" t="str">
            <v>EL/JPY-36</v>
          </cell>
          <cell r="B111" t="str">
            <v xml:space="preserve">    Euronota XXXVI Yenes (3.25%)</v>
          </cell>
          <cell r="W111">
            <v>1</v>
          </cell>
          <cell r="X111">
            <v>1</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row>
        <row r="112">
          <cell r="A112" t="str">
            <v>EL/DEM-37</v>
          </cell>
          <cell r="B112" t="str">
            <v xml:space="preserve">    Euronota XXXVII DM (10.25%)</v>
          </cell>
          <cell r="W112">
            <v>1</v>
          </cell>
          <cell r="X112">
            <v>1</v>
          </cell>
          <cell r="Y112">
            <v>1</v>
          </cell>
          <cell r="Z112">
            <v>1</v>
          </cell>
          <cell r="AA112">
            <v>1</v>
          </cell>
          <cell r="AB112">
            <v>1</v>
          </cell>
          <cell r="AC112">
            <v>1</v>
          </cell>
          <cell r="AD112">
            <v>1</v>
          </cell>
          <cell r="AE112">
            <v>1</v>
          </cell>
          <cell r="AF112">
            <v>1</v>
          </cell>
          <cell r="AG112">
            <v>1</v>
          </cell>
          <cell r="AH112">
            <v>1</v>
          </cell>
          <cell r="AI112">
            <v>1</v>
          </cell>
          <cell r="AJ112">
            <v>1</v>
          </cell>
          <cell r="AK112">
            <v>1</v>
          </cell>
          <cell r="AL112">
            <v>1</v>
          </cell>
          <cell r="AM112">
            <v>1</v>
          </cell>
          <cell r="AN112">
            <v>1</v>
          </cell>
          <cell r="AO112">
            <v>1</v>
          </cell>
          <cell r="AP112">
            <v>1</v>
          </cell>
          <cell r="AQ112">
            <v>1</v>
          </cell>
          <cell r="AR112">
            <v>1</v>
          </cell>
          <cell r="AS112">
            <v>1</v>
          </cell>
          <cell r="AT112">
            <v>1</v>
          </cell>
        </row>
        <row r="113">
          <cell r="A113" t="str">
            <v>EL/ITL-38</v>
          </cell>
          <cell r="B113" t="str">
            <v xml:space="preserve">    Euronota XXXVIII LIT (13.25%)</v>
          </cell>
          <cell r="W113">
            <v>1</v>
          </cell>
          <cell r="X113">
            <v>1</v>
          </cell>
          <cell r="Y113">
            <v>1</v>
          </cell>
          <cell r="Z113">
            <v>1</v>
          </cell>
          <cell r="AA113">
            <v>1</v>
          </cell>
          <cell r="AB113">
            <v>1</v>
          </cell>
          <cell r="AC113">
            <v>1</v>
          </cell>
          <cell r="AD113">
            <v>1</v>
          </cell>
          <cell r="AE113">
            <v>1</v>
          </cell>
          <cell r="AF113">
            <v>1</v>
          </cell>
          <cell r="AG113">
            <v>1</v>
          </cell>
          <cell r="AH113">
            <v>1</v>
          </cell>
          <cell r="AI113">
            <v>1</v>
          </cell>
          <cell r="AJ113">
            <v>1</v>
          </cell>
          <cell r="AK113">
            <v>1</v>
          </cell>
          <cell r="AL113">
            <v>1</v>
          </cell>
          <cell r="AM113">
            <v>1</v>
          </cell>
          <cell r="AN113">
            <v>0</v>
          </cell>
          <cell r="AO113">
            <v>0</v>
          </cell>
          <cell r="AP113">
            <v>0</v>
          </cell>
          <cell r="AQ113">
            <v>0</v>
          </cell>
          <cell r="AR113">
            <v>0</v>
          </cell>
          <cell r="AS113">
            <v>0</v>
          </cell>
          <cell r="AT113">
            <v>0</v>
          </cell>
        </row>
        <row r="114">
          <cell r="A114" t="str">
            <v>EL/JPY-39</v>
          </cell>
          <cell r="B114" t="str">
            <v xml:space="preserve">    Euronota XXXIL Y (7.4%)</v>
          </cell>
          <cell r="W114">
            <v>1</v>
          </cell>
          <cell r="X114">
            <v>1</v>
          </cell>
          <cell r="Y114">
            <v>1</v>
          </cell>
          <cell r="Z114">
            <v>1</v>
          </cell>
          <cell r="AA114">
            <v>1</v>
          </cell>
          <cell r="AB114">
            <v>1</v>
          </cell>
          <cell r="AC114">
            <v>1</v>
          </cell>
          <cell r="AD114">
            <v>1</v>
          </cell>
          <cell r="AE114">
            <v>1</v>
          </cell>
          <cell r="AF114">
            <v>1</v>
          </cell>
          <cell r="AG114">
            <v>1</v>
          </cell>
          <cell r="AH114">
            <v>1</v>
          </cell>
          <cell r="AI114">
            <v>1</v>
          </cell>
          <cell r="AJ114">
            <v>1</v>
          </cell>
          <cell r="AK114">
            <v>1</v>
          </cell>
          <cell r="AL114">
            <v>1</v>
          </cell>
          <cell r="AM114">
            <v>1</v>
          </cell>
          <cell r="AN114">
            <v>1</v>
          </cell>
          <cell r="AO114">
            <v>1</v>
          </cell>
          <cell r="AP114">
            <v>1</v>
          </cell>
          <cell r="AQ114">
            <v>1</v>
          </cell>
          <cell r="AR114">
            <v>1</v>
          </cell>
          <cell r="AS114">
            <v>1</v>
          </cell>
          <cell r="AT114">
            <v>1</v>
          </cell>
        </row>
        <row r="115">
          <cell r="A115" t="str">
            <v>EL/DEM-40</v>
          </cell>
          <cell r="B115" t="str">
            <v xml:space="preserve">    Euronota XL DM (11.25%)</v>
          </cell>
          <cell r="W115">
            <v>1</v>
          </cell>
          <cell r="X115">
            <v>1</v>
          </cell>
          <cell r="Y115">
            <v>1</v>
          </cell>
          <cell r="Z115">
            <v>1</v>
          </cell>
          <cell r="AA115">
            <v>1</v>
          </cell>
          <cell r="AB115">
            <v>1</v>
          </cell>
          <cell r="AC115">
            <v>1</v>
          </cell>
          <cell r="AD115">
            <v>1</v>
          </cell>
          <cell r="AE115">
            <v>1</v>
          </cell>
          <cell r="AF115">
            <v>1</v>
          </cell>
          <cell r="AG115">
            <v>1</v>
          </cell>
          <cell r="AH115">
            <v>1</v>
          </cell>
          <cell r="AI115">
            <v>1</v>
          </cell>
          <cell r="AJ115">
            <v>1</v>
          </cell>
          <cell r="AK115">
            <v>1</v>
          </cell>
          <cell r="AL115">
            <v>1</v>
          </cell>
          <cell r="AM115">
            <v>1</v>
          </cell>
          <cell r="AN115">
            <v>1</v>
          </cell>
          <cell r="AO115">
            <v>1</v>
          </cell>
          <cell r="AP115">
            <v>1</v>
          </cell>
          <cell r="AQ115">
            <v>1</v>
          </cell>
          <cell r="AR115">
            <v>1</v>
          </cell>
          <cell r="AS115">
            <v>1</v>
          </cell>
          <cell r="AT115">
            <v>1</v>
          </cell>
        </row>
        <row r="116">
          <cell r="A116" t="str">
            <v>EL/ATS-41</v>
          </cell>
          <cell r="B116" t="str">
            <v xml:space="preserve">    Euronota XLI ATS (9%)</v>
          </cell>
          <cell r="W116">
            <v>1</v>
          </cell>
          <cell r="X116">
            <v>1</v>
          </cell>
          <cell r="Y116">
            <v>1</v>
          </cell>
          <cell r="Z116">
            <v>1</v>
          </cell>
          <cell r="AA116">
            <v>1</v>
          </cell>
          <cell r="AB116">
            <v>1</v>
          </cell>
          <cell r="AC116">
            <v>1</v>
          </cell>
          <cell r="AD116">
            <v>1</v>
          </cell>
          <cell r="AE116">
            <v>1</v>
          </cell>
          <cell r="AF116">
            <v>1</v>
          </cell>
          <cell r="AG116">
            <v>1</v>
          </cell>
          <cell r="AH116">
            <v>1</v>
          </cell>
          <cell r="AI116">
            <v>1</v>
          </cell>
          <cell r="AJ116">
            <v>1</v>
          </cell>
          <cell r="AK116">
            <v>1</v>
          </cell>
          <cell r="AL116">
            <v>1</v>
          </cell>
          <cell r="AM116">
            <v>1</v>
          </cell>
          <cell r="AN116">
            <v>1</v>
          </cell>
          <cell r="AO116">
            <v>0</v>
          </cell>
          <cell r="AP116">
            <v>0</v>
          </cell>
          <cell r="AQ116">
            <v>0</v>
          </cell>
          <cell r="AR116">
            <v>0</v>
          </cell>
          <cell r="AS116">
            <v>0</v>
          </cell>
          <cell r="AT116">
            <v>0</v>
          </cell>
        </row>
        <row r="117">
          <cell r="A117" t="str">
            <v>EL/JPY-42</v>
          </cell>
          <cell r="B117" t="str">
            <v xml:space="preserve">    Euronota XLII Y (7.4%)</v>
          </cell>
          <cell r="W117">
            <v>1</v>
          </cell>
          <cell r="X117">
            <v>1</v>
          </cell>
          <cell r="Y117">
            <v>1</v>
          </cell>
          <cell r="Z117">
            <v>1</v>
          </cell>
          <cell r="AA117">
            <v>1</v>
          </cell>
          <cell r="AB117">
            <v>1</v>
          </cell>
          <cell r="AC117">
            <v>1</v>
          </cell>
          <cell r="AD117">
            <v>1</v>
          </cell>
          <cell r="AE117">
            <v>1</v>
          </cell>
          <cell r="AF117">
            <v>1</v>
          </cell>
          <cell r="AG117">
            <v>1</v>
          </cell>
          <cell r="AH117">
            <v>1</v>
          </cell>
          <cell r="AI117">
            <v>1</v>
          </cell>
          <cell r="AJ117">
            <v>1</v>
          </cell>
          <cell r="AK117">
            <v>1</v>
          </cell>
          <cell r="AL117">
            <v>1</v>
          </cell>
          <cell r="AM117">
            <v>1</v>
          </cell>
          <cell r="AN117">
            <v>1</v>
          </cell>
          <cell r="AO117">
            <v>1</v>
          </cell>
          <cell r="AP117">
            <v>1</v>
          </cell>
          <cell r="AQ117">
            <v>1</v>
          </cell>
          <cell r="AR117">
            <v>1</v>
          </cell>
          <cell r="AS117">
            <v>1</v>
          </cell>
          <cell r="AT117">
            <v>1</v>
          </cell>
        </row>
        <row r="118">
          <cell r="A118" t="str">
            <v>EL/JPY-43</v>
          </cell>
          <cell r="B118" t="str">
            <v xml:space="preserve">    Euronota XLIII Y (5.5%)</v>
          </cell>
          <cell r="W118">
            <v>1</v>
          </cell>
          <cell r="X118">
            <v>1</v>
          </cell>
          <cell r="Y118">
            <v>1</v>
          </cell>
          <cell r="Z118">
            <v>1</v>
          </cell>
          <cell r="AA118">
            <v>1</v>
          </cell>
          <cell r="AB118">
            <v>1</v>
          </cell>
          <cell r="AC118">
            <v>1</v>
          </cell>
          <cell r="AD118">
            <v>1</v>
          </cell>
          <cell r="AE118">
            <v>1</v>
          </cell>
          <cell r="AF118">
            <v>1</v>
          </cell>
          <cell r="AG118">
            <v>1</v>
          </cell>
          <cell r="AH118">
            <v>1</v>
          </cell>
          <cell r="AI118">
            <v>1</v>
          </cell>
          <cell r="AJ118">
            <v>1</v>
          </cell>
          <cell r="AK118">
            <v>1</v>
          </cell>
          <cell r="AL118">
            <v>1</v>
          </cell>
          <cell r="AM118">
            <v>1</v>
          </cell>
          <cell r="AN118">
            <v>0</v>
          </cell>
          <cell r="AO118">
            <v>0</v>
          </cell>
          <cell r="AP118">
            <v>0</v>
          </cell>
          <cell r="AQ118">
            <v>0</v>
          </cell>
          <cell r="AR118">
            <v>0</v>
          </cell>
          <cell r="AS118">
            <v>0</v>
          </cell>
          <cell r="AT118">
            <v>0</v>
          </cell>
        </row>
        <row r="119">
          <cell r="A119" t="str">
            <v>EL/DEM-44</v>
          </cell>
          <cell r="B119" t="str">
            <v xml:space="preserve">    Euronota XLIV DM (11.75%)</v>
          </cell>
          <cell r="W119">
            <v>0.99358299595141708</v>
          </cell>
          <cell r="X119">
            <v>0.99298597194388771</v>
          </cell>
          <cell r="Y119">
            <v>0.99519299266540395</v>
          </cell>
          <cell r="Z119">
            <v>0.99468866207166651</v>
          </cell>
          <cell r="AA119">
            <v>0.99477596119536571</v>
          </cell>
          <cell r="AB119">
            <v>0.99464366688955275</v>
          </cell>
          <cell r="AC119">
            <v>0.99474054951812396</v>
          </cell>
          <cell r="AD119">
            <v>0.9945946040416791</v>
          </cell>
          <cell r="AE119">
            <v>0.99474459527820258</v>
          </cell>
          <cell r="AF119">
            <v>0.99469073000615005</v>
          </cell>
          <cell r="AG119">
            <v>0.9946157570401114</v>
          </cell>
          <cell r="AH119">
            <v>0.99470492603744476</v>
          </cell>
          <cell r="AI119">
            <v>0.99477804521528601</v>
          </cell>
          <cell r="AJ119">
            <v>0.99471170843183998</v>
          </cell>
          <cell r="AK119">
            <v>0.99453808778438157</v>
          </cell>
          <cell r="AL119">
            <v>0.99468603140070266</v>
          </cell>
          <cell r="AM119">
            <v>0.99466683378423026</v>
          </cell>
          <cell r="AN119">
            <v>0.99461217477772446</v>
          </cell>
          <cell r="AO119">
            <v>0.99470999999999998</v>
          </cell>
          <cell r="AP119">
            <v>0.99470999999999998</v>
          </cell>
          <cell r="AQ119">
            <v>0.99470999999999998</v>
          </cell>
          <cell r="AR119">
            <v>0.99471000000000009</v>
          </cell>
          <cell r="AS119">
            <v>0.99469375735887577</v>
          </cell>
          <cell r="AT119">
            <v>0.97927574528789996</v>
          </cell>
        </row>
        <row r="120">
          <cell r="A120" t="str">
            <v>EL/DEM-45</v>
          </cell>
          <cell r="B120" t="str">
            <v xml:space="preserve">    Euronota XLV DM (7%)</v>
          </cell>
          <cell r="W120">
            <v>1</v>
          </cell>
          <cell r="X120">
            <v>1</v>
          </cell>
          <cell r="Y120">
            <v>1</v>
          </cell>
          <cell r="Z120">
            <v>1</v>
          </cell>
          <cell r="AA120">
            <v>1</v>
          </cell>
          <cell r="AB120">
            <v>1</v>
          </cell>
          <cell r="AC120">
            <v>1</v>
          </cell>
          <cell r="AD120">
            <v>1</v>
          </cell>
          <cell r="AE120">
            <v>1</v>
          </cell>
          <cell r="AF120">
            <v>1</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row>
        <row r="121">
          <cell r="A121" t="str">
            <v>EL/JPY-46</v>
          </cell>
          <cell r="B121" t="str">
            <v xml:space="preserve">    Euronota XLVI Y (7.4%)</v>
          </cell>
          <cell r="W121">
            <v>1</v>
          </cell>
          <cell r="X121">
            <v>1</v>
          </cell>
          <cell r="Y121">
            <v>1</v>
          </cell>
          <cell r="Z121">
            <v>1</v>
          </cell>
          <cell r="AA121">
            <v>1</v>
          </cell>
          <cell r="AB121">
            <v>1</v>
          </cell>
          <cell r="AC121">
            <v>1</v>
          </cell>
          <cell r="AD121">
            <v>1</v>
          </cell>
          <cell r="AE121">
            <v>1</v>
          </cell>
          <cell r="AF121">
            <v>1</v>
          </cell>
          <cell r="AG121">
            <v>1</v>
          </cell>
          <cell r="AH121">
            <v>1</v>
          </cell>
          <cell r="AI121">
            <v>1</v>
          </cell>
          <cell r="AJ121">
            <v>1</v>
          </cell>
          <cell r="AK121">
            <v>1</v>
          </cell>
          <cell r="AL121">
            <v>1</v>
          </cell>
          <cell r="AM121">
            <v>1</v>
          </cell>
          <cell r="AN121">
            <v>1</v>
          </cell>
          <cell r="AO121">
            <v>1</v>
          </cell>
          <cell r="AP121">
            <v>1</v>
          </cell>
          <cell r="AQ121">
            <v>1</v>
          </cell>
          <cell r="AR121">
            <v>1</v>
          </cell>
          <cell r="AS121">
            <v>1</v>
          </cell>
          <cell r="AT121">
            <v>1</v>
          </cell>
        </row>
        <row r="122">
          <cell r="A122" t="str">
            <v>EL/ITL-47</v>
          </cell>
          <cell r="B122" t="str">
            <v xml:space="preserve">    Euronota XLVII LIT (11%)</v>
          </cell>
          <cell r="W122">
            <v>1</v>
          </cell>
          <cell r="X122">
            <v>1</v>
          </cell>
          <cell r="Y122">
            <v>1</v>
          </cell>
          <cell r="Z122">
            <v>1</v>
          </cell>
          <cell r="AA122">
            <v>1</v>
          </cell>
          <cell r="AB122">
            <v>1</v>
          </cell>
          <cell r="AC122">
            <v>1</v>
          </cell>
          <cell r="AD122">
            <v>1</v>
          </cell>
          <cell r="AE122">
            <v>1</v>
          </cell>
          <cell r="AF122">
            <v>1</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row>
        <row r="123">
          <cell r="A123" t="str">
            <v>EL/NLG-48</v>
          </cell>
          <cell r="B123" t="str">
            <v xml:space="preserve">    Euronota XLVIII FH (7.625%)</v>
          </cell>
          <cell r="W123">
            <v>1</v>
          </cell>
          <cell r="X123">
            <v>1</v>
          </cell>
          <cell r="Y123">
            <v>1</v>
          </cell>
          <cell r="Z123">
            <v>1</v>
          </cell>
          <cell r="AA123">
            <v>1</v>
          </cell>
          <cell r="AB123">
            <v>1</v>
          </cell>
          <cell r="AC123">
            <v>1</v>
          </cell>
          <cell r="AD123">
            <v>1</v>
          </cell>
          <cell r="AE123">
            <v>1</v>
          </cell>
          <cell r="AF123">
            <v>1</v>
          </cell>
          <cell r="AG123">
            <v>1</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row>
        <row r="124">
          <cell r="A124" t="str">
            <v>EL/LIB-49</v>
          </cell>
          <cell r="B124" t="str">
            <v xml:space="preserve">    Euronota XLIX LIB (11.5%)</v>
          </cell>
          <cell r="W124">
            <v>1</v>
          </cell>
          <cell r="X124">
            <v>1</v>
          </cell>
          <cell r="Y124">
            <v>1</v>
          </cell>
          <cell r="Z124">
            <v>1</v>
          </cell>
          <cell r="AA124">
            <v>1</v>
          </cell>
          <cell r="AB124">
            <v>1</v>
          </cell>
          <cell r="AC124">
            <v>1</v>
          </cell>
          <cell r="AD124">
            <v>1</v>
          </cell>
          <cell r="AE124">
            <v>1</v>
          </cell>
          <cell r="AF124">
            <v>1</v>
          </cell>
          <cell r="AG124">
            <v>1</v>
          </cell>
          <cell r="AH124">
            <v>1</v>
          </cell>
          <cell r="AI124">
            <v>1</v>
          </cell>
          <cell r="AJ124">
            <v>1</v>
          </cell>
          <cell r="AK124">
            <v>1</v>
          </cell>
          <cell r="AL124">
            <v>1</v>
          </cell>
          <cell r="AM124">
            <v>1</v>
          </cell>
          <cell r="AN124">
            <v>1</v>
          </cell>
          <cell r="AO124">
            <v>1</v>
          </cell>
          <cell r="AP124">
            <v>0</v>
          </cell>
          <cell r="AQ124">
            <v>0</v>
          </cell>
          <cell r="AR124">
            <v>0</v>
          </cell>
          <cell r="AS124">
            <v>0</v>
          </cell>
          <cell r="AT124">
            <v>0</v>
          </cell>
        </row>
        <row r="125">
          <cell r="A125" t="str">
            <v>EL/USD-50</v>
          </cell>
          <cell r="B125" t="str">
            <v xml:space="preserve">    Euronota L (Libor + 270 p.b.)</v>
          </cell>
          <cell r="W125">
            <v>1</v>
          </cell>
          <cell r="X125">
            <v>1</v>
          </cell>
          <cell r="Y125">
            <v>1</v>
          </cell>
          <cell r="Z125">
            <v>1</v>
          </cell>
          <cell r="AA125">
            <v>1</v>
          </cell>
          <cell r="AB125">
            <v>1</v>
          </cell>
          <cell r="AC125">
            <v>0.99010508000000008</v>
          </cell>
          <cell r="AD125">
            <v>0.99010508000000008</v>
          </cell>
          <cell r="AE125">
            <v>0.9907999999999999</v>
          </cell>
          <cell r="AF125">
            <v>0.9907999999999999</v>
          </cell>
          <cell r="AG125">
            <v>0.9907999999999999</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row>
        <row r="126">
          <cell r="A126" t="str">
            <v>EL/DEM-51</v>
          </cell>
          <cell r="B126" t="str">
            <v xml:space="preserve">    Euronota LI DM (9%)</v>
          </cell>
          <cell r="W126">
            <v>1</v>
          </cell>
          <cell r="X126">
            <v>1</v>
          </cell>
          <cell r="Y126">
            <v>1</v>
          </cell>
          <cell r="Z126">
            <v>1</v>
          </cell>
          <cell r="AA126">
            <v>1</v>
          </cell>
          <cell r="AB126">
            <v>1</v>
          </cell>
          <cell r="AC126">
            <v>1</v>
          </cell>
          <cell r="AD126">
            <v>1</v>
          </cell>
          <cell r="AE126">
            <v>1</v>
          </cell>
          <cell r="AF126">
            <v>1</v>
          </cell>
          <cell r="AG126">
            <v>1</v>
          </cell>
          <cell r="AH126">
            <v>1</v>
          </cell>
          <cell r="AI126">
            <v>1</v>
          </cell>
          <cell r="AJ126">
            <v>1</v>
          </cell>
          <cell r="AK126">
            <v>1</v>
          </cell>
          <cell r="AL126">
            <v>1</v>
          </cell>
          <cell r="AM126">
            <v>1</v>
          </cell>
          <cell r="AN126">
            <v>1</v>
          </cell>
          <cell r="AO126">
            <v>1</v>
          </cell>
          <cell r="AP126">
            <v>1</v>
          </cell>
          <cell r="AQ126">
            <v>1</v>
          </cell>
          <cell r="AR126">
            <v>1</v>
          </cell>
          <cell r="AS126">
            <v>1</v>
          </cell>
          <cell r="AT126">
            <v>1</v>
          </cell>
        </row>
        <row r="127">
          <cell r="A127" t="str">
            <v>EL/DEM-52</v>
          </cell>
          <cell r="B127" t="str">
            <v xml:space="preserve">    Euronota LII DM (12%)</v>
          </cell>
          <cell r="W127">
            <v>1</v>
          </cell>
          <cell r="X127">
            <v>1</v>
          </cell>
          <cell r="Y127">
            <v>1</v>
          </cell>
          <cell r="Z127">
            <v>1</v>
          </cell>
          <cell r="AA127">
            <v>1</v>
          </cell>
          <cell r="AB127">
            <v>1</v>
          </cell>
          <cell r="AC127">
            <v>1</v>
          </cell>
          <cell r="AD127">
            <v>1</v>
          </cell>
          <cell r="AE127">
            <v>1</v>
          </cell>
          <cell r="AF127">
            <v>1</v>
          </cell>
          <cell r="AG127">
            <v>1</v>
          </cell>
          <cell r="AH127">
            <v>1</v>
          </cell>
          <cell r="AI127">
            <v>1</v>
          </cell>
          <cell r="AJ127">
            <v>1</v>
          </cell>
          <cell r="AK127">
            <v>1</v>
          </cell>
          <cell r="AL127">
            <v>1</v>
          </cell>
          <cell r="AM127">
            <v>1</v>
          </cell>
          <cell r="AN127">
            <v>1</v>
          </cell>
          <cell r="AO127">
            <v>1</v>
          </cell>
          <cell r="AP127">
            <v>1</v>
          </cell>
          <cell r="AQ127">
            <v>1</v>
          </cell>
          <cell r="AR127">
            <v>1</v>
          </cell>
          <cell r="AS127">
            <v>1</v>
          </cell>
          <cell r="AT127">
            <v>1</v>
          </cell>
        </row>
        <row r="128">
          <cell r="A128" t="str">
            <v>EL/ITL-53</v>
          </cell>
          <cell r="B128" t="str">
            <v xml:space="preserve">    Euronota LIII LIT (11%)</v>
          </cell>
          <cell r="W128">
            <v>1</v>
          </cell>
          <cell r="X128">
            <v>1</v>
          </cell>
          <cell r="Y128">
            <v>1</v>
          </cell>
          <cell r="Z128">
            <v>1</v>
          </cell>
          <cell r="AA128">
            <v>1</v>
          </cell>
          <cell r="AB128">
            <v>1</v>
          </cell>
          <cell r="AC128">
            <v>1</v>
          </cell>
          <cell r="AD128">
            <v>1</v>
          </cell>
          <cell r="AE128">
            <v>1</v>
          </cell>
          <cell r="AF128">
            <v>1</v>
          </cell>
          <cell r="AG128">
            <v>1</v>
          </cell>
          <cell r="AH128">
            <v>1</v>
          </cell>
          <cell r="AI128">
            <v>1</v>
          </cell>
          <cell r="AJ128">
            <v>1</v>
          </cell>
          <cell r="AK128">
            <v>1</v>
          </cell>
          <cell r="AL128">
            <v>1</v>
          </cell>
          <cell r="AM128">
            <v>1</v>
          </cell>
          <cell r="AN128">
            <v>0.98705372855958884</v>
          </cell>
          <cell r="AO128">
            <v>1</v>
          </cell>
          <cell r="AP128">
            <v>1</v>
          </cell>
          <cell r="AQ128">
            <v>1</v>
          </cell>
          <cell r="AR128">
            <v>1</v>
          </cell>
          <cell r="AS128">
            <v>1</v>
          </cell>
          <cell r="AT128">
            <v>1</v>
          </cell>
        </row>
        <row r="129">
          <cell r="A129" t="str">
            <v>EL/JPY-54</v>
          </cell>
          <cell r="B129" t="str">
            <v xml:space="preserve">    Euronota LIV Y (6%)</v>
          </cell>
          <cell r="W129">
            <v>1</v>
          </cell>
          <cell r="X129">
            <v>1</v>
          </cell>
          <cell r="Y129">
            <v>1</v>
          </cell>
          <cell r="Z129">
            <v>1</v>
          </cell>
          <cell r="AA129">
            <v>1</v>
          </cell>
          <cell r="AB129">
            <v>1</v>
          </cell>
          <cell r="AC129">
            <v>1</v>
          </cell>
          <cell r="AD129">
            <v>1</v>
          </cell>
          <cell r="AE129">
            <v>1</v>
          </cell>
          <cell r="AF129">
            <v>1</v>
          </cell>
          <cell r="AG129">
            <v>1</v>
          </cell>
          <cell r="AH129">
            <v>1</v>
          </cell>
          <cell r="AI129">
            <v>1</v>
          </cell>
          <cell r="AJ129">
            <v>1</v>
          </cell>
          <cell r="AK129">
            <v>1</v>
          </cell>
          <cell r="AL129">
            <v>1</v>
          </cell>
          <cell r="AM129">
            <v>1</v>
          </cell>
          <cell r="AN129">
            <v>1</v>
          </cell>
          <cell r="AO129">
            <v>1</v>
          </cell>
          <cell r="AP129">
            <v>1</v>
          </cell>
          <cell r="AQ129">
            <v>1</v>
          </cell>
          <cell r="AR129">
            <v>1</v>
          </cell>
          <cell r="AS129">
            <v>1</v>
          </cell>
          <cell r="AT129">
            <v>1</v>
          </cell>
        </row>
        <row r="130">
          <cell r="A130" t="str">
            <v>EL/DEM-55</v>
          </cell>
          <cell r="B130" t="str">
            <v xml:space="preserve">    Euronota LV DM (11.75%)</v>
          </cell>
          <cell r="W130">
            <v>1</v>
          </cell>
          <cell r="X130">
            <v>1</v>
          </cell>
          <cell r="Y130">
            <v>1</v>
          </cell>
          <cell r="Z130">
            <v>1</v>
          </cell>
          <cell r="AA130">
            <v>1</v>
          </cell>
          <cell r="AB130">
            <v>1</v>
          </cell>
          <cell r="AC130">
            <v>1</v>
          </cell>
          <cell r="AD130">
            <v>1</v>
          </cell>
          <cell r="AE130">
            <v>1</v>
          </cell>
          <cell r="AF130">
            <v>1</v>
          </cell>
          <cell r="AG130">
            <v>1</v>
          </cell>
          <cell r="AH130">
            <v>1</v>
          </cell>
          <cell r="AI130">
            <v>1</v>
          </cell>
          <cell r="AJ130">
            <v>1</v>
          </cell>
          <cell r="AK130">
            <v>1</v>
          </cell>
          <cell r="AL130">
            <v>1</v>
          </cell>
          <cell r="AM130">
            <v>1</v>
          </cell>
          <cell r="AN130">
            <v>0.89312757325309589</v>
          </cell>
          <cell r="AO130">
            <v>1</v>
          </cell>
          <cell r="AP130">
            <v>1</v>
          </cell>
          <cell r="AQ130">
            <v>1</v>
          </cell>
          <cell r="AR130">
            <v>1</v>
          </cell>
          <cell r="AS130">
            <v>1</v>
          </cell>
          <cell r="AT130">
            <v>1</v>
          </cell>
        </row>
        <row r="131">
          <cell r="A131" t="str">
            <v>EL/FRS-56</v>
          </cell>
          <cell r="B131" t="str">
            <v xml:space="preserve">    Euronota LVI Chf (7%)</v>
          </cell>
          <cell r="W131">
            <v>1</v>
          </cell>
          <cell r="X131">
            <v>1</v>
          </cell>
          <cell r="Y131">
            <v>1</v>
          </cell>
          <cell r="Z131">
            <v>1</v>
          </cell>
          <cell r="AA131">
            <v>1</v>
          </cell>
          <cell r="AB131">
            <v>1</v>
          </cell>
          <cell r="AC131">
            <v>1</v>
          </cell>
          <cell r="AD131">
            <v>1</v>
          </cell>
          <cell r="AE131">
            <v>1</v>
          </cell>
          <cell r="AF131">
            <v>1</v>
          </cell>
          <cell r="AG131">
            <v>1</v>
          </cell>
          <cell r="AH131">
            <v>1</v>
          </cell>
          <cell r="AI131">
            <v>1</v>
          </cell>
          <cell r="AJ131">
            <v>1</v>
          </cell>
          <cell r="AK131">
            <v>1</v>
          </cell>
          <cell r="AL131">
            <v>1</v>
          </cell>
          <cell r="AM131">
            <v>1</v>
          </cell>
          <cell r="AN131">
            <v>1</v>
          </cell>
          <cell r="AO131">
            <v>1</v>
          </cell>
          <cell r="AP131">
            <v>1</v>
          </cell>
          <cell r="AQ131">
            <v>1</v>
          </cell>
          <cell r="AR131">
            <v>1</v>
          </cell>
          <cell r="AS131">
            <v>1</v>
          </cell>
          <cell r="AT131">
            <v>1</v>
          </cell>
        </row>
        <row r="132">
          <cell r="A132" t="str">
            <v>EL/ARP-57</v>
          </cell>
          <cell r="B132" t="str">
            <v xml:space="preserve">    Euronota LVII $ (8.75%)</v>
          </cell>
          <cell r="W132">
            <v>1</v>
          </cell>
          <cell r="X132">
            <v>1</v>
          </cell>
          <cell r="Y132">
            <v>1</v>
          </cell>
          <cell r="Z132">
            <v>1</v>
          </cell>
          <cell r="AA132">
            <v>1</v>
          </cell>
          <cell r="AB132">
            <v>1</v>
          </cell>
          <cell r="AC132">
            <v>1</v>
          </cell>
          <cell r="AD132">
            <v>1</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row>
        <row r="133">
          <cell r="A133" t="str">
            <v>EL/JPY-58</v>
          </cell>
          <cell r="B133" t="str">
            <v xml:space="preserve">    Euronota LVIII Y (5%) Samurai</v>
          </cell>
          <cell r="W133">
            <v>1</v>
          </cell>
          <cell r="X133">
            <v>1</v>
          </cell>
          <cell r="Y133">
            <v>1</v>
          </cell>
          <cell r="Z133">
            <v>1</v>
          </cell>
          <cell r="AA133">
            <v>1</v>
          </cell>
          <cell r="AB133">
            <v>1</v>
          </cell>
          <cell r="AC133">
            <v>1</v>
          </cell>
          <cell r="AD133">
            <v>1</v>
          </cell>
          <cell r="AE133">
            <v>1</v>
          </cell>
          <cell r="AF133">
            <v>1</v>
          </cell>
          <cell r="AG133">
            <v>1</v>
          </cell>
          <cell r="AH133">
            <v>1</v>
          </cell>
          <cell r="AI133">
            <v>1</v>
          </cell>
          <cell r="AJ133">
            <v>1</v>
          </cell>
          <cell r="AK133">
            <v>1</v>
          </cell>
          <cell r="AL133">
            <v>1</v>
          </cell>
          <cell r="AM133">
            <v>1</v>
          </cell>
          <cell r="AN133">
            <v>1</v>
          </cell>
          <cell r="AO133">
            <v>1</v>
          </cell>
          <cell r="AP133">
            <v>1</v>
          </cell>
          <cell r="AQ133">
            <v>1</v>
          </cell>
          <cell r="AR133">
            <v>1</v>
          </cell>
          <cell r="AS133">
            <v>1</v>
          </cell>
          <cell r="AT133">
            <v>1</v>
          </cell>
        </row>
        <row r="134">
          <cell r="A134" t="str">
            <v>EL/DEM-59</v>
          </cell>
          <cell r="B134" t="str">
            <v xml:space="preserve">    Euronota LIX DM (8.5%)</v>
          </cell>
          <cell r="W134">
            <v>1</v>
          </cell>
          <cell r="X134">
            <v>1</v>
          </cell>
          <cell r="Y134">
            <v>1</v>
          </cell>
          <cell r="Z134">
            <v>1</v>
          </cell>
          <cell r="AA134">
            <v>1</v>
          </cell>
          <cell r="AB134">
            <v>1</v>
          </cell>
          <cell r="AC134">
            <v>1</v>
          </cell>
          <cell r="AD134">
            <v>1</v>
          </cell>
          <cell r="AE134">
            <v>1</v>
          </cell>
          <cell r="AF134">
            <v>1</v>
          </cell>
          <cell r="AG134">
            <v>1</v>
          </cell>
          <cell r="AH134">
            <v>1</v>
          </cell>
          <cell r="AI134">
            <v>1</v>
          </cell>
          <cell r="AJ134">
            <v>1</v>
          </cell>
          <cell r="AK134">
            <v>1</v>
          </cell>
          <cell r="AL134">
            <v>1</v>
          </cell>
          <cell r="AM134">
            <v>1</v>
          </cell>
          <cell r="AN134">
            <v>1</v>
          </cell>
          <cell r="AO134">
            <v>1</v>
          </cell>
          <cell r="AP134">
            <v>1</v>
          </cell>
          <cell r="AQ134">
            <v>1</v>
          </cell>
          <cell r="AR134">
            <v>1</v>
          </cell>
          <cell r="AS134">
            <v>1</v>
          </cell>
          <cell r="AT134">
            <v>1</v>
          </cell>
        </row>
        <row r="135">
          <cell r="A135" t="str">
            <v>EL/ITL-60</v>
          </cell>
          <cell r="B135" t="str">
            <v xml:space="preserve">    Euronota LX LIT (10%)</v>
          </cell>
          <cell r="W135">
            <v>0</v>
          </cell>
          <cell r="X135">
            <v>1</v>
          </cell>
          <cell r="Y135">
            <v>1</v>
          </cell>
          <cell r="Z135">
            <v>1</v>
          </cell>
          <cell r="AA135">
            <v>1</v>
          </cell>
          <cell r="AB135">
            <v>1</v>
          </cell>
          <cell r="AC135">
            <v>1</v>
          </cell>
          <cell r="AD135">
            <v>1</v>
          </cell>
          <cell r="AE135">
            <v>1</v>
          </cell>
          <cell r="AF135">
            <v>1</v>
          </cell>
          <cell r="AG135">
            <v>1</v>
          </cell>
          <cell r="AH135">
            <v>1</v>
          </cell>
          <cell r="AI135">
            <v>1</v>
          </cell>
          <cell r="AJ135">
            <v>1</v>
          </cell>
          <cell r="AK135">
            <v>1</v>
          </cell>
          <cell r="AL135">
            <v>1</v>
          </cell>
          <cell r="AM135">
            <v>1</v>
          </cell>
          <cell r="AN135">
            <v>1</v>
          </cell>
          <cell r="AO135">
            <v>1</v>
          </cell>
          <cell r="AP135">
            <v>1</v>
          </cell>
          <cell r="AQ135">
            <v>1</v>
          </cell>
          <cell r="AR135">
            <v>1</v>
          </cell>
          <cell r="AS135">
            <v>1</v>
          </cell>
          <cell r="AT135">
            <v>1</v>
          </cell>
        </row>
        <row r="136">
          <cell r="A136" t="str">
            <v>EL/ARP-61</v>
          </cell>
          <cell r="B136" t="str">
            <v xml:space="preserve">    Euronota LXI $ (11.75%)-2007</v>
          </cell>
          <cell r="W136">
            <v>0</v>
          </cell>
          <cell r="X136">
            <v>0.86903428878678268</v>
          </cell>
          <cell r="Y136">
            <v>0.78799776926342446</v>
          </cell>
          <cell r="Z136">
            <v>0.76365815111633928</v>
          </cell>
          <cell r="AA136">
            <v>0.62645684497141252</v>
          </cell>
          <cell r="AB136">
            <v>0.60355417577438963</v>
          </cell>
          <cell r="AC136">
            <v>0.58614637261744063</v>
          </cell>
          <cell r="AD136">
            <v>0.49631290929794469</v>
          </cell>
          <cell r="AE136">
            <v>0.45461283311213491</v>
          </cell>
          <cell r="AF136">
            <v>0.44493682403433488</v>
          </cell>
          <cell r="AG136">
            <v>0.2578694332217476</v>
          </cell>
          <cell r="AH136">
            <v>0.40216243902439031</v>
          </cell>
          <cell r="AI136">
            <v>0.4795025390130746</v>
          </cell>
          <cell r="AJ136">
            <v>0.45360604458268539</v>
          </cell>
          <cell r="AK136">
            <v>0.30832655659843955</v>
          </cell>
          <cell r="AL136">
            <v>0.2027268048993876</v>
          </cell>
          <cell r="AM136">
            <v>0.1771324178671366</v>
          </cell>
          <cell r="AN136">
            <v>0.11159338308791568</v>
          </cell>
          <cell r="AO136">
            <v>0.20994268626962381</v>
          </cell>
          <cell r="AP136">
            <v>0.17069524046847748</v>
          </cell>
          <cell r="AQ136">
            <v>0.24545228008970846</v>
          </cell>
          <cell r="AR136">
            <v>0.32327554327896069</v>
          </cell>
          <cell r="AS136">
            <v>0.3102273942449002</v>
          </cell>
          <cell r="AT136">
            <v>0.60481640394317437</v>
          </cell>
        </row>
        <row r="137">
          <cell r="A137" t="str">
            <v>EL/DEM-62</v>
          </cell>
          <cell r="B137" t="str">
            <v xml:space="preserve">    Euronota LXII DM (7,07%)</v>
          </cell>
          <cell r="W137">
            <v>0</v>
          </cell>
          <cell r="X137">
            <v>1</v>
          </cell>
          <cell r="Y137">
            <v>1</v>
          </cell>
          <cell r="Z137">
            <v>1</v>
          </cell>
          <cell r="AA137">
            <v>1</v>
          </cell>
          <cell r="AB137">
            <v>1</v>
          </cell>
          <cell r="AC137">
            <v>1</v>
          </cell>
          <cell r="AD137">
            <v>1</v>
          </cell>
          <cell r="AE137">
            <v>1</v>
          </cell>
          <cell r="AF137">
            <v>1</v>
          </cell>
          <cell r="AG137">
            <v>1</v>
          </cell>
          <cell r="AH137">
            <v>1</v>
          </cell>
          <cell r="AI137">
            <v>1</v>
          </cell>
          <cell r="AJ137">
            <v>1</v>
          </cell>
          <cell r="AK137">
            <v>1</v>
          </cell>
          <cell r="AL137">
            <v>1</v>
          </cell>
          <cell r="AM137">
            <v>0.99725117911793704</v>
          </cell>
          <cell r="AN137">
            <v>0.99711898925989939</v>
          </cell>
          <cell r="AO137">
            <v>0.99693275306787799</v>
          </cell>
          <cell r="AP137">
            <v>0.99715596240000004</v>
          </cell>
          <cell r="AQ137">
            <v>0.99715596240000004</v>
          </cell>
          <cell r="AR137">
            <v>0.99702739920000005</v>
          </cell>
          <cell r="AS137">
            <v>0.99701827200000004</v>
          </cell>
          <cell r="AT137">
            <v>0.99736093333333331</v>
          </cell>
        </row>
        <row r="138">
          <cell r="A138" t="str">
            <v>EL/ATS-63</v>
          </cell>
          <cell r="B138" t="str">
            <v xml:space="preserve">    Euronota LXIII ATS (7%)</v>
          </cell>
          <cell r="W138">
            <v>0</v>
          </cell>
          <cell r="X138">
            <v>0</v>
          </cell>
          <cell r="Y138">
            <v>1</v>
          </cell>
          <cell r="Z138">
            <v>1</v>
          </cell>
          <cell r="AA138">
            <v>1</v>
          </cell>
          <cell r="AB138">
            <v>1</v>
          </cell>
          <cell r="AC138">
            <v>1</v>
          </cell>
          <cell r="AD138">
            <v>1</v>
          </cell>
          <cell r="AE138">
            <v>1</v>
          </cell>
          <cell r="AF138">
            <v>1</v>
          </cell>
          <cell r="AG138">
            <v>1</v>
          </cell>
          <cell r="AH138">
            <v>1</v>
          </cell>
          <cell r="AI138">
            <v>1</v>
          </cell>
          <cell r="AJ138">
            <v>1</v>
          </cell>
          <cell r="AK138">
            <v>1</v>
          </cell>
          <cell r="AL138">
            <v>1</v>
          </cell>
          <cell r="AM138">
            <v>1</v>
          </cell>
          <cell r="AN138">
            <v>1</v>
          </cell>
          <cell r="AO138">
            <v>1</v>
          </cell>
          <cell r="AP138">
            <v>1</v>
          </cell>
          <cell r="AQ138">
            <v>1</v>
          </cell>
          <cell r="AR138">
            <v>1</v>
          </cell>
          <cell r="AS138">
            <v>1</v>
          </cell>
          <cell r="AT138">
            <v>1</v>
          </cell>
        </row>
        <row r="139">
          <cell r="A139" t="str">
            <v>EL/ESP-64</v>
          </cell>
          <cell r="B139" t="str">
            <v xml:space="preserve">    Euronota LXIV Matador Ptas (7,5%)</v>
          </cell>
          <cell r="W139">
            <v>0</v>
          </cell>
          <cell r="X139">
            <v>0</v>
          </cell>
          <cell r="Y139">
            <v>1</v>
          </cell>
          <cell r="Z139">
            <v>1</v>
          </cell>
          <cell r="AA139">
            <v>1</v>
          </cell>
          <cell r="AB139">
            <v>1</v>
          </cell>
          <cell r="AC139">
            <v>1</v>
          </cell>
          <cell r="AD139">
            <v>1</v>
          </cell>
          <cell r="AE139">
            <v>1</v>
          </cell>
          <cell r="AF139">
            <v>1</v>
          </cell>
          <cell r="AG139">
            <v>1</v>
          </cell>
          <cell r="AH139">
            <v>1</v>
          </cell>
          <cell r="AI139">
            <v>0.67507342507342505</v>
          </cell>
          <cell r="AJ139">
            <v>1</v>
          </cell>
          <cell r="AK139">
            <v>1</v>
          </cell>
          <cell r="AL139">
            <v>1</v>
          </cell>
          <cell r="AM139">
            <v>1</v>
          </cell>
          <cell r="AN139">
            <v>1</v>
          </cell>
          <cell r="AO139">
            <v>1</v>
          </cell>
          <cell r="AP139">
            <v>1</v>
          </cell>
          <cell r="AQ139">
            <v>1</v>
          </cell>
          <cell r="AR139">
            <v>1</v>
          </cell>
          <cell r="AS139">
            <v>1</v>
          </cell>
          <cell r="AT139">
            <v>0</v>
          </cell>
        </row>
        <row r="140">
          <cell r="A140" t="str">
            <v>EL/JPY-65</v>
          </cell>
          <cell r="B140" t="str">
            <v xml:space="preserve">    Euronota LXV Y (4,4%)</v>
          </cell>
          <cell r="W140">
            <v>0</v>
          </cell>
          <cell r="X140">
            <v>0</v>
          </cell>
          <cell r="Y140">
            <v>1</v>
          </cell>
          <cell r="Z140">
            <v>1</v>
          </cell>
          <cell r="AA140">
            <v>1</v>
          </cell>
          <cell r="AB140">
            <v>1</v>
          </cell>
          <cell r="AC140">
            <v>1</v>
          </cell>
          <cell r="AD140">
            <v>1</v>
          </cell>
          <cell r="AE140">
            <v>1</v>
          </cell>
          <cell r="AF140">
            <v>1</v>
          </cell>
          <cell r="AG140">
            <v>1</v>
          </cell>
          <cell r="AH140">
            <v>1</v>
          </cell>
          <cell r="AI140">
            <v>1</v>
          </cell>
          <cell r="AJ140">
            <v>1</v>
          </cell>
          <cell r="AK140">
            <v>1</v>
          </cell>
          <cell r="AL140">
            <v>1</v>
          </cell>
          <cell r="AM140">
            <v>1</v>
          </cell>
          <cell r="AN140">
            <v>1</v>
          </cell>
          <cell r="AO140">
            <v>1</v>
          </cell>
          <cell r="AP140">
            <v>1</v>
          </cell>
          <cell r="AQ140">
            <v>1</v>
          </cell>
          <cell r="AR140">
            <v>1</v>
          </cell>
          <cell r="AS140">
            <v>1</v>
          </cell>
          <cell r="AT140">
            <v>1</v>
          </cell>
        </row>
        <row r="141">
          <cell r="A141" t="str">
            <v>EL/ITL-66</v>
          </cell>
          <cell r="B141" t="str">
            <v xml:space="preserve">    Euronota LXVI LIT (8,52%)</v>
          </cell>
          <cell r="W141">
            <v>0</v>
          </cell>
          <cell r="X141">
            <v>0</v>
          </cell>
          <cell r="Y141">
            <v>1</v>
          </cell>
          <cell r="Z141">
            <v>1</v>
          </cell>
          <cell r="AA141">
            <v>1</v>
          </cell>
          <cell r="AB141">
            <v>1</v>
          </cell>
          <cell r="AC141">
            <v>1</v>
          </cell>
          <cell r="AD141">
            <v>1</v>
          </cell>
          <cell r="AE141">
            <v>1</v>
          </cell>
          <cell r="AF141">
            <v>1</v>
          </cell>
          <cell r="AG141">
            <v>1</v>
          </cell>
          <cell r="AH141">
            <v>1</v>
          </cell>
          <cell r="AI141">
            <v>1</v>
          </cell>
          <cell r="AJ141">
            <v>1</v>
          </cell>
          <cell r="AK141">
            <v>1</v>
          </cell>
          <cell r="AL141">
            <v>1</v>
          </cell>
          <cell r="AM141">
            <v>1</v>
          </cell>
          <cell r="AN141">
            <v>1</v>
          </cell>
          <cell r="AO141">
            <v>1</v>
          </cell>
          <cell r="AP141">
            <v>1</v>
          </cell>
          <cell r="AQ141">
            <v>1</v>
          </cell>
          <cell r="AR141">
            <v>1</v>
          </cell>
          <cell r="AS141">
            <v>1</v>
          </cell>
          <cell r="AT141">
            <v>1</v>
          </cell>
        </row>
        <row r="142">
          <cell r="A142" t="str">
            <v>EL/LIB-67</v>
          </cell>
          <cell r="B142" t="str">
            <v xml:space="preserve">    Euronota LXVII LIB (10%)</v>
          </cell>
          <cell r="W142">
            <v>0</v>
          </cell>
          <cell r="X142">
            <v>0</v>
          </cell>
          <cell r="Y142">
            <v>1</v>
          </cell>
          <cell r="Z142">
            <v>1</v>
          </cell>
          <cell r="AA142">
            <v>1</v>
          </cell>
          <cell r="AB142">
            <v>1</v>
          </cell>
          <cell r="AC142">
            <v>1</v>
          </cell>
          <cell r="AD142">
            <v>1</v>
          </cell>
          <cell r="AE142">
            <v>1</v>
          </cell>
          <cell r="AF142">
            <v>1</v>
          </cell>
          <cell r="AG142">
            <v>1</v>
          </cell>
          <cell r="AH142">
            <v>1</v>
          </cell>
          <cell r="AI142">
            <v>1</v>
          </cell>
          <cell r="AJ142">
            <v>1</v>
          </cell>
          <cell r="AK142">
            <v>1</v>
          </cell>
          <cell r="AL142">
            <v>1</v>
          </cell>
          <cell r="AM142">
            <v>1</v>
          </cell>
          <cell r="AN142">
            <v>1</v>
          </cell>
          <cell r="AO142">
            <v>1</v>
          </cell>
          <cell r="AP142">
            <v>1</v>
          </cell>
          <cell r="AQ142">
            <v>1</v>
          </cell>
          <cell r="AR142">
            <v>1</v>
          </cell>
          <cell r="AS142">
            <v>1</v>
          </cell>
          <cell r="AT142">
            <v>1</v>
          </cell>
        </row>
        <row r="143">
          <cell r="A143" t="str">
            <v>EL/ARP-68</v>
          </cell>
          <cell r="B143" t="str">
            <v xml:space="preserve">    Euronota LXVIII $ (8,75%)-2002</v>
          </cell>
          <cell r="W143">
            <v>0</v>
          </cell>
          <cell r="X143">
            <v>0</v>
          </cell>
          <cell r="Y143">
            <v>0</v>
          </cell>
          <cell r="Z143">
            <v>0.996</v>
          </cell>
          <cell r="AA143">
            <v>0.98358000000000001</v>
          </cell>
          <cell r="AB143">
            <v>0.93765023545560133</v>
          </cell>
          <cell r="AC143">
            <v>0.92897008361385602</v>
          </cell>
          <cell r="AD143">
            <v>0.91854029815140559</v>
          </cell>
          <cell r="AE143">
            <v>0.9046543552694184</v>
          </cell>
          <cell r="AF143">
            <v>0.83947000000000005</v>
          </cell>
          <cell r="AG143">
            <v>0.82630216423319869</v>
          </cell>
          <cell r="AH143">
            <v>0.70148079113596362</v>
          </cell>
          <cell r="AI143">
            <v>0.50213952512186777</v>
          </cell>
          <cell r="AJ143">
            <v>0.53774274752860507</v>
          </cell>
          <cell r="AK143">
            <v>0.48063658311491725</v>
          </cell>
          <cell r="AL143">
            <v>0.40716220521979252</v>
          </cell>
          <cell r="AM143">
            <v>0.28774691911290373</v>
          </cell>
          <cell r="AN143">
            <v>0.34036614482783412</v>
          </cell>
          <cell r="AO143">
            <v>0.54509991366524246</v>
          </cell>
          <cell r="AP143">
            <v>0.55777840368432163</v>
          </cell>
          <cell r="AQ143">
            <v>0.60522174140235752</v>
          </cell>
          <cell r="AR143">
            <v>0.595842383022406</v>
          </cell>
          <cell r="AS143">
            <v>0.66974781679853002</v>
          </cell>
          <cell r="AT143">
            <v>0.60127321544364287</v>
          </cell>
        </row>
        <row r="144">
          <cell r="A144" t="str">
            <v>EL/ITL-69</v>
          </cell>
          <cell r="B144" t="str">
            <v xml:space="preserve">    Euronota LXIX LIT Swap Can. 8,34%</v>
          </cell>
          <cell r="W144">
            <v>0</v>
          </cell>
          <cell r="X144">
            <v>0</v>
          </cell>
          <cell r="Y144">
            <v>0</v>
          </cell>
          <cell r="Z144">
            <v>1</v>
          </cell>
          <cell r="AA144">
            <v>1</v>
          </cell>
          <cell r="AB144">
            <v>1</v>
          </cell>
          <cell r="AC144">
            <v>1</v>
          </cell>
          <cell r="AD144">
            <v>1</v>
          </cell>
          <cell r="AE144">
            <v>1</v>
          </cell>
          <cell r="AF144">
            <v>1</v>
          </cell>
          <cell r="AG144">
            <v>1</v>
          </cell>
          <cell r="AH144">
            <v>1</v>
          </cell>
          <cell r="AI144">
            <v>1</v>
          </cell>
          <cell r="AJ144">
            <v>1</v>
          </cell>
          <cell r="AK144">
            <v>1</v>
          </cell>
          <cell r="AL144">
            <v>1</v>
          </cell>
          <cell r="AM144">
            <v>1</v>
          </cell>
          <cell r="AN144">
            <v>1</v>
          </cell>
          <cell r="AO144">
            <v>1</v>
          </cell>
          <cell r="AP144">
            <v>1</v>
          </cell>
          <cell r="AQ144">
            <v>1</v>
          </cell>
          <cell r="AR144">
            <v>1</v>
          </cell>
          <cell r="AS144">
            <v>1</v>
          </cell>
          <cell r="AT144">
            <v>1</v>
          </cell>
        </row>
        <row r="145">
          <cell r="A145" t="str">
            <v>EL/ITL-70</v>
          </cell>
          <cell r="B145" t="str">
            <v xml:space="preserve">    Euronota LXX LIT (9,25%)</v>
          </cell>
          <cell r="W145">
            <v>0</v>
          </cell>
          <cell r="X145">
            <v>0</v>
          </cell>
          <cell r="Y145">
            <v>0</v>
          </cell>
          <cell r="Z145">
            <v>0</v>
          </cell>
          <cell r="AA145">
            <v>1</v>
          </cell>
          <cell r="AB145">
            <v>1</v>
          </cell>
          <cell r="AC145">
            <v>1</v>
          </cell>
          <cell r="AD145">
            <v>1</v>
          </cell>
          <cell r="AE145">
            <v>1</v>
          </cell>
          <cell r="AF145">
            <v>1</v>
          </cell>
          <cell r="AG145">
            <v>1</v>
          </cell>
          <cell r="AH145">
            <v>1</v>
          </cell>
          <cell r="AI145">
            <v>1</v>
          </cell>
          <cell r="AJ145">
            <v>1</v>
          </cell>
          <cell r="AK145">
            <v>1</v>
          </cell>
          <cell r="AL145">
            <v>1</v>
          </cell>
          <cell r="AM145">
            <v>1</v>
          </cell>
          <cell r="AN145">
            <v>1</v>
          </cell>
          <cell r="AO145">
            <v>1</v>
          </cell>
          <cell r="AP145">
            <v>1</v>
          </cell>
          <cell r="AQ145">
            <v>1</v>
          </cell>
          <cell r="AR145">
            <v>1</v>
          </cell>
          <cell r="AS145">
            <v>1</v>
          </cell>
          <cell r="AT145">
            <v>1</v>
          </cell>
        </row>
        <row r="146">
          <cell r="A146" t="str">
            <v>EL/ITL-71</v>
          </cell>
          <cell r="B146" t="str">
            <v xml:space="preserve">    Euronota LXXI LIT (9% y 7%)</v>
          </cell>
          <cell r="W146">
            <v>0</v>
          </cell>
          <cell r="X146">
            <v>0</v>
          </cell>
          <cell r="Y146">
            <v>0</v>
          </cell>
          <cell r="Z146">
            <v>0</v>
          </cell>
          <cell r="AA146">
            <v>1</v>
          </cell>
          <cell r="AB146">
            <v>1</v>
          </cell>
          <cell r="AC146">
            <v>1</v>
          </cell>
          <cell r="AD146">
            <v>1</v>
          </cell>
          <cell r="AE146">
            <v>1</v>
          </cell>
          <cell r="AF146">
            <v>1</v>
          </cell>
          <cell r="AG146">
            <v>1</v>
          </cell>
          <cell r="AH146">
            <v>1</v>
          </cell>
          <cell r="AI146">
            <v>1</v>
          </cell>
          <cell r="AJ146">
            <v>1</v>
          </cell>
          <cell r="AK146">
            <v>1</v>
          </cell>
          <cell r="AL146">
            <v>1</v>
          </cell>
          <cell r="AM146">
            <v>1</v>
          </cell>
          <cell r="AN146">
            <v>1</v>
          </cell>
          <cell r="AO146">
            <v>1</v>
          </cell>
          <cell r="AP146">
            <v>1</v>
          </cell>
          <cell r="AQ146">
            <v>1</v>
          </cell>
          <cell r="AR146">
            <v>1</v>
          </cell>
          <cell r="AS146">
            <v>1</v>
          </cell>
          <cell r="AT146">
            <v>1</v>
          </cell>
        </row>
        <row r="147">
          <cell r="A147" t="str">
            <v>EL/DEM-72</v>
          </cell>
          <cell r="B147" t="str">
            <v xml:space="preserve">    Euronota LXXII DM (8%)</v>
          </cell>
          <cell r="W147">
            <v>0</v>
          </cell>
          <cell r="X147">
            <v>0</v>
          </cell>
          <cell r="Y147">
            <v>0</v>
          </cell>
          <cell r="Z147">
            <v>0</v>
          </cell>
          <cell r="AA147">
            <v>1</v>
          </cell>
          <cell r="AB147">
            <v>1</v>
          </cell>
          <cell r="AC147">
            <v>1</v>
          </cell>
          <cell r="AD147">
            <v>1</v>
          </cell>
          <cell r="AE147">
            <v>1</v>
          </cell>
          <cell r="AF147">
            <v>1</v>
          </cell>
          <cell r="AG147">
            <v>1</v>
          </cell>
          <cell r="AH147">
            <v>1</v>
          </cell>
          <cell r="AI147">
            <v>1</v>
          </cell>
          <cell r="AJ147">
            <v>1</v>
          </cell>
          <cell r="AK147">
            <v>1</v>
          </cell>
          <cell r="AL147">
            <v>1</v>
          </cell>
          <cell r="AM147">
            <v>1</v>
          </cell>
          <cell r="AN147">
            <v>1</v>
          </cell>
          <cell r="AO147">
            <v>1</v>
          </cell>
          <cell r="AP147">
            <v>1</v>
          </cell>
          <cell r="AQ147">
            <v>1</v>
          </cell>
          <cell r="AR147">
            <v>1</v>
          </cell>
          <cell r="AS147">
            <v>1</v>
          </cell>
          <cell r="AT147">
            <v>1</v>
          </cell>
        </row>
        <row r="148">
          <cell r="A148" t="str">
            <v>EL/ITL-73</v>
          </cell>
          <cell r="B148" t="str">
            <v xml:space="preserve">    Euronota LXXIII LIT (8%)</v>
          </cell>
          <cell r="W148">
            <v>0</v>
          </cell>
          <cell r="X148">
            <v>0</v>
          </cell>
          <cell r="Y148">
            <v>0</v>
          </cell>
          <cell r="Z148">
            <v>0</v>
          </cell>
          <cell r="AA148">
            <v>1</v>
          </cell>
          <cell r="AB148">
            <v>1</v>
          </cell>
          <cell r="AC148">
            <v>1</v>
          </cell>
          <cell r="AD148">
            <v>1</v>
          </cell>
          <cell r="AE148">
            <v>1</v>
          </cell>
          <cell r="AF148">
            <v>1</v>
          </cell>
          <cell r="AG148">
            <v>1</v>
          </cell>
          <cell r="AH148">
            <v>1</v>
          </cell>
          <cell r="AI148">
            <v>1</v>
          </cell>
          <cell r="AJ148">
            <v>1</v>
          </cell>
          <cell r="AK148">
            <v>1</v>
          </cell>
          <cell r="AL148">
            <v>1</v>
          </cell>
          <cell r="AM148">
            <v>0</v>
          </cell>
          <cell r="AN148">
            <v>0</v>
          </cell>
          <cell r="AO148">
            <v>0</v>
          </cell>
          <cell r="AP148">
            <v>0</v>
          </cell>
          <cell r="AQ148">
            <v>0</v>
          </cell>
          <cell r="AR148">
            <v>0</v>
          </cell>
          <cell r="AS148">
            <v>0</v>
          </cell>
          <cell r="AT148">
            <v>0</v>
          </cell>
        </row>
        <row r="149">
          <cell r="A149" t="str">
            <v>EL/USD-74</v>
          </cell>
          <cell r="B149" t="str">
            <v xml:space="preserve">    Euronota LXXIV (Spread ajustable)</v>
          </cell>
          <cell r="W149">
            <v>0</v>
          </cell>
          <cell r="X149">
            <v>0</v>
          </cell>
          <cell r="Y149">
            <v>0</v>
          </cell>
          <cell r="Z149">
            <v>0</v>
          </cell>
          <cell r="AA149">
            <v>1</v>
          </cell>
          <cell r="AB149">
            <v>1</v>
          </cell>
          <cell r="AC149">
            <v>1</v>
          </cell>
          <cell r="AD149">
            <v>1</v>
          </cell>
          <cell r="AE149">
            <v>0.955426</v>
          </cell>
          <cell r="AF149">
            <v>0.97218599999999999</v>
          </cell>
          <cell r="AG149">
            <v>0.98894599999999999</v>
          </cell>
          <cell r="AH149">
            <v>0.94925199999999998</v>
          </cell>
          <cell r="AI149">
            <v>0.87223962039434377</v>
          </cell>
          <cell r="AJ149">
            <v>0.85121358127379687</v>
          </cell>
          <cell r="AK149">
            <v>0.77840672914683506</v>
          </cell>
          <cell r="AL149">
            <v>0.74456762676477006</v>
          </cell>
          <cell r="AM149">
            <v>0.6849390706567603</v>
          </cell>
          <cell r="AN149">
            <v>0.80566563395849766</v>
          </cell>
          <cell r="AO149">
            <v>0.85662386191761331</v>
          </cell>
          <cell r="AP149">
            <v>0.90204336014323661</v>
          </cell>
          <cell r="AQ149">
            <v>0.90204336014323661</v>
          </cell>
          <cell r="AR149">
            <v>0.96727639275766719</v>
          </cell>
          <cell r="AS149">
            <v>0.98695353369794425</v>
          </cell>
          <cell r="AT149">
            <v>0.88396749719519863</v>
          </cell>
        </row>
        <row r="150">
          <cell r="A150" t="str">
            <v>EL/EUR-75</v>
          </cell>
          <cell r="B150" t="str">
            <v xml:space="preserve">    Euronota LXXV Euro (8,75%)</v>
          </cell>
          <cell r="W150">
            <v>0</v>
          </cell>
          <cell r="X150">
            <v>0</v>
          </cell>
          <cell r="Y150">
            <v>0</v>
          </cell>
          <cell r="Z150">
            <v>0</v>
          </cell>
          <cell r="AA150">
            <v>0</v>
          </cell>
          <cell r="AB150">
            <v>1</v>
          </cell>
          <cell r="AC150">
            <v>1</v>
          </cell>
          <cell r="AD150">
            <v>1</v>
          </cell>
          <cell r="AE150">
            <v>1</v>
          </cell>
          <cell r="AF150">
            <v>1</v>
          </cell>
          <cell r="AG150">
            <v>1</v>
          </cell>
          <cell r="AH150">
            <v>1</v>
          </cell>
          <cell r="AI150">
            <v>1</v>
          </cell>
          <cell r="AJ150">
            <v>1</v>
          </cell>
          <cell r="AK150">
            <v>1</v>
          </cell>
          <cell r="AL150">
            <v>1</v>
          </cell>
          <cell r="AM150">
            <v>1</v>
          </cell>
          <cell r="AN150">
            <v>1</v>
          </cell>
          <cell r="AO150">
            <v>1</v>
          </cell>
          <cell r="AP150">
            <v>1</v>
          </cell>
          <cell r="AQ150">
            <v>1</v>
          </cell>
          <cell r="AR150">
            <v>1</v>
          </cell>
          <cell r="AS150">
            <v>1</v>
          </cell>
          <cell r="AT150">
            <v>1</v>
          </cell>
        </row>
        <row r="151">
          <cell r="A151" t="str">
            <v>EL/DEM-76</v>
          </cell>
          <cell r="B151" t="str">
            <v xml:space="preserve">    Euronota LXXVI DM (11% y 8%)</v>
          </cell>
          <cell r="W151">
            <v>0</v>
          </cell>
          <cell r="X151">
            <v>0</v>
          </cell>
          <cell r="Y151">
            <v>0</v>
          </cell>
          <cell r="Z151">
            <v>0</v>
          </cell>
          <cell r="AA151">
            <v>0</v>
          </cell>
          <cell r="AB151">
            <v>1</v>
          </cell>
          <cell r="AC151">
            <v>1</v>
          </cell>
          <cell r="AD151">
            <v>1</v>
          </cell>
          <cell r="AE151">
            <v>1</v>
          </cell>
          <cell r="AF151">
            <v>1</v>
          </cell>
          <cell r="AG151">
            <v>1</v>
          </cell>
          <cell r="AH151">
            <v>1</v>
          </cell>
          <cell r="AI151">
            <v>1</v>
          </cell>
          <cell r="AJ151">
            <v>1</v>
          </cell>
          <cell r="AK151">
            <v>1</v>
          </cell>
          <cell r="AL151">
            <v>1</v>
          </cell>
          <cell r="AM151">
            <v>0.99745313330519059</v>
          </cell>
          <cell r="AN151">
            <v>0.99732929274935023</v>
          </cell>
          <cell r="AO151">
            <v>1</v>
          </cell>
          <cell r="AP151">
            <v>1</v>
          </cell>
          <cell r="AQ151">
            <v>1</v>
          </cell>
          <cell r="AR151">
            <v>1</v>
          </cell>
          <cell r="AS151">
            <v>1</v>
          </cell>
          <cell r="AT151">
            <v>1</v>
          </cell>
        </row>
        <row r="152">
          <cell r="A152" t="str">
            <v>EL/ITL-77</v>
          </cell>
          <cell r="B152" t="str">
            <v xml:space="preserve">    Euronota LXXVII LIT (10,375% y 8%)</v>
          </cell>
          <cell r="W152">
            <v>0</v>
          </cell>
          <cell r="X152">
            <v>0</v>
          </cell>
          <cell r="Y152">
            <v>0</v>
          </cell>
          <cell r="Z152">
            <v>0</v>
          </cell>
          <cell r="AA152">
            <v>0</v>
          </cell>
          <cell r="AB152">
            <v>1</v>
          </cell>
          <cell r="AC152">
            <v>1</v>
          </cell>
          <cell r="AD152">
            <v>1</v>
          </cell>
          <cell r="AE152">
            <v>1</v>
          </cell>
          <cell r="AF152">
            <v>1</v>
          </cell>
          <cell r="AG152">
            <v>1</v>
          </cell>
          <cell r="AH152">
            <v>1</v>
          </cell>
          <cell r="AI152">
            <v>1</v>
          </cell>
          <cell r="AJ152">
            <v>1</v>
          </cell>
          <cell r="AK152">
            <v>1</v>
          </cell>
          <cell r="AL152">
            <v>1</v>
          </cell>
          <cell r="AM152">
            <v>1</v>
          </cell>
          <cell r="AN152">
            <v>1</v>
          </cell>
          <cell r="AO152">
            <v>1</v>
          </cell>
          <cell r="AP152">
            <v>1</v>
          </cell>
          <cell r="AQ152">
            <v>1</v>
          </cell>
          <cell r="AR152">
            <v>1</v>
          </cell>
          <cell r="AS152">
            <v>1</v>
          </cell>
          <cell r="AT152">
            <v>1</v>
          </cell>
        </row>
        <row r="153">
          <cell r="A153" t="str">
            <v>EL/FRF-78</v>
          </cell>
          <cell r="B153" t="str">
            <v xml:space="preserve">    Euronota LXXVIII FFR (11% y 8%)</v>
          </cell>
          <cell r="W153">
            <v>0</v>
          </cell>
          <cell r="X153">
            <v>0</v>
          </cell>
          <cell r="Y153">
            <v>0</v>
          </cell>
          <cell r="Z153">
            <v>0</v>
          </cell>
          <cell r="AA153">
            <v>0</v>
          </cell>
          <cell r="AB153">
            <v>0</v>
          </cell>
          <cell r="AC153">
            <v>1</v>
          </cell>
          <cell r="AD153">
            <v>1</v>
          </cell>
          <cell r="AE153">
            <v>1</v>
          </cell>
          <cell r="AF153">
            <v>1</v>
          </cell>
          <cell r="AG153">
            <v>1</v>
          </cell>
          <cell r="AH153">
            <v>1</v>
          </cell>
          <cell r="AI153">
            <v>1</v>
          </cell>
          <cell r="AJ153">
            <v>1</v>
          </cell>
          <cell r="AK153">
            <v>1</v>
          </cell>
          <cell r="AL153">
            <v>1</v>
          </cell>
          <cell r="AM153">
            <v>1</v>
          </cell>
          <cell r="AN153">
            <v>1</v>
          </cell>
          <cell r="AO153">
            <v>1</v>
          </cell>
          <cell r="AP153">
            <v>1</v>
          </cell>
          <cell r="AQ153">
            <v>1</v>
          </cell>
          <cell r="AR153">
            <v>1</v>
          </cell>
          <cell r="AS153">
            <v>1</v>
          </cell>
          <cell r="AT153">
            <v>1</v>
          </cell>
        </row>
        <row r="154">
          <cell r="A154" t="str">
            <v>EL/NLG-78</v>
          </cell>
          <cell r="B154" t="str">
            <v xml:space="preserve">    Euronota LXXVIII DGU (11% y 8%)</v>
          </cell>
          <cell r="W154">
            <v>0</v>
          </cell>
          <cell r="X154">
            <v>0</v>
          </cell>
          <cell r="Y154">
            <v>0</v>
          </cell>
          <cell r="Z154">
            <v>0</v>
          </cell>
          <cell r="AA154">
            <v>0</v>
          </cell>
          <cell r="AB154">
            <v>0</v>
          </cell>
          <cell r="AC154">
            <v>1</v>
          </cell>
          <cell r="AD154">
            <v>1</v>
          </cell>
          <cell r="AE154">
            <v>1</v>
          </cell>
          <cell r="AF154">
            <v>1</v>
          </cell>
          <cell r="AG154">
            <v>1</v>
          </cell>
          <cell r="AH154">
            <v>1</v>
          </cell>
          <cell r="AI154">
            <v>1</v>
          </cell>
          <cell r="AJ154">
            <v>1</v>
          </cell>
          <cell r="AK154">
            <v>1</v>
          </cell>
          <cell r="AL154">
            <v>1</v>
          </cell>
          <cell r="AM154">
            <v>1</v>
          </cell>
          <cell r="AN154">
            <v>1</v>
          </cell>
          <cell r="AO154">
            <v>1</v>
          </cell>
          <cell r="AP154">
            <v>1</v>
          </cell>
          <cell r="AQ154">
            <v>1</v>
          </cell>
          <cell r="AR154">
            <v>1</v>
          </cell>
          <cell r="AS154">
            <v>1</v>
          </cell>
          <cell r="AT154">
            <v>1</v>
          </cell>
        </row>
        <row r="155">
          <cell r="A155" t="str">
            <v>EL/USD-79</v>
          </cell>
          <cell r="B155" t="str">
            <v xml:space="preserve">    Euronota LXXIX Dls. (Glob IV-25bp)</v>
          </cell>
          <cell r="W155">
            <v>0</v>
          </cell>
          <cell r="X155">
            <v>0</v>
          </cell>
          <cell r="Y155">
            <v>0</v>
          </cell>
          <cell r="Z155">
            <v>0</v>
          </cell>
          <cell r="AA155">
            <v>0</v>
          </cell>
          <cell r="AB155">
            <v>0</v>
          </cell>
          <cell r="AC155">
            <v>0.97075</v>
          </cell>
          <cell r="AD155">
            <v>0.95048199999999994</v>
          </cell>
          <cell r="AE155">
            <v>0.9204199999999999</v>
          </cell>
          <cell r="AF155">
            <v>0.88890999999999998</v>
          </cell>
          <cell r="AG155">
            <v>0.86191300000000004</v>
          </cell>
          <cell r="AH155">
            <v>0.77885300000000002</v>
          </cell>
          <cell r="AI155">
            <v>0.75441922088987068</v>
          </cell>
          <cell r="AJ155">
            <v>0.70785265546634946</v>
          </cell>
          <cell r="AK155">
            <v>0.66333207743408762</v>
          </cell>
          <cell r="AL155">
            <v>0.38953676494427553</v>
          </cell>
          <cell r="AM155">
            <v>0.54882756965546764</v>
          </cell>
          <cell r="AN155">
            <v>0.51409381067556292</v>
          </cell>
          <cell r="AO155">
            <v>0.71486746956212488</v>
          </cell>
          <cell r="AP155">
            <v>0.68594874406719386</v>
          </cell>
          <cell r="AQ155">
            <v>0.68594874406719386</v>
          </cell>
          <cell r="AR155">
            <v>0.96933275267230123</v>
          </cell>
          <cell r="AS155">
            <v>0.91524782838858743</v>
          </cell>
          <cell r="AT155">
            <v>0.98956896349397994</v>
          </cell>
        </row>
        <row r="156">
          <cell r="A156" t="str">
            <v>EL/EUR-80</v>
          </cell>
          <cell r="B156" t="str">
            <v xml:space="preserve">    Euronota LXXX Euro (8,125%)</v>
          </cell>
          <cell r="W156">
            <v>0</v>
          </cell>
          <cell r="X156">
            <v>0</v>
          </cell>
          <cell r="Y156">
            <v>0</v>
          </cell>
          <cell r="Z156">
            <v>0</v>
          </cell>
          <cell r="AA156">
            <v>0</v>
          </cell>
          <cell r="AB156">
            <v>0</v>
          </cell>
          <cell r="AC156">
            <v>1</v>
          </cell>
          <cell r="AD156">
            <v>1</v>
          </cell>
          <cell r="AE156">
            <v>1</v>
          </cell>
          <cell r="AF156">
            <v>1</v>
          </cell>
          <cell r="AG156">
            <v>1</v>
          </cell>
          <cell r="AH156">
            <v>1</v>
          </cell>
          <cell r="AI156">
            <v>1</v>
          </cell>
          <cell r="AJ156">
            <v>1</v>
          </cell>
          <cell r="AK156">
            <v>1</v>
          </cell>
          <cell r="AL156">
            <v>1</v>
          </cell>
          <cell r="AM156">
            <v>1</v>
          </cell>
          <cell r="AN156">
            <v>1</v>
          </cell>
          <cell r="AO156">
            <v>1</v>
          </cell>
          <cell r="AP156">
            <v>1</v>
          </cell>
          <cell r="AQ156">
            <v>1</v>
          </cell>
          <cell r="AR156">
            <v>1</v>
          </cell>
          <cell r="AS156">
            <v>1</v>
          </cell>
          <cell r="AT156">
            <v>1</v>
          </cell>
        </row>
        <row r="157">
          <cell r="A157" t="str">
            <v>EL/EUR-81</v>
          </cell>
          <cell r="B157" t="str">
            <v xml:space="preserve">    Euronota LXXXI Euro (6 cup. Fijos)</v>
          </cell>
          <cell r="W157">
            <v>0</v>
          </cell>
          <cell r="X157">
            <v>0</v>
          </cell>
          <cell r="Y157">
            <v>0</v>
          </cell>
          <cell r="Z157">
            <v>0</v>
          </cell>
          <cell r="AA157">
            <v>0</v>
          </cell>
          <cell r="AB157">
            <v>0</v>
          </cell>
          <cell r="AC157">
            <v>0.97449931671326018</v>
          </cell>
          <cell r="AD157">
            <v>0.97447296530200256</v>
          </cell>
          <cell r="AE157">
            <v>0.95531680578160016</v>
          </cell>
          <cell r="AF157">
            <v>0.90168566179675891</v>
          </cell>
          <cell r="AG157">
            <v>0.91132669439636393</v>
          </cell>
          <cell r="AH157">
            <v>0.79083288904514626</v>
          </cell>
          <cell r="AI157">
            <v>0.46169991187715587</v>
          </cell>
          <cell r="AJ157">
            <v>0.34426838913342744</v>
          </cell>
          <cell r="AK157">
            <v>0.3334569354555596</v>
          </cell>
          <cell r="AL157">
            <v>0.30002909425773633</v>
          </cell>
          <cell r="AM157">
            <v>0.28311742974536952</v>
          </cell>
          <cell r="AN157">
            <v>0.19744015652739541</v>
          </cell>
          <cell r="AO157">
            <v>8.5186663797339274E-2</v>
          </cell>
          <cell r="AP157">
            <v>0.17090793696881101</v>
          </cell>
          <cell r="AQ157">
            <v>0.17090793696881101</v>
          </cell>
          <cell r="AR157">
            <v>0.16691301866666666</v>
          </cell>
          <cell r="AS157">
            <v>0.21257632657835487</v>
          </cell>
          <cell r="AT157">
            <v>0.17639414741333323</v>
          </cell>
        </row>
        <row r="158">
          <cell r="A158" t="str">
            <v>EL/DEM-82</v>
          </cell>
          <cell r="B158" t="str">
            <v xml:space="preserve">    Euronota LXXXII DM (8%)</v>
          </cell>
          <cell r="W158">
            <v>0</v>
          </cell>
          <cell r="X158">
            <v>0</v>
          </cell>
          <cell r="Y158">
            <v>0</v>
          </cell>
          <cell r="Z158">
            <v>0</v>
          </cell>
          <cell r="AA158">
            <v>0</v>
          </cell>
          <cell r="AB158">
            <v>0</v>
          </cell>
          <cell r="AC158">
            <v>0</v>
          </cell>
          <cell r="AD158">
            <v>1</v>
          </cell>
          <cell r="AE158">
            <v>1</v>
          </cell>
          <cell r="AF158">
            <v>1</v>
          </cell>
          <cell r="AG158">
            <v>1</v>
          </cell>
          <cell r="AH158">
            <v>1</v>
          </cell>
          <cell r="AI158">
            <v>1</v>
          </cell>
          <cell r="AJ158">
            <v>1</v>
          </cell>
          <cell r="AK158">
            <v>1</v>
          </cell>
          <cell r="AL158">
            <v>1</v>
          </cell>
          <cell r="AM158">
            <v>1</v>
          </cell>
          <cell r="AN158">
            <v>1</v>
          </cell>
          <cell r="AO158">
            <v>1</v>
          </cell>
          <cell r="AP158">
            <v>1</v>
          </cell>
          <cell r="AQ158">
            <v>1</v>
          </cell>
          <cell r="AR158">
            <v>1</v>
          </cell>
          <cell r="AS158">
            <v>1</v>
          </cell>
          <cell r="AT158">
            <v>1</v>
          </cell>
        </row>
        <row r="159">
          <cell r="A159" t="str">
            <v>EL/ITL-83</v>
          </cell>
          <cell r="B159" t="str">
            <v xml:space="preserve">    Euronota LXXXIII LIT (LT + 250)</v>
          </cell>
          <cell r="W159">
            <v>0</v>
          </cell>
          <cell r="X159">
            <v>0</v>
          </cell>
          <cell r="Y159">
            <v>0</v>
          </cell>
          <cell r="Z159">
            <v>0</v>
          </cell>
          <cell r="AA159">
            <v>0</v>
          </cell>
          <cell r="AB159">
            <v>0</v>
          </cell>
          <cell r="AC159">
            <v>0</v>
          </cell>
          <cell r="AD159">
            <v>1</v>
          </cell>
          <cell r="AE159">
            <v>1</v>
          </cell>
          <cell r="AF159">
            <v>1</v>
          </cell>
          <cell r="AG159">
            <v>1</v>
          </cell>
          <cell r="AH159">
            <v>1</v>
          </cell>
          <cell r="AI159">
            <v>1</v>
          </cell>
          <cell r="AJ159">
            <v>1</v>
          </cell>
          <cell r="AK159">
            <v>1</v>
          </cell>
          <cell r="AL159">
            <v>1</v>
          </cell>
          <cell r="AM159">
            <v>1</v>
          </cell>
          <cell r="AN159">
            <v>1</v>
          </cell>
          <cell r="AO159">
            <v>1</v>
          </cell>
          <cell r="AP159">
            <v>1</v>
          </cell>
          <cell r="AQ159">
            <v>1</v>
          </cell>
          <cell r="AR159">
            <v>1</v>
          </cell>
          <cell r="AS159">
            <v>1</v>
          </cell>
          <cell r="AT159">
            <v>1</v>
          </cell>
        </row>
        <row r="160">
          <cell r="A160" t="str">
            <v>EL/DEM-84</v>
          </cell>
          <cell r="B160" t="str">
            <v xml:space="preserve">    Euronota LXXXIV DM (7,875%)</v>
          </cell>
          <cell r="W160">
            <v>0</v>
          </cell>
          <cell r="X160">
            <v>0</v>
          </cell>
          <cell r="Y160">
            <v>0</v>
          </cell>
          <cell r="Z160">
            <v>0</v>
          </cell>
          <cell r="AA160">
            <v>0</v>
          </cell>
          <cell r="AB160">
            <v>0</v>
          </cell>
          <cell r="AC160">
            <v>0</v>
          </cell>
          <cell r="AD160">
            <v>1</v>
          </cell>
          <cell r="AE160">
            <v>1</v>
          </cell>
          <cell r="AF160">
            <v>1</v>
          </cell>
          <cell r="AG160">
            <v>1</v>
          </cell>
          <cell r="AH160">
            <v>1</v>
          </cell>
          <cell r="AI160">
            <v>1</v>
          </cell>
          <cell r="AJ160">
            <v>1</v>
          </cell>
          <cell r="AK160">
            <v>1</v>
          </cell>
          <cell r="AL160">
            <v>1</v>
          </cell>
          <cell r="AM160">
            <v>1</v>
          </cell>
          <cell r="AN160">
            <v>1</v>
          </cell>
          <cell r="AO160">
            <v>1</v>
          </cell>
          <cell r="AP160">
            <v>1</v>
          </cell>
          <cell r="AQ160">
            <v>1</v>
          </cell>
          <cell r="AR160">
            <v>1</v>
          </cell>
          <cell r="AS160">
            <v>1</v>
          </cell>
          <cell r="AT160">
            <v>1</v>
          </cell>
        </row>
        <row r="161">
          <cell r="A161" t="str">
            <v>EL/EUR-85</v>
          </cell>
          <cell r="B161" t="str">
            <v xml:space="preserve">    Euronota LXXXV Euro (8,5%)</v>
          </cell>
          <cell r="W161">
            <v>0</v>
          </cell>
          <cell r="X161">
            <v>0</v>
          </cell>
          <cell r="Y161">
            <v>0</v>
          </cell>
          <cell r="Z161">
            <v>0</v>
          </cell>
          <cell r="AA161">
            <v>0</v>
          </cell>
          <cell r="AB161">
            <v>0</v>
          </cell>
          <cell r="AC161">
            <v>0</v>
          </cell>
          <cell r="AD161">
            <v>1</v>
          </cell>
          <cell r="AE161">
            <v>1</v>
          </cell>
          <cell r="AF161">
            <v>1</v>
          </cell>
          <cell r="AG161">
            <v>1</v>
          </cell>
          <cell r="AH161">
            <v>1</v>
          </cell>
          <cell r="AI161">
            <v>1</v>
          </cell>
          <cell r="AJ161">
            <v>0.97501076903911277</v>
          </cell>
          <cell r="AK161">
            <v>0.97779221661655547</v>
          </cell>
          <cell r="AL161">
            <v>0.97790030817483908</v>
          </cell>
          <cell r="AM161">
            <v>0.97782049103272628</v>
          </cell>
          <cell r="AN161">
            <v>0.97399999998044973</v>
          </cell>
          <cell r="AO161">
            <v>0.97399999993883801</v>
          </cell>
          <cell r="AP161">
            <v>0.9739999999388379</v>
          </cell>
          <cell r="AQ161">
            <v>0.9739999999388379</v>
          </cell>
          <cell r="AR161">
            <v>0.97599999999999998</v>
          </cell>
          <cell r="AS161">
            <v>0.97592630932537938</v>
          </cell>
          <cell r="AT161">
            <v>0.975420544</v>
          </cell>
        </row>
        <row r="162">
          <cell r="A162" t="str">
            <v>EL/DEM-86</v>
          </cell>
          <cell r="B162" t="str">
            <v xml:space="preserve">    Euronota LXXXVI DM (14% y 9%)</v>
          </cell>
          <cell r="W162">
            <v>0</v>
          </cell>
          <cell r="X162">
            <v>0</v>
          </cell>
          <cell r="Y162">
            <v>0</v>
          </cell>
          <cell r="Z162">
            <v>0</v>
          </cell>
          <cell r="AA162">
            <v>0</v>
          </cell>
          <cell r="AB162">
            <v>0</v>
          </cell>
          <cell r="AC162">
            <v>0</v>
          </cell>
          <cell r="AD162">
            <v>0</v>
          </cell>
          <cell r="AE162">
            <v>1</v>
          </cell>
          <cell r="AF162">
            <v>1</v>
          </cell>
          <cell r="AG162">
            <v>1</v>
          </cell>
          <cell r="AH162">
            <v>1</v>
          </cell>
          <cell r="AI162">
            <v>1</v>
          </cell>
          <cell r="AJ162">
            <v>1</v>
          </cell>
          <cell r="AK162">
            <v>1</v>
          </cell>
          <cell r="AL162">
            <v>1</v>
          </cell>
          <cell r="AM162">
            <v>1</v>
          </cell>
          <cell r="AN162">
            <v>1</v>
          </cell>
          <cell r="AO162">
            <v>1</v>
          </cell>
          <cell r="AP162">
            <v>1</v>
          </cell>
          <cell r="AQ162">
            <v>1</v>
          </cell>
          <cell r="AR162">
            <v>1</v>
          </cell>
          <cell r="AS162">
            <v>1</v>
          </cell>
          <cell r="AT162">
            <v>1</v>
          </cell>
        </row>
        <row r="163">
          <cell r="A163" t="str">
            <v>EL/EUR-87</v>
          </cell>
          <cell r="B163" t="str">
            <v xml:space="preserve">    Euronota LXXXVII Euro (8%)</v>
          </cell>
          <cell r="W163">
            <v>0</v>
          </cell>
          <cell r="X163">
            <v>0</v>
          </cell>
          <cell r="Y163">
            <v>0</v>
          </cell>
          <cell r="Z163">
            <v>0</v>
          </cell>
          <cell r="AA163">
            <v>0</v>
          </cell>
          <cell r="AB163">
            <v>0</v>
          </cell>
          <cell r="AC163">
            <v>0</v>
          </cell>
          <cell r="AD163">
            <v>0</v>
          </cell>
          <cell r="AE163">
            <v>0</v>
          </cell>
          <cell r="AF163">
            <v>1</v>
          </cell>
          <cell r="AG163">
            <v>1</v>
          </cell>
          <cell r="AH163">
            <v>1</v>
          </cell>
          <cell r="AI163">
            <v>1</v>
          </cell>
          <cell r="AJ163">
            <v>1</v>
          </cell>
          <cell r="AK163">
            <v>1</v>
          </cell>
          <cell r="AL163">
            <v>1</v>
          </cell>
          <cell r="AM163">
            <v>1</v>
          </cell>
          <cell r="AN163">
            <v>1</v>
          </cell>
          <cell r="AO163">
            <v>1</v>
          </cell>
          <cell r="AP163">
            <v>1</v>
          </cell>
          <cell r="AQ163">
            <v>1</v>
          </cell>
          <cell r="AR163">
            <v>1</v>
          </cell>
          <cell r="AS163">
            <v>0</v>
          </cell>
          <cell r="AT163">
            <v>0</v>
          </cell>
        </row>
        <row r="164">
          <cell r="A164" t="str">
            <v>EL/EUR-88</v>
          </cell>
          <cell r="B164" t="str">
            <v xml:space="preserve">    Euronota LXXXVIII Euro (15% y 8%)</v>
          </cell>
          <cell r="W164">
            <v>0</v>
          </cell>
          <cell r="X164">
            <v>0</v>
          </cell>
          <cell r="Y164">
            <v>0</v>
          </cell>
          <cell r="Z164">
            <v>0</v>
          </cell>
          <cell r="AA164">
            <v>0</v>
          </cell>
          <cell r="AB164">
            <v>0</v>
          </cell>
          <cell r="AC164">
            <v>0</v>
          </cell>
          <cell r="AD164">
            <v>0</v>
          </cell>
          <cell r="AE164">
            <v>0</v>
          </cell>
          <cell r="AF164">
            <v>0.94560488468612414</v>
          </cell>
          <cell r="AG164">
            <v>0.9455709223869716</v>
          </cell>
          <cell r="AH164">
            <v>0.94339644428971459</v>
          </cell>
          <cell r="AI164">
            <v>0.94352153286965401</v>
          </cell>
          <cell r="AJ164">
            <v>0.9436527866917882</v>
          </cell>
          <cell r="AK164">
            <v>0.95751674725328051</v>
          </cell>
          <cell r="AL164">
            <v>0.957723521481742</v>
          </cell>
          <cell r="AM164">
            <v>0.96667466996583473</v>
          </cell>
          <cell r="AN164">
            <v>0.96683556852024455</v>
          </cell>
          <cell r="AO164">
            <v>0.96934285703983225</v>
          </cell>
          <cell r="AP164">
            <v>0.96934285707073964</v>
          </cell>
          <cell r="AQ164">
            <v>0.96934285707073964</v>
          </cell>
          <cell r="AR164">
            <v>0.96934285714285728</v>
          </cell>
          <cell r="AS164">
            <v>0.96924872607872881</v>
          </cell>
          <cell r="AT164">
            <v>0.96860267108571418</v>
          </cell>
        </row>
        <row r="165">
          <cell r="A165" t="str">
            <v>EL/USD-89</v>
          </cell>
          <cell r="B165" t="str">
            <v xml:space="preserve">    Euronota LXXXIX (8,875%)</v>
          </cell>
          <cell r="W165">
            <v>0</v>
          </cell>
          <cell r="X165">
            <v>0</v>
          </cell>
          <cell r="Y165">
            <v>0</v>
          </cell>
          <cell r="Z165">
            <v>0</v>
          </cell>
          <cell r="AA165">
            <v>0</v>
          </cell>
          <cell r="AB165">
            <v>0</v>
          </cell>
          <cell r="AC165">
            <v>0</v>
          </cell>
          <cell r="AD165">
            <v>0</v>
          </cell>
          <cell r="AE165">
            <v>0</v>
          </cell>
          <cell r="AF165">
            <v>1</v>
          </cell>
          <cell r="AG165">
            <v>1</v>
          </cell>
          <cell r="AH165">
            <v>1</v>
          </cell>
          <cell r="AI165">
            <v>1</v>
          </cell>
          <cell r="AJ165">
            <v>1</v>
          </cell>
          <cell r="AK165">
            <v>1</v>
          </cell>
          <cell r="AL165">
            <v>1</v>
          </cell>
          <cell r="AM165">
            <v>1</v>
          </cell>
          <cell r="AN165">
            <v>1</v>
          </cell>
          <cell r="AO165">
            <v>1</v>
          </cell>
          <cell r="AP165">
            <v>1</v>
          </cell>
          <cell r="AQ165">
            <v>1</v>
          </cell>
          <cell r="AR165">
            <v>1</v>
          </cell>
          <cell r="AS165">
            <v>1</v>
          </cell>
          <cell r="AT165">
            <v>1</v>
          </cell>
        </row>
        <row r="166">
          <cell r="A166" t="str">
            <v>EL/EUR-90</v>
          </cell>
          <cell r="B166" t="str">
            <v xml:space="preserve">    Euronota XC Euro (9,5%)</v>
          </cell>
          <cell r="W166">
            <v>0</v>
          </cell>
          <cell r="X166">
            <v>0</v>
          </cell>
          <cell r="Y166">
            <v>0</v>
          </cell>
          <cell r="Z166">
            <v>0</v>
          </cell>
          <cell r="AA166">
            <v>0</v>
          </cell>
          <cell r="AB166">
            <v>0</v>
          </cell>
          <cell r="AC166">
            <v>0</v>
          </cell>
          <cell r="AD166">
            <v>0</v>
          </cell>
          <cell r="AE166">
            <v>0</v>
          </cell>
          <cell r="AF166">
            <v>0.97993856368993104</v>
          </cell>
          <cell r="AG166">
            <v>0.9738160524608872</v>
          </cell>
          <cell r="AH166">
            <v>0.94754015093507526</v>
          </cell>
          <cell r="AI166">
            <v>0.97395064068846393</v>
          </cell>
          <cell r="AJ166">
            <v>0.9725118173613968</v>
          </cell>
          <cell r="AK166">
            <v>0.97224022656272813</v>
          </cell>
          <cell r="AL166">
            <v>0.97237541670228222</v>
          </cell>
          <cell r="AM166">
            <v>0.97227556906032786</v>
          </cell>
          <cell r="AN166">
            <v>0.89375032715110747</v>
          </cell>
          <cell r="AO166">
            <v>0.93212499980041463</v>
          </cell>
          <cell r="AP166">
            <v>0.9233765908569237</v>
          </cell>
          <cell r="AQ166">
            <v>0.9233765908569237</v>
          </cell>
          <cell r="AR166">
            <v>0.91988067500000004</v>
          </cell>
          <cell r="AS166">
            <v>0.97993859110448278</v>
          </cell>
          <cell r="AT166">
            <v>0.96414211999999999</v>
          </cell>
        </row>
        <row r="167">
          <cell r="A167" t="str">
            <v>EL/USD-91</v>
          </cell>
          <cell r="B167" t="str">
            <v xml:space="preserve">    Euronota XCI (Libor + 575 p.b.)</v>
          </cell>
          <cell r="W167">
            <v>0</v>
          </cell>
          <cell r="X167">
            <v>0</v>
          </cell>
          <cell r="Y167">
            <v>0</v>
          </cell>
          <cell r="Z167">
            <v>0</v>
          </cell>
          <cell r="AA167">
            <v>0</v>
          </cell>
          <cell r="AB167">
            <v>0</v>
          </cell>
          <cell r="AC167">
            <v>0</v>
          </cell>
          <cell r="AD167">
            <v>0</v>
          </cell>
          <cell r="AE167">
            <v>0</v>
          </cell>
          <cell r="AF167">
            <v>0</v>
          </cell>
          <cell r="AG167">
            <v>0.89053440000000006</v>
          </cell>
          <cell r="AH167">
            <v>0.89337000000000011</v>
          </cell>
          <cell r="AI167">
            <v>0.84692841709401701</v>
          </cell>
          <cell r="AJ167">
            <v>0.85925558074193664</v>
          </cell>
          <cell r="AK167">
            <v>0.85888729924085583</v>
          </cell>
          <cell r="AL167">
            <v>0.86048358418056392</v>
          </cell>
          <cell r="AM167">
            <v>0.85910621153450051</v>
          </cell>
          <cell r="AN167">
            <v>0.89279637719298255</v>
          </cell>
          <cell r="AO167">
            <v>0.97834560415764404</v>
          </cell>
          <cell r="AP167">
            <v>0.97834560415764404</v>
          </cell>
          <cell r="AQ167">
            <v>0.97834560415764404</v>
          </cell>
          <cell r="AR167">
            <v>1</v>
          </cell>
          <cell r="AS167">
            <v>0.9889331562638336</v>
          </cell>
          <cell r="AT167">
            <v>1</v>
          </cell>
        </row>
        <row r="168">
          <cell r="A168" t="str">
            <v>EL/EUR-92</v>
          </cell>
          <cell r="B168" t="str">
            <v xml:space="preserve">    Euronota XCII Euro (15% y 8%)</v>
          </cell>
          <cell r="W168">
            <v>0</v>
          </cell>
          <cell r="X168">
            <v>0</v>
          </cell>
          <cell r="Y168">
            <v>0</v>
          </cell>
          <cell r="Z168">
            <v>0</v>
          </cell>
          <cell r="AA168">
            <v>0</v>
          </cell>
          <cell r="AB168">
            <v>0</v>
          </cell>
          <cell r="AC168">
            <v>0</v>
          </cell>
          <cell r="AD168">
            <v>0</v>
          </cell>
          <cell r="AE168">
            <v>0</v>
          </cell>
          <cell r="AF168">
            <v>0</v>
          </cell>
          <cell r="AG168">
            <v>0.9941785484577661</v>
          </cell>
          <cell r="AH168">
            <v>0.99417642968149278</v>
          </cell>
          <cell r="AI168">
            <v>0.9941087342892041</v>
          </cell>
          <cell r="AJ168">
            <v>0.99412253307215559</v>
          </cell>
          <cell r="AK168">
            <v>0.99406446516842484</v>
          </cell>
          <cell r="AL168">
            <v>0.99409335509400243</v>
          </cell>
          <cell r="AM168">
            <v>0.99407200939645834</v>
          </cell>
          <cell r="AN168">
            <v>0.99412000031767689</v>
          </cell>
          <cell r="AO168">
            <v>0.99347999996932479</v>
          </cell>
          <cell r="AP168">
            <v>0.99348002076555608</v>
          </cell>
          <cell r="AQ168">
            <v>0.99348002076555608</v>
          </cell>
          <cell r="AR168">
            <v>0.99348005805434769</v>
          </cell>
          <cell r="AS168">
            <v>0.99418219142029995</v>
          </cell>
          <cell r="AT168">
            <v>0.99405996480000003</v>
          </cell>
        </row>
        <row r="169">
          <cell r="A169" t="str">
            <v>EL/EUR-93</v>
          </cell>
          <cell r="B169" t="str">
            <v xml:space="preserve">    Euronota XCIII Euro (9%)</v>
          </cell>
          <cell r="W169">
            <v>0</v>
          </cell>
          <cell r="X169">
            <v>0</v>
          </cell>
          <cell r="Y169">
            <v>0</v>
          </cell>
          <cell r="Z169">
            <v>0</v>
          </cell>
          <cell r="AA169">
            <v>0</v>
          </cell>
          <cell r="AB169">
            <v>0</v>
          </cell>
          <cell r="AC169">
            <v>0</v>
          </cell>
          <cell r="AD169">
            <v>0</v>
          </cell>
          <cell r="AE169">
            <v>0</v>
          </cell>
          <cell r="AF169">
            <v>0</v>
          </cell>
          <cell r="AG169">
            <v>1</v>
          </cell>
          <cell r="AH169">
            <v>1</v>
          </cell>
          <cell r="AI169">
            <v>1</v>
          </cell>
          <cell r="AJ169">
            <v>1</v>
          </cell>
          <cell r="AK169">
            <v>1</v>
          </cell>
          <cell r="AL169">
            <v>1</v>
          </cell>
          <cell r="AM169">
            <v>1</v>
          </cell>
          <cell r="AN169">
            <v>0.99295939755502349</v>
          </cell>
          <cell r="AO169">
            <v>1</v>
          </cell>
          <cell r="AP169">
            <v>1</v>
          </cell>
          <cell r="AQ169">
            <v>1</v>
          </cell>
          <cell r="AR169">
            <v>1</v>
          </cell>
          <cell r="AS169">
            <v>1</v>
          </cell>
          <cell r="AT169">
            <v>1</v>
          </cell>
        </row>
        <row r="170">
          <cell r="A170" t="str">
            <v>EL/EUR-94</v>
          </cell>
          <cell r="B170" t="str">
            <v xml:space="preserve">    Euronota XCIV Euro (10,5% y 7%)</v>
          </cell>
          <cell r="W170">
            <v>0</v>
          </cell>
          <cell r="X170">
            <v>0</v>
          </cell>
          <cell r="Y170">
            <v>0</v>
          </cell>
          <cell r="Z170">
            <v>0</v>
          </cell>
          <cell r="AA170">
            <v>0</v>
          </cell>
          <cell r="AB170">
            <v>0</v>
          </cell>
          <cell r="AC170">
            <v>0</v>
          </cell>
          <cell r="AD170">
            <v>0</v>
          </cell>
          <cell r="AE170">
            <v>0</v>
          </cell>
          <cell r="AF170">
            <v>0</v>
          </cell>
          <cell r="AG170">
            <v>1</v>
          </cell>
          <cell r="AH170">
            <v>1</v>
          </cell>
          <cell r="AI170">
            <v>1</v>
          </cell>
          <cell r="AJ170">
            <v>1</v>
          </cell>
          <cell r="AK170">
            <v>1</v>
          </cell>
          <cell r="AL170">
            <v>1</v>
          </cell>
          <cell r="AM170">
            <v>1</v>
          </cell>
          <cell r="AN170">
            <v>1</v>
          </cell>
          <cell r="AO170">
            <v>1</v>
          </cell>
          <cell r="AP170">
            <v>1</v>
          </cell>
          <cell r="AQ170">
            <v>1</v>
          </cell>
          <cell r="AR170">
            <v>1</v>
          </cell>
          <cell r="AS170">
            <v>1</v>
          </cell>
          <cell r="AT170">
            <v>1</v>
          </cell>
        </row>
        <row r="171">
          <cell r="A171" t="str">
            <v>EL/EUR-95</v>
          </cell>
          <cell r="B171" t="str">
            <v xml:space="preserve">    Euronota XCV Euro ( 9%)</v>
          </cell>
          <cell r="W171">
            <v>0</v>
          </cell>
          <cell r="X171">
            <v>0</v>
          </cell>
          <cell r="Y171">
            <v>0</v>
          </cell>
          <cell r="Z171">
            <v>0</v>
          </cell>
          <cell r="AA171">
            <v>0</v>
          </cell>
          <cell r="AB171">
            <v>0</v>
          </cell>
          <cell r="AC171">
            <v>0</v>
          </cell>
          <cell r="AD171">
            <v>0</v>
          </cell>
          <cell r="AE171">
            <v>0</v>
          </cell>
          <cell r="AF171">
            <v>0</v>
          </cell>
          <cell r="AG171">
            <v>1</v>
          </cell>
          <cell r="AH171">
            <v>1</v>
          </cell>
          <cell r="AI171">
            <v>1</v>
          </cell>
          <cell r="AJ171">
            <v>1</v>
          </cell>
          <cell r="AK171">
            <v>1</v>
          </cell>
          <cell r="AL171">
            <v>1</v>
          </cell>
          <cell r="AM171">
            <v>1</v>
          </cell>
          <cell r="AN171">
            <v>1</v>
          </cell>
          <cell r="AO171">
            <v>1</v>
          </cell>
          <cell r="AP171">
            <v>1</v>
          </cell>
          <cell r="AQ171">
            <v>1</v>
          </cell>
          <cell r="AR171">
            <v>1</v>
          </cell>
          <cell r="AS171">
            <v>1</v>
          </cell>
          <cell r="AT171">
            <v>1</v>
          </cell>
        </row>
        <row r="172">
          <cell r="A172" t="str">
            <v>EL/EUR-96</v>
          </cell>
          <cell r="B172" t="str">
            <v xml:space="preserve">    Euronota XCVI Euro ( 7,125%)</v>
          </cell>
          <cell r="W172">
            <v>0</v>
          </cell>
          <cell r="X172">
            <v>0</v>
          </cell>
          <cell r="Y172">
            <v>0</v>
          </cell>
          <cell r="Z172">
            <v>0</v>
          </cell>
          <cell r="AA172">
            <v>0</v>
          </cell>
          <cell r="AB172">
            <v>0</v>
          </cell>
          <cell r="AC172">
            <v>0</v>
          </cell>
          <cell r="AD172">
            <v>0</v>
          </cell>
          <cell r="AE172">
            <v>0</v>
          </cell>
          <cell r="AF172">
            <v>0</v>
          </cell>
          <cell r="AG172">
            <v>1</v>
          </cell>
          <cell r="AH172">
            <v>1</v>
          </cell>
          <cell r="AI172">
            <v>0.94993991193732896</v>
          </cell>
          <cell r="AJ172">
            <v>1</v>
          </cell>
          <cell r="AK172">
            <v>1</v>
          </cell>
          <cell r="AL172">
            <v>1</v>
          </cell>
          <cell r="AM172">
            <v>1</v>
          </cell>
          <cell r="AN172">
            <v>1</v>
          </cell>
          <cell r="AO172">
            <v>1</v>
          </cell>
          <cell r="AP172">
            <v>1</v>
          </cell>
          <cell r="AQ172">
            <v>1</v>
          </cell>
          <cell r="AR172">
            <v>1</v>
          </cell>
          <cell r="AS172">
            <v>1</v>
          </cell>
          <cell r="AT172">
            <v>0</v>
          </cell>
        </row>
        <row r="173">
          <cell r="A173" t="str">
            <v>EL/EUR-97</v>
          </cell>
          <cell r="B173" t="str">
            <v xml:space="preserve">    Euronota XCVII Euro (8,5%)</v>
          </cell>
          <cell r="W173">
            <v>0</v>
          </cell>
          <cell r="X173">
            <v>0</v>
          </cell>
          <cell r="Y173">
            <v>0</v>
          </cell>
          <cell r="Z173">
            <v>0</v>
          </cell>
          <cell r="AA173">
            <v>0</v>
          </cell>
          <cell r="AB173">
            <v>0</v>
          </cell>
          <cell r="AC173">
            <v>0</v>
          </cell>
          <cell r="AD173">
            <v>0</v>
          </cell>
          <cell r="AE173">
            <v>0</v>
          </cell>
          <cell r="AF173">
            <v>0</v>
          </cell>
          <cell r="AG173">
            <v>0</v>
          </cell>
          <cell r="AH173">
            <v>1</v>
          </cell>
          <cell r="AI173">
            <v>1</v>
          </cell>
          <cell r="AJ173">
            <v>1</v>
          </cell>
          <cell r="AK173">
            <v>1</v>
          </cell>
          <cell r="AL173">
            <v>1</v>
          </cell>
          <cell r="AM173">
            <v>1</v>
          </cell>
          <cell r="AN173">
            <v>1</v>
          </cell>
          <cell r="AO173">
            <v>1</v>
          </cell>
          <cell r="AP173">
            <v>1</v>
          </cell>
          <cell r="AQ173">
            <v>1</v>
          </cell>
          <cell r="AR173">
            <v>1</v>
          </cell>
          <cell r="AS173">
            <v>1</v>
          </cell>
          <cell r="AT173">
            <v>1</v>
          </cell>
        </row>
        <row r="174">
          <cell r="A174" t="str">
            <v>EL/EUR-98</v>
          </cell>
          <cell r="B174" t="str">
            <v xml:space="preserve">    Euronota XCVIII  Euro (Euribor+400)</v>
          </cell>
          <cell r="W174">
            <v>0</v>
          </cell>
          <cell r="X174">
            <v>0</v>
          </cell>
          <cell r="Y174">
            <v>0</v>
          </cell>
          <cell r="Z174">
            <v>0</v>
          </cell>
          <cell r="AA174">
            <v>0</v>
          </cell>
          <cell r="AB174">
            <v>0</v>
          </cell>
          <cell r="AC174">
            <v>0</v>
          </cell>
          <cell r="AD174">
            <v>0</v>
          </cell>
          <cell r="AE174">
            <v>0</v>
          </cell>
          <cell r="AF174">
            <v>0</v>
          </cell>
          <cell r="AG174">
            <v>0</v>
          </cell>
          <cell r="AH174">
            <v>1</v>
          </cell>
          <cell r="AI174">
            <v>1</v>
          </cell>
          <cell r="AJ174">
            <v>1</v>
          </cell>
          <cell r="AK174">
            <v>1</v>
          </cell>
          <cell r="AL174">
            <v>1</v>
          </cell>
          <cell r="AM174">
            <v>1</v>
          </cell>
          <cell r="AN174">
            <v>1</v>
          </cell>
          <cell r="AO174">
            <v>1</v>
          </cell>
          <cell r="AP174">
            <v>1</v>
          </cell>
          <cell r="AQ174">
            <v>1</v>
          </cell>
          <cell r="AR174">
            <v>1</v>
          </cell>
          <cell r="AS174">
            <v>1</v>
          </cell>
          <cell r="AT174">
            <v>1</v>
          </cell>
        </row>
        <row r="175">
          <cell r="A175" t="str">
            <v>EL/JPY-99</v>
          </cell>
          <cell r="B175" t="str">
            <v xml:space="preserve">    Euronota XCIX  Y (3,5%)</v>
          </cell>
          <cell r="W175">
            <v>0</v>
          </cell>
          <cell r="X175">
            <v>0</v>
          </cell>
          <cell r="Y175">
            <v>0</v>
          </cell>
          <cell r="Z175">
            <v>0</v>
          </cell>
          <cell r="AA175">
            <v>0</v>
          </cell>
          <cell r="AB175">
            <v>0</v>
          </cell>
          <cell r="AC175">
            <v>0</v>
          </cell>
          <cell r="AD175">
            <v>0</v>
          </cell>
          <cell r="AE175">
            <v>0</v>
          </cell>
          <cell r="AF175">
            <v>0</v>
          </cell>
          <cell r="AG175">
            <v>0</v>
          </cell>
          <cell r="AH175">
            <v>1</v>
          </cell>
          <cell r="AI175">
            <v>1</v>
          </cell>
          <cell r="AJ175">
            <v>1</v>
          </cell>
          <cell r="AK175">
            <v>1</v>
          </cell>
          <cell r="AL175">
            <v>1</v>
          </cell>
          <cell r="AM175">
            <v>1</v>
          </cell>
          <cell r="AN175">
            <v>1</v>
          </cell>
          <cell r="AO175">
            <v>1</v>
          </cell>
          <cell r="AP175">
            <v>1</v>
          </cell>
          <cell r="AQ175">
            <v>1</v>
          </cell>
          <cell r="AR175">
            <v>1</v>
          </cell>
          <cell r="AS175">
            <v>1</v>
          </cell>
          <cell r="AT175">
            <v>1</v>
          </cell>
        </row>
        <row r="176">
          <cell r="A176" t="str">
            <v>EL/EUR-100</v>
          </cell>
          <cell r="B176" t="str">
            <v xml:space="preserve">    Euronota C Euro (8,5%)</v>
          </cell>
          <cell r="W176">
            <v>0</v>
          </cell>
          <cell r="X176">
            <v>0</v>
          </cell>
          <cell r="Y176">
            <v>0</v>
          </cell>
          <cell r="Z176">
            <v>0</v>
          </cell>
          <cell r="AA176">
            <v>0</v>
          </cell>
          <cell r="AB176">
            <v>0</v>
          </cell>
          <cell r="AC176">
            <v>0</v>
          </cell>
          <cell r="AD176">
            <v>0</v>
          </cell>
          <cell r="AE176">
            <v>0</v>
          </cell>
          <cell r="AF176">
            <v>0</v>
          </cell>
          <cell r="AG176">
            <v>0</v>
          </cell>
          <cell r="AH176">
            <v>1</v>
          </cell>
          <cell r="AI176">
            <v>0.99823747966845766</v>
          </cell>
          <cell r="AJ176">
            <v>0.99853701318590582</v>
          </cell>
          <cell r="AK176">
            <v>0.99101239848894029</v>
          </cell>
          <cell r="AL176">
            <v>0.99143981449823138</v>
          </cell>
          <cell r="AM176">
            <v>0.99957953858760173</v>
          </cell>
          <cell r="AN176">
            <v>1</v>
          </cell>
          <cell r="AO176">
            <v>1</v>
          </cell>
          <cell r="AP176">
            <v>0</v>
          </cell>
          <cell r="AQ176">
            <v>0</v>
          </cell>
          <cell r="AR176">
            <v>0</v>
          </cell>
          <cell r="AS176">
            <v>0</v>
          </cell>
          <cell r="AT176">
            <v>0</v>
          </cell>
        </row>
        <row r="177">
          <cell r="A177" t="str">
            <v>EL/EUR-101</v>
          </cell>
          <cell r="B177" t="str">
            <v xml:space="preserve">    Euronota CI Euro (7,3% cupon diferido)</v>
          </cell>
          <cell r="W177">
            <v>0</v>
          </cell>
          <cell r="X177">
            <v>0</v>
          </cell>
          <cell r="Y177">
            <v>0</v>
          </cell>
          <cell r="Z177">
            <v>0</v>
          </cell>
          <cell r="AA177">
            <v>0</v>
          </cell>
          <cell r="AB177">
            <v>0</v>
          </cell>
          <cell r="AC177">
            <v>0</v>
          </cell>
          <cell r="AD177">
            <v>0</v>
          </cell>
          <cell r="AE177">
            <v>0</v>
          </cell>
          <cell r="AF177">
            <v>0</v>
          </cell>
          <cell r="AG177">
            <v>0</v>
          </cell>
          <cell r="AH177">
            <v>0</v>
          </cell>
          <cell r="AI177">
            <v>1</v>
          </cell>
          <cell r="AJ177">
            <v>1</v>
          </cell>
          <cell r="AK177">
            <v>1</v>
          </cell>
          <cell r="AL177">
            <v>1</v>
          </cell>
          <cell r="AM177">
            <v>1</v>
          </cell>
          <cell r="AN177">
            <v>1</v>
          </cell>
          <cell r="AO177">
            <v>0</v>
          </cell>
          <cell r="AP177">
            <v>0</v>
          </cell>
          <cell r="AQ177">
            <v>0</v>
          </cell>
          <cell r="AR177">
            <v>0</v>
          </cell>
          <cell r="AS177">
            <v>0</v>
          </cell>
          <cell r="AT177">
            <v>0</v>
          </cell>
        </row>
        <row r="178">
          <cell r="A178" t="str">
            <v>EL/EUR-102</v>
          </cell>
          <cell r="B178" t="str">
            <v xml:space="preserve">    Euronota CII Euro (9,25%)</v>
          </cell>
          <cell r="W178">
            <v>0</v>
          </cell>
          <cell r="X178">
            <v>0</v>
          </cell>
          <cell r="Y178">
            <v>0</v>
          </cell>
          <cell r="Z178">
            <v>0</v>
          </cell>
          <cell r="AA178">
            <v>0</v>
          </cell>
          <cell r="AB178">
            <v>0</v>
          </cell>
          <cell r="AC178">
            <v>0</v>
          </cell>
          <cell r="AD178">
            <v>0</v>
          </cell>
          <cell r="AE178">
            <v>0</v>
          </cell>
          <cell r="AF178">
            <v>0</v>
          </cell>
          <cell r="AG178">
            <v>0</v>
          </cell>
          <cell r="AH178">
            <v>0</v>
          </cell>
          <cell r="AI178">
            <v>1</v>
          </cell>
          <cell r="AJ178">
            <v>0.99922779437984977</v>
          </cell>
          <cell r="AK178">
            <v>0.99924408432281853</v>
          </cell>
          <cell r="AL178">
            <v>0.99915890151169784</v>
          </cell>
          <cell r="AM178">
            <v>0.9992341730897889</v>
          </cell>
          <cell r="AN178">
            <v>1</v>
          </cell>
          <cell r="AO178">
            <v>1</v>
          </cell>
          <cell r="AP178">
            <v>1</v>
          </cell>
          <cell r="AQ178">
            <v>1</v>
          </cell>
          <cell r="AR178">
            <v>1</v>
          </cell>
          <cell r="AS178">
            <v>1</v>
          </cell>
          <cell r="AT178">
            <v>1</v>
          </cell>
        </row>
        <row r="179">
          <cell r="A179" t="str">
            <v>EL/EUR-103</v>
          </cell>
          <cell r="B179" t="str">
            <v xml:space="preserve">    Euronota CIII Euro (9,75%)</v>
          </cell>
          <cell r="W179">
            <v>0</v>
          </cell>
          <cell r="X179">
            <v>0</v>
          </cell>
          <cell r="Y179">
            <v>0</v>
          </cell>
          <cell r="Z179">
            <v>0</v>
          </cell>
          <cell r="AA179">
            <v>0</v>
          </cell>
          <cell r="AB179">
            <v>0</v>
          </cell>
          <cell r="AC179">
            <v>0</v>
          </cell>
          <cell r="AD179">
            <v>0</v>
          </cell>
          <cell r="AE179">
            <v>0</v>
          </cell>
          <cell r="AF179">
            <v>0</v>
          </cell>
          <cell r="AG179">
            <v>0</v>
          </cell>
          <cell r="AH179">
            <v>0</v>
          </cell>
          <cell r="AI179">
            <v>1</v>
          </cell>
          <cell r="AJ179">
            <v>1</v>
          </cell>
          <cell r="AK179">
            <v>1</v>
          </cell>
          <cell r="AL179">
            <v>1</v>
          </cell>
          <cell r="AM179">
            <v>1</v>
          </cell>
          <cell r="AN179">
            <v>1</v>
          </cell>
          <cell r="AO179">
            <v>1</v>
          </cell>
          <cell r="AP179">
            <v>1</v>
          </cell>
          <cell r="AQ179">
            <v>1</v>
          </cell>
          <cell r="AR179">
            <v>1</v>
          </cell>
          <cell r="AS179">
            <v>1</v>
          </cell>
          <cell r="AT179">
            <v>1</v>
          </cell>
        </row>
        <row r="180">
          <cell r="A180" t="str">
            <v>EL/EUR-104</v>
          </cell>
          <cell r="B180" t="str">
            <v xml:space="preserve">    Euronota CIV Euro (10%)</v>
          </cell>
          <cell r="W180">
            <v>0</v>
          </cell>
          <cell r="X180">
            <v>0</v>
          </cell>
          <cell r="Y180">
            <v>0</v>
          </cell>
          <cell r="Z180">
            <v>0</v>
          </cell>
          <cell r="AA180">
            <v>0</v>
          </cell>
          <cell r="AB180">
            <v>0</v>
          </cell>
          <cell r="AC180">
            <v>0</v>
          </cell>
          <cell r="AD180">
            <v>0</v>
          </cell>
          <cell r="AE180">
            <v>0</v>
          </cell>
          <cell r="AF180">
            <v>0</v>
          </cell>
          <cell r="AG180">
            <v>0</v>
          </cell>
          <cell r="AH180">
            <v>0</v>
          </cell>
          <cell r="AI180">
            <v>1</v>
          </cell>
          <cell r="AJ180">
            <v>1</v>
          </cell>
          <cell r="AK180">
            <v>1</v>
          </cell>
          <cell r="AL180">
            <v>1</v>
          </cell>
          <cell r="AM180">
            <v>1</v>
          </cell>
          <cell r="AN180">
            <v>1</v>
          </cell>
          <cell r="AO180">
            <v>1</v>
          </cell>
          <cell r="AP180">
            <v>1</v>
          </cell>
          <cell r="AQ180">
            <v>1</v>
          </cell>
          <cell r="AR180">
            <v>1</v>
          </cell>
          <cell r="AS180">
            <v>1</v>
          </cell>
          <cell r="AT180">
            <v>1</v>
          </cell>
        </row>
        <row r="181">
          <cell r="A181" t="str">
            <v>EL/JPY-105</v>
          </cell>
          <cell r="B181" t="str">
            <v xml:space="preserve">    Euronota CV Y (5,4%)</v>
          </cell>
          <cell r="W181">
            <v>0</v>
          </cell>
          <cell r="X181">
            <v>0</v>
          </cell>
          <cell r="Y181">
            <v>0</v>
          </cell>
          <cell r="Z181">
            <v>0</v>
          </cell>
          <cell r="AA181">
            <v>0</v>
          </cell>
          <cell r="AB181">
            <v>0</v>
          </cell>
          <cell r="AC181">
            <v>0</v>
          </cell>
          <cell r="AD181">
            <v>0</v>
          </cell>
          <cell r="AE181">
            <v>0</v>
          </cell>
          <cell r="AF181">
            <v>0</v>
          </cell>
          <cell r="AG181">
            <v>0</v>
          </cell>
          <cell r="AH181">
            <v>0</v>
          </cell>
          <cell r="AI181">
            <v>1</v>
          </cell>
          <cell r="AJ181">
            <v>1</v>
          </cell>
          <cell r="AK181">
            <v>1</v>
          </cell>
          <cell r="AL181">
            <v>1</v>
          </cell>
          <cell r="AM181">
            <v>1</v>
          </cell>
          <cell r="AN181">
            <v>1</v>
          </cell>
          <cell r="AO181">
            <v>1</v>
          </cell>
          <cell r="AP181">
            <v>1</v>
          </cell>
          <cell r="AQ181">
            <v>1</v>
          </cell>
          <cell r="AR181">
            <v>1</v>
          </cell>
          <cell r="AS181">
            <v>1</v>
          </cell>
          <cell r="AT181">
            <v>1</v>
          </cell>
        </row>
        <row r="182">
          <cell r="A182" t="str">
            <v>EL/EUR-106</v>
          </cell>
          <cell r="B182" t="str">
            <v xml:space="preserve">    Euronota CVI Euro (L3+510)</v>
          </cell>
          <cell r="W182">
            <v>0</v>
          </cell>
          <cell r="X182">
            <v>0</v>
          </cell>
          <cell r="Y182">
            <v>0</v>
          </cell>
          <cell r="Z182">
            <v>0</v>
          </cell>
          <cell r="AA182">
            <v>0</v>
          </cell>
          <cell r="AB182">
            <v>0</v>
          </cell>
          <cell r="AC182">
            <v>0</v>
          </cell>
          <cell r="AD182">
            <v>0</v>
          </cell>
          <cell r="AE182">
            <v>0</v>
          </cell>
          <cell r="AF182">
            <v>0</v>
          </cell>
          <cell r="AG182">
            <v>0</v>
          </cell>
          <cell r="AH182">
            <v>0</v>
          </cell>
          <cell r="AI182">
            <v>1</v>
          </cell>
          <cell r="AJ182">
            <v>1</v>
          </cell>
          <cell r="AK182">
            <v>1</v>
          </cell>
          <cell r="AL182">
            <v>1</v>
          </cell>
          <cell r="AM182">
            <v>1</v>
          </cell>
          <cell r="AN182">
            <v>1</v>
          </cell>
          <cell r="AO182">
            <v>1</v>
          </cell>
          <cell r="AP182">
            <v>1</v>
          </cell>
          <cell r="AQ182">
            <v>1</v>
          </cell>
          <cell r="AR182">
            <v>1</v>
          </cell>
          <cell r="AS182">
            <v>1</v>
          </cell>
          <cell r="AT182">
            <v>1</v>
          </cell>
        </row>
        <row r="183">
          <cell r="A183" t="str">
            <v>EL/EUR-107</v>
          </cell>
          <cell r="B183" t="str">
            <v xml:space="preserve">    Euronota CVII Euro (10%)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0.9736239288997065</v>
          </cell>
          <cell r="AK183">
            <v>0.99934829159296157</v>
          </cell>
          <cell r="AL183">
            <v>0.99924779862745172</v>
          </cell>
          <cell r="AM183">
            <v>0.99864970859520041</v>
          </cell>
          <cell r="AN183">
            <v>0.99854587661415339</v>
          </cell>
          <cell r="AO183">
            <v>0.99596487998539662</v>
          </cell>
          <cell r="AP183">
            <v>0.99869234543230767</v>
          </cell>
          <cell r="AQ183">
            <v>0.99869234543230767</v>
          </cell>
          <cell r="AR183">
            <v>0.99869230769230766</v>
          </cell>
          <cell r="AS183">
            <v>1</v>
          </cell>
          <cell r="AT183">
            <v>1</v>
          </cell>
        </row>
        <row r="184">
          <cell r="A184" t="str">
            <v>EL/EUR-108</v>
          </cell>
          <cell r="B184" t="str">
            <v xml:space="preserve">    Euronota CVIII Euro (10,25%)</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0.96504993853157972</v>
          </cell>
          <cell r="AK184">
            <v>0.96430175458003853</v>
          </cell>
          <cell r="AL184">
            <v>0.96445074583829105</v>
          </cell>
          <cell r="AM184">
            <v>0.96174651199305783</v>
          </cell>
          <cell r="AN184">
            <v>0.96420302445429473</v>
          </cell>
          <cell r="AO184">
            <v>0.96713333323024642</v>
          </cell>
          <cell r="AP184">
            <v>0.96713339098072293</v>
          </cell>
          <cell r="AQ184">
            <v>0.96713339098072293</v>
          </cell>
          <cell r="AR184">
            <v>0.96888546666666664</v>
          </cell>
          <cell r="AS184">
            <v>0.96869102846448518</v>
          </cell>
          <cell r="AT184">
            <v>0.96836810026666664</v>
          </cell>
        </row>
        <row r="185">
          <cell r="A185" t="str">
            <v>EL/EUR-109</v>
          </cell>
          <cell r="B185" t="str">
            <v xml:space="preserve">    Euronota CIX Euro (8,125%)</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1</v>
          </cell>
          <cell r="AL185">
            <v>1</v>
          </cell>
          <cell r="AM185">
            <v>1</v>
          </cell>
          <cell r="AN185">
            <v>1</v>
          </cell>
          <cell r="AO185">
            <v>1</v>
          </cell>
          <cell r="AP185">
            <v>1</v>
          </cell>
          <cell r="AQ185">
            <v>1</v>
          </cell>
          <cell r="AR185">
            <v>1</v>
          </cell>
          <cell r="AS185">
            <v>1</v>
          </cell>
          <cell r="AT185">
            <v>1</v>
          </cell>
        </row>
        <row r="186">
          <cell r="A186" t="str">
            <v>EL/EUR-110</v>
          </cell>
          <cell r="B186" t="str">
            <v xml:space="preserve">    Euronota CX Euro (9%)</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1</v>
          </cell>
          <cell r="AL186">
            <v>1</v>
          </cell>
          <cell r="AM186">
            <v>1</v>
          </cell>
          <cell r="AN186">
            <v>1</v>
          </cell>
          <cell r="AO186">
            <v>1</v>
          </cell>
          <cell r="AP186">
            <v>1</v>
          </cell>
          <cell r="AQ186">
            <v>1</v>
          </cell>
          <cell r="AR186">
            <v>1</v>
          </cell>
          <cell r="AS186">
            <v>1</v>
          </cell>
          <cell r="AT186">
            <v>1</v>
          </cell>
        </row>
        <row r="187">
          <cell r="A187" t="str">
            <v>EL/JPY-111</v>
          </cell>
          <cell r="B187" t="str">
            <v xml:space="preserve">    Euronota CXI Y (5,125%)</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1</v>
          </cell>
          <cell r="AL187">
            <v>1</v>
          </cell>
          <cell r="AM187">
            <v>1</v>
          </cell>
          <cell r="AN187">
            <v>1</v>
          </cell>
          <cell r="AO187">
            <v>1</v>
          </cell>
          <cell r="AP187">
            <v>1</v>
          </cell>
          <cell r="AQ187">
            <v>1</v>
          </cell>
          <cell r="AR187">
            <v>1</v>
          </cell>
          <cell r="AS187">
            <v>1</v>
          </cell>
          <cell r="AT187">
            <v>1</v>
          </cell>
        </row>
        <row r="188">
          <cell r="A188" t="str">
            <v>EL/EUR-112</v>
          </cell>
          <cell r="B188" t="str">
            <v xml:space="preserve">    Euronota CXII Euro (9%)</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1</v>
          </cell>
          <cell r="AL188">
            <v>1</v>
          </cell>
          <cell r="AM188">
            <v>1</v>
          </cell>
          <cell r="AN188">
            <v>1</v>
          </cell>
          <cell r="AO188">
            <v>1</v>
          </cell>
          <cell r="AP188">
            <v>1</v>
          </cell>
          <cell r="AQ188">
            <v>1</v>
          </cell>
          <cell r="AR188">
            <v>1</v>
          </cell>
          <cell r="AS188">
            <v>1</v>
          </cell>
          <cell r="AT188">
            <v>1</v>
          </cell>
        </row>
        <row r="189">
          <cell r="A189" t="str">
            <v>EL/EUR-113</v>
          </cell>
          <cell r="B189" t="str">
            <v xml:space="preserve">    Euronota CXIII Euro (9,25%)</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1</v>
          </cell>
          <cell r="AM189">
            <v>1</v>
          </cell>
          <cell r="AN189">
            <v>1</v>
          </cell>
          <cell r="AO189">
            <v>1</v>
          </cell>
          <cell r="AP189">
            <v>1</v>
          </cell>
          <cell r="AQ189">
            <v>1</v>
          </cell>
          <cell r="AR189">
            <v>1</v>
          </cell>
          <cell r="AS189">
            <v>1</v>
          </cell>
          <cell r="AT189">
            <v>1</v>
          </cell>
        </row>
        <row r="190">
          <cell r="A190" t="str">
            <v>EL/EUR-114</v>
          </cell>
          <cell r="B190" t="str">
            <v xml:space="preserve">    Euronota CXIV Euro (10%)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0.99883474352194601</v>
          </cell>
          <cell r="AM190">
            <v>0.9917734184921384</v>
          </cell>
          <cell r="AN190">
            <v>0.9918399999938643</v>
          </cell>
          <cell r="AO190">
            <v>0.99183999998080452</v>
          </cell>
          <cell r="AP190">
            <v>0.99183999998080452</v>
          </cell>
          <cell r="AQ190">
            <v>0.99183999998080452</v>
          </cell>
          <cell r="AR190">
            <v>0.99883999999999995</v>
          </cell>
          <cell r="AS190">
            <v>0.99883643828405999</v>
          </cell>
          <cell r="AT190">
            <v>0.99881199296000001</v>
          </cell>
        </row>
        <row r="191">
          <cell r="A191" t="str">
            <v>EL/JPY-115</v>
          </cell>
          <cell r="B191" t="str">
            <v xml:space="preserve">    Euronota CXV Y (4,85%) Samurai</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1</v>
          </cell>
          <cell r="AM191">
            <v>1</v>
          </cell>
          <cell r="AN191">
            <v>1</v>
          </cell>
          <cell r="AO191">
            <v>1</v>
          </cell>
          <cell r="AP191">
            <v>1</v>
          </cell>
          <cell r="AQ191">
            <v>1</v>
          </cell>
          <cell r="AR191">
            <v>1</v>
          </cell>
          <cell r="AS191">
            <v>1</v>
          </cell>
          <cell r="AT191">
            <v>1</v>
          </cell>
        </row>
        <row r="192">
          <cell r="A192" t="str">
            <v>EL/EUR-116</v>
          </cell>
          <cell r="B192" t="str">
            <v xml:space="preserve">    Euronota CXVI Euro (10%)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1</v>
          </cell>
          <cell r="AO192">
            <v>1</v>
          </cell>
          <cell r="AP192">
            <v>1</v>
          </cell>
          <cell r="AQ192">
            <v>1</v>
          </cell>
          <cell r="AR192">
            <v>1</v>
          </cell>
          <cell r="AS192">
            <v>1</v>
          </cell>
          <cell r="AT192">
            <v>1</v>
          </cell>
        </row>
        <row r="193">
          <cell r="B193" t="str">
            <v>Bono Argentino</v>
          </cell>
        </row>
        <row r="194">
          <cell r="A194" t="str">
            <v>BOARDOM</v>
          </cell>
          <cell r="B194" t="str">
            <v xml:space="preserve">    Tramo Domestico</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row>
        <row r="195">
          <cell r="A195" t="str">
            <v>BOARINT</v>
          </cell>
          <cell r="B195" t="str">
            <v xml:space="preserve">    Tramo Internacional</v>
          </cell>
          <cell r="W195">
            <v>1</v>
          </cell>
          <cell r="X195">
            <v>1</v>
          </cell>
          <cell r="Y195">
            <v>1</v>
          </cell>
          <cell r="Z195">
            <v>1</v>
          </cell>
          <cell r="AA195">
            <v>1</v>
          </cell>
          <cell r="AB195">
            <v>1</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row>
        <row r="196">
          <cell r="A196" t="str">
            <v>LETR</v>
          </cell>
          <cell r="B196" t="str">
            <v>Letras</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row>
        <row r="197">
          <cell r="A197" t="str">
            <v>LE$</v>
          </cell>
          <cell r="B197" t="str">
            <v>Letes $</v>
          </cell>
          <cell r="W197">
            <v>0.10707779686295214</v>
          </cell>
          <cell r="X197">
            <v>7.8590308370044062E-2</v>
          </cell>
          <cell r="Y197">
            <v>9.9544897827628445E-2</v>
          </cell>
          <cell r="Z197">
            <v>0.1388939598828037</v>
          </cell>
          <cell r="AA197">
            <v>0.1929086915594603</v>
          </cell>
          <cell r="AB197">
            <v>1.1673151750972762E-4</v>
          </cell>
          <cell r="AC197">
            <v>1.593224277949208E-3</v>
          </cell>
          <cell r="AD197">
            <v>6.0523233112065589E-4</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row>
        <row r="198">
          <cell r="A198" t="str">
            <v>LEU$</v>
          </cell>
          <cell r="B198" t="str">
            <v>Letes u$s</v>
          </cell>
          <cell r="W198">
            <v>0.12867575615107349</v>
          </cell>
          <cell r="X198">
            <v>0.15899483279711418</v>
          </cell>
          <cell r="Y198">
            <v>0.1164875419823479</v>
          </cell>
          <cell r="Z198">
            <v>0.13897345271756203</v>
          </cell>
          <cell r="AA198">
            <v>0.11770495711552981</v>
          </cell>
          <cell r="AB198">
            <v>0.13146701622059143</v>
          </cell>
          <cell r="AC198">
            <v>0.14282834507042252</v>
          </cell>
          <cell r="AD198">
            <v>0.17059280322054721</v>
          </cell>
          <cell r="AE198">
            <v>0.23493512582043027</v>
          </cell>
          <cell r="AF198">
            <v>0.20665688375495059</v>
          </cell>
          <cell r="AG198">
            <v>0.17201713339170882</v>
          </cell>
          <cell r="AH198">
            <v>0.1371288195730147</v>
          </cell>
          <cell r="AI198">
            <v>0.18964530782795372</v>
          </cell>
          <cell r="AJ198">
            <v>0.16661641388151882</v>
          </cell>
          <cell r="AK198">
            <v>0.23808126632570065</v>
          </cell>
          <cell r="AL198">
            <v>0.24988180866217824</v>
          </cell>
          <cell r="AM198">
            <v>0.24700152689687579</v>
          </cell>
          <cell r="AN198">
            <v>0.17969244145136348</v>
          </cell>
          <cell r="AO198">
            <v>0.13755694578195629</v>
          </cell>
          <cell r="AP198">
            <v>6.5627853955571719E-2</v>
          </cell>
          <cell r="AQ198">
            <v>2.1336085689913378E-2</v>
          </cell>
          <cell r="AR198">
            <v>1.3676044474526895E-2</v>
          </cell>
          <cell r="AS198">
            <v>0</v>
          </cell>
          <cell r="AT198">
            <v>0</v>
          </cell>
        </row>
        <row r="199">
          <cell r="B199" t="str">
            <v>Bontes</v>
          </cell>
        </row>
        <row r="200">
          <cell r="A200" t="str">
            <v>BT98</v>
          </cell>
          <cell r="B200" t="str">
            <v xml:space="preserve">     Venc. dic/98</v>
          </cell>
          <cell r="W200">
            <v>7.6632165605095545E-2</v>
          </cell>
          <cell r="X200">
            <v>0.31870242735906845</v>
          </cell>
          <cell r="Y200">
            <v>0.30088656446548523</v>
          </cell>
          <cell r="Z200">
            <v>0.33701309432384874</v>
          </cell>
          <cell r="AA200">
            <v>0.18894321904558223</v>
          </cell>
          <cell r="AB200">
            <v>0.38004572797299868</v>
          </cell>
          <cell r="AC200">
            <v>0.42126992335898422</v>
          </cell>
          <cell r="AD200">
            <v>0.49668316013570657</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row>
        <row r="201">
          <cell r="A201" t="str">
            <v>BT01</v>
          </cell>
          <cell r="B201" t="str">
            <v xml:space="preserve">     Venc. May./2001</v>
          </cell>
          <cell r="W201">
            <v>0</v>
          </cell>
          <cell r="X201">
            <v>0</v>
          </cell>
          <cell r="Y201">
            <v>0</v>
          </cell>
          <cell r="Z201">
            <v>0</v>
          </cell>
          <cell r="AA201">
            <v>0</v>
          </cell>
          <cell r="AB201">
            <v>0</v>
          </cell>
          <cell r="AC201">
            <v>0</v>
          </cell>
          <cell r="AD201">
            <v>0</v>
          </cell>
          <cell r="AE201">
            <v>0</v>
          </cell>
          <cell r="AF201">
            <v>0</v>
          </cell>
          <cell r="AG201">
            <v>0.22843312426337187</v>
          </cell>
          <cell r="AH201">
            <v>0.25678343677744603</v>
          </cell>
          <cell r="AI201">
            <v>0.2435132118846785</v>
          </cell>
          <cell r="AJ201">
            <v>0.2611109961425167</v>
          </cell>
          <cell r="AK201">
            <v>0.20436023579195536</v>
          </cell>
          <cell r="AL201">
            <v>0.23410805442262486</v>
          </cell>
          <cell r="AM201">
            <v>0.20600579193613672</v>
          </cell>
          <cell r="AN201">
            <v>0.19549266010258773</v>
          </cell>
          <cell r="AO201">
            <v>0</v>
          </cell>
          <cell r="AP201">
            <v>0</v>
          </cell>
          <cell r="AQ201">
            <v>0</v>
          </cell>
          <cell r="AR201">
            <v>0</v>
          </cell>
          <cell r="AS201">
            <v>0</v>
          </cell>
          <cell r="AT201">
            <v>0</v>
          </cell>
        </row>
        <row r="202">
          <cell r="A202" t="str">
            <v>BT02</v>
          </cell>
          <cell r="B202" t="str">
            <v xml:space="preserve">     Venc. May/2002 </v>
          </cell>
          <cell r="W202">
            <v>0</v>
          </cell>
          <cell r="X202">
            <v>0</v>
          </cell>
          <cell r="Y202">
            <v>8.5210070800060447E-2</v>
          </cell>
          <cell r="Z202">
            <v>0.23948202439616539</v>
          </cell>
          <cell r="AA202">
            <v>0.1926342857142857</v>
          </cell>
          <cell r="AB202">
            <v>0.16638714285714287</v>
          </cell>
          <cell r="AC202">
            <v>0.20353190476190475</v>
          </cell>
          <cell r="AD202">
            <v>0.18222761904761905</v>
          </cell>
          <cell r="AE202">
            <v>0.28757329842931939</v>
          </cell>
          <cell r="AF202">
            <v>0.28612980632939677</v>
          </cell>
          <cell r="AG202">
            <v>0.29107079132467761</v>
          </cell>
          <cell r="AH202">
            <v>0.27021431152873149</v>
          </cell>
          <cell r="AI202">
            <v>0.3177621702340192</v>
          </cell>
          <cell r="AJ202">
            <v>0.33182522249423402</v>
          </cell>
          <cell r="AK202">
            <v>0.32162984389805993</v>
          </cell>
          <cell r="AL202">
            <v>0.2999199866427566</v>
          </cell>
          <cell r="AM202">
            <v>0.2299747961538656</v>
          </cell>
          <cell r="AN202">
            <v>0.21664252200977596</v>
          </cell>
          <cell r="AO202">
            <v>0.1796202026583702</v>
          </cell>
          <cell r="AP202">
            <v>0.1975874891900993</v>
          </cell>
          <cell r="AQ202">
            <v>0.1975874891900993</v>
          </cell>
          <cell r="AR202">
            <v>0.24574651997029759</v>
          </cell>
          <cell r="AS202">
            <v>0.15649447968558047</v>
          </cell>
          <cell r="AT202">
            <v>0</v>
          </cell>
        </row>
        <row r="203">
          <cell r="A203" t="str">
            <v>BT03</v>
          </cell>
          <cell r="B203" t="str">
            <v xml:space="preserve">     Venc. May./2003</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0.5402613196087177</v>
          </cell>
          <cell r="AK203">
            <v>0.41331712639047224</v>
          </cell>
          <cell r="AL203">
            <v>0.29816686953565907</v>
          </cell>
          <cell r="AM203">
            <v>0.27097761672153287</v>
          </cell>
          <cell r="AN203">
            <v>0.18207090943891596</v>
          </cell>
          <cell r="AO203">
            <v>0.14031641937907274</v>
          </cell>
          <cell r="AP203">
            <v>9.9395199297938275E-2</v>
          </cell>
          <cell r="AQ203">
            <v>9.9395199297938275E-2</v>
          </cell>
          <cell r="AR203">
            <v>0.13942479819098919</v>
          </cell>
          <cell r="AS203">
            <v>0.12960751519392219</v>
          </cell>
          <cell r="AT203">
            <v>0.15297534098572288</v>
          </cell>
        </row>
        <row r="204">
          <cell r="A204" t="str">
            <v>BT03Flot</v>
          </cell>
          <cell r="B204" t="str">
            <v xml:space="preserve">     Venc. Jul./2003</v>
          </cell>
          <cell r="W204">
            <v>0</v>
          </cell>
          <cell r="X204">
            <v>0</v>
          </cell>
          <cell r="Y204">
            <v>0</v>
          </cell>
          <cell r="Z204">
            <v>0</v>
          </cell>
          <cell r="AA204">
            <v>0</v>
          </cell>
          <cell r="AB204">
            <v>0</v>
          </cell>
          <cell r="AC204">
            <v>0</v>
          </cell>
          <cell r="AD204">
            <v>0.2538396811662218</v>
          </cell>
          <cell r="AE204">
            <v>0.13721475082861584</v>
          </cell>
          <cell r="AF204">
            <v>0.11625370310620947</v>
          </cell>
          <cell r="AG204">
            <v>0.12209526149062856</v>
          </cell>
          <cell r="AH204">
            <v>0.12237030247479377</v>
          </cell>
          <cell r="AI204">
            <v>0.10291518786847739</v>
          </cell>
          <cell r="AJ204">
            <v>0.10429651981345142</v>
          </cell>
          <cell r="AK204">
            <v>0.12445553339395182</v>
          </cell>
          <cell r="AL204">
            <v>0.10859725603496317</v>
          </cell>
          <cell r="AM204">
            <v>6.2202101604434915E-2</v>
          </cell>
          <cell r="AN204">
            <v>4.6701855769166613E-2</v>
          </cell>
          <cell r="AO204">
            <v>5.3576992164812043E-2</v>
          </cell>
          <cell r="AP204">
            <v>6.8508852569995504E-2</v>
          </cell>
          <cell r="AQ204">
            <v>6.8508852569995504E-2</v>
          </cell>
          <cell r="AR204">
            <v>9.3640905113389128E-2</v>
          </cell>
          <cell r="AS204">
            <v>0.10071372689488553</v>
          </cell>
          <cell r="AT204">
            <v>0.10815913053463826</v>
          </cell>
        </row>
        <row r="205">
          <cell r="A205" t="str">
            <v>BT04</v>
          </cell>
          <cell r="B205" t="str">
            <v xml:space="preserve">     Venc. May./2004</v>
          </cell>
          <cell r="W205">
            <v>0</v>
          </cell>
          <cell r="X205">
            <v>0</v>
          </cell>
          <cell r="Y205">
            <v>0</v>
          </cell>
          <cell r="Z205">
            <v>0</v>
          </cell>
          <cell r="AA205">
            <v>0</v>
          </cell>
          <cell r="AB205">
            <v>0</v>
          </cell>
          <cell r="AC205">
            <v>0</v>
          </cell>
          <cell r="AD205">
            <v>0</v>
          </cell>
          <cell r="AE205">
            <v>0</v>
          </cell>
          <cell r="AF205">
            <v>0</v>
          </cell>
          <cell r="AG205">
            <v>0.15719220251414759</v>
          </cell>
          <cell r="AH205">
            <v>0.17624826922429174</v>
          </cell>
          <cell r="AI205">
            <v>0.27285840026768821</v>
          </cell>
          <cell r="AJ205">
            <v>0.26518481856223597</v>
          </cell>
          <cell r="AK205">
            <v>0.31420329243896467</v>
          </cell>
          <cell r="AL205">
            <v>0.29591012291776736</v>
          </cell>
          <cell r="AM205">
            <v>0.30075270611339122</v>
          </cell>
          <cell r="AN205">
            <v>0.21178635256677217</v>
          </cell>
          <cell r="AO205">
            <v>0.11254972350330385</v>
          </cell>
          <cell r="AP205">
            <v>0.10642312706283599</v>
          </cell>
          <cell r="AQ205">
            <v>0.10642312706283599</v>
          </cell>
          <cell r="AR205">
            <v>0.10904532719600582</v>
          </cell>
          <cell r="AS205">
            <v>0.16749740430227786</v>
          </cell>
          <cell r="AT205">
            <v>0.16987252303441233</v>
          </cell>
        </row>
        <row r="206">
          <cell r="A206" t="str">
            <v>BT05</v>
          </cell>
          <cell r="B206" t="str">
            <v xml:space="preserve">     Venc. May./2005</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0.46397261196584955</v>
          </cell>
          <cell r="AK206">
            <v>0.4150870704681569</v>
          </cell>
          <cell r="AL206">
            <v>0.33882668881354988</v>
          </cell>
          <cell r="AM206">
            <v>0.3647090798094571</v>
          </cell>
          <cell r="AN206">
            <v>0.33043036926761093</v>
          </cell>
          <cell r="AO206">
            <v>0.13843055218717715</v>
          </cell>
          <cell r="AP206">
            <v>0.14505988124917199</v>
          </cell>
          <cell r="AQ206">
            <v>0.14505988124917199</v>
          </cell>
          <cell r="AR206">
            <v>0.15788592532160559</v>
          </cell>
          <cell r="AS206">
            <v>0.14238509668031027</v>
          </cell>
          <cell r="AT206">
            <v>0.14616742646266329</v>
          </cell>
        </row>
        <row r="207">
          <cell r="A207" t="str">
            <v>BT06</v>
          </cell>
          <cell r="B207" t="str">
            <v xml:space="preserve">     Venc. May./2006</v>
          </cell>
          <cell r="AM207">
            <v>0</v>
          </cell>
          <cell r="AN207">
            <v>0.43159726601934634</v>
          </cell>
          <cell r="AO207">
            <v>6.1332092537042554E-2</v>
          </cell>
          <cell r="AP207">
            <v>4.2519058983659763E-2</v>
          </cell>
          <cell r="AQ207">
            <v>4.2519058983659763E-2</v>
          </cell>
          <cell r="AR207">
            <v>6.4106823724307385E-2</v>
          </cell>
          <cell r="AS207">
            <v>7.7659482839140509E-2</v>
          </cell>
          <cell r="AT207">
            <v>9.1795026976707314E-2</v>
          </cell>
        </row>
        <row r="208">
          <cell r="A208" t="str">
            <v>BT27</v>
          </cell>
          <cell r="B208" t="str">
            <v xml:space="preserve">     Venc. Jul./2027</v>
          </cell>
          <cell r="W208">
            <v>0</v>
          </cell>
          <cell r="X208">
            <v>0</v>
          </cell>
          <cell r="Y208">
            <v>0</v>
          </cell>
          <cell r="Z208">
            <v>0</v>
          </cell>
          <cell r="AA208">
            <v>0</v>
          </cell>
          <cell r="AB208">
            <v>0</v>
          </cell>
          <cell r="AC208">
            <v>0</v>
          </cell>
          <cell r="AD208">
            <v>0</v>
          </cell>
          <cell r="AE208">
            <v>0</v>
          </cell>
          <cell r="AF208">
            <v>0</v>
          </cell>
          <cell r="AG208">
            <v>1.0017602674898939E-2</v>
          </cell>
          <cell r="AH208">
            <v>1.0044345898004434E-2</v>
          </cell>
          <cell r="AI208">
            <v>6.2704543640411164E-4</v>
          </cell>
          <cell r="AJ208">
            <v>5.9485059999467883E-3</v>
          </cell>
          <cell r="AK208">
            <v>5.9485059999467883E-3</v>
          </cell>
          <cell r="AL208">
            <v>6.2704543640411164E-4</v>
          </cell>
          <cell r="AM208">
            <v>6.2704543640411164E-4</v>
          </cell>
          <cell r="AN208">
            <v>6.3556503259630558E-4</v>
          </cell>
          <cell r="AO208">
            <v>5.1332140336368109E-3</v>
          </cell>
          <cell r="AP208">
            <v>1.0251153254741159E-2</v>
          </cell>
          <cell r="AQ208">
            <v>1.0251153254741159E-2</v>
          </cell>
          <cell r="AR208">
            <v>8.5922009253139465E-3</v>
          </cell>
          <cell r="AS208">
            <v>8.5921650454680136E-3</v>
          </cell>
          <cell r="AT208">
            <v>0</v>
          </cell>
        </row>
        <row r="209">
          <cell r="A209" t="str">
            <v>BTVA$</v>
          </cell>
          <cell r="B209" t="str">
            <v>Bono Creadores de Mercado $</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row>
        <row r="210">
          <cell r="A210" t="str">
            <v>BTVAU$</v>
          </cell>
          <cell r="B210" t="str">
            <v>Bono Creadores de Mercado u$s</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0.21006196828064277</v>
          </cell>
          <cell r="AN210">
            <v>0</v>
          </cell>
          <cell r="AO210">
            <v>0</v>
          </cell>
          <cell r="AP210">
            <v>0</v>
          </cell>
          <cell r="AQ210">
            <v>0</v>
          </cell>
          <cell r="AR210">
            <v>0</v>
          </cell>
          <cell r="AS210">
            <v>0</v>
          </cell>
          <cell r="AT210">
            <v>0</v>
          </cell>
        </row>
        <row r="211">
          <cell r="A211" t="str">
            <v>BT2006</v>
          </cell>
          <cell r="B211" t="str">
            <v>Bono 2006</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row>
        <row r="212">
          <cell r="A212" t="str">
            <v>BPAGARE</v>
          </cell>
          <cell r="B212" t="str">
            <v>Bono Pagaré</v>
          </cell>
        </row>
        <row r="213">
          <cell r="A213" t="str">
            <v>BP01/E521</v>
          </cell>
          <cell r="B213" t="str">
            <v xml:space="preserve">   Bono 2001 / Encuesta + 5,21%</v>
          </cell>
          <cell r="AI213">
            <v>9.9423979863497741E-2</v>
          </cell>
          <cell r="AJ213">
            <v>8.5257121329454358E-2</v>
          </cell>
          <cell r="AK213">
            <v>2.0187743459843758E-2</v>
          </cell>
          <cell r="AL213">
            <v>2.0023840439345238E-2</v>
          </cell>
          <cell r="AM213">
            <v>2.3244428361608376E-2</v>
          </cell>
          <cell r="AN213">
            <v>0.21140083867259837</v>
          </cell>
          <cell r="AO213">
            <v>0.12997499106823865</v>
          </cell>
          <cell r="AP213">
            <v>2.874836251042039E-2</v>
          </cell>
          <cell r="AQ213">
            <v>2.874836251042039E-2</v>
          </cell>
          <cell r="AR213">
            <v>0</v>
          </cell>
          <cell r="AS213">
            <v>0</v>
          </cell>
          <cell r="AT213">
            <v>0</v>
          </cell>
        </row>
        <row r="214">
          <cell r="A214" t="str">
            <v>BP01/E600</v>
          </cell>
          <cell r="B214" t="str">
            <v xml:space="preserve">   Bono 2001 / Encuesta + 6,00%</v>
          </cell>
          <cell r="AI214">
            <v>5.0124936112215343E-2</v>
          </cell>
          <cell r="AJ214">
            <v>5.9449713214833326E-2</v>
          </cell>
          <cell r="AK214">
            <v>6.2178322293217653E-2</v>
          </cell>
          <cell r="AL214">
            <v>7.3867166891376984E-2</v>
          </cell>
          <cell r="AM214">
            <v>8.4234128612462628E-2</v>
          </cell>
          <cell r="AN214">
            <v>7.0229790726302824E-2</v>
          </cell>
          <cell r="AO214">
            <v>0.16712682969585413</v>
          </cell>
          <cell r="AP214">
            <v>0</v>
          </cell>
          <cell r="AQ214">
            <v>0</v>
          </cell>
          <cell r="AR214">
            <v>0</v>
          </cell>
          <cell r="AS214">
            <v>0</v>
          </cell>
          <cell r="AT214">
            <v>0</v>
          </cell>
        </row>
        <row r="215">
          <cell r="A215" t="str">
            <v>BP01/B410</v>
          </cell>
          <cell r="B215" t="str">
            <v xml:space="preserve">   Bono 2001 / Badlar + 4,10% </v>
          </cell>
          <cell r="AI215">
            <v>0</v>
          </cell>
          <cell r="AJ215">
            <v>0</v>
          </cell>
          <cell r="AK215">
            <v>0</v>
          </cell>
          <cell r="AL215">
            <v>0</v>
          </cell>
          <cell r="AM215">
            <v>0</v>
          </cell>
          <cell r="AN215">
            <v>0</v>
          </cell>
          <cell r="AO215">
            <v>0</v>
          </cell>
          <cell r="AP215">
            <v>0</v>
          </cell>
          <cell r="AQ215">
            <v>0</v>
          </cell>
          <cell r="AR215">
            <v>0</v>
          </cell>
          <cell r="AS215">
            <v>0</v>
          </cell>
          <cell r="AT215">
            <v>0</v>
          </cell>
        </row>
        <row r="216">
          <cell r="A216" t="str">
            <v>BP01/B500</v>
          </cell>
          <cell r="B216" t="str">
            <v xml:space="preserve">   Bono 2001 / Badlar + 5,00% </v>
          </cell>
          <cell r="AI216">
            <v>0</v>
          </cell>
          <cell r="AJ216">
            <v>0</v>
          </cell>
          <cell r="AK216">
            <v>0</v>
          </cell>
          <cell r="AL216">
            <v>0</v>
          </cell>
          <cell r="AM216">
            <v>0</v>
          </cell>
          <cell r="AN216">
            <v>0</v>
          </cell>
          <cell r="AO216">
            <v>1.366120218579235E-3</v>
          </cell>
          <cell r="AP216">
            <v>0</v>
          </cell>
          <cell r="AQ216">
            <v>0</v>
          </cell>
          <cell r="AR216">
            <v>0</v>
          </cell>
          <cell r="AS216">
            <v>0</v>
          </cell>
          <cell r="AT216">
            <v>0</v>
          </cell>
        </row>
        <row r="217">
          <cell r="A217" t="str">
            <v>BP02/E330</v>
          </cell>
          <cell r="B217" t="str">
            <v xml:space="preserve">   Bono 2002 / Encuesta + 3,30%</v>
          </cell>
          <cell r="AI217">
            <v>0</v>
          </cell>
          <cell r="AJ217">
            <v>0</v>
          </cell>
          <cell r="AK217">
            <v>0</v>
          </cell>
          <cell r="AL217">
            <v>0</v>
          </cell>
          <cell r="AM217">
            <v>0</v>
          </cell>
          <cell r="AN217">
            <v>0</v>
          </cell>
          <cell r="AO217">
            <v>0</v>
          </cell>
          <cell r="AP217">
            <v>0</v>
          </cell>
          <cell r="AQ217">
            <v>0</v>
          </cell>
          <cell r="AR217">
            <v>0</v>
          </cell>
          <cell r="AS217">
            <v>0</v>
          </cell>
          <cell r="AT217">
            <v>0</v>
          </cell>
        </row>
        <row r="218">
          <cell r="A218" t="str">
            <v>BP02/E400</v>
          </cell>
          <cell r="B218" t="str">
            <v xml:space="preserve">   Bono 2002 / Encuesta + 4,00%</v>
          </cell>
          <cell r="AI218">
            <v>0</v>
          </cell>
          <cell r="AJ218">
            <v>0</v>
          </cell>
          <cell r="AK218">
            <v>1.4492753623188406E-3</v>
          </cell>
          <cell r="AL218">
            <v>7.1863890299644489E-2</v>
          </cell>
          <cell r="AM218">
            <v>2.2854240731335703E-3</v>
          </cell>
          <cell r="AN218">
            <v>2.7932960893854749E-3</v>
          </cell>
          <cell r="AO218">
            <v>6.278713629402756E-2</v>
          </cell>
          <cell r="AP218">
            <v>6.278713629402756E-2</v>
          </cell>
          <cell r="AQ218">
            <v>6.278713629402756E-2</v>
          </cell>
          <cell r="AR218">
            <v>0</v>
          </cell>
          <cell r="AS218">
            <v>0</v>
          </cell>
          <cell r="AT218">
            <v>0</v>
          </cell>
        </row>
        <row r="219">
          <cell r="A219" t="str">
            <v>BP02/F900</v>
          </cell>
          <cell r="B219" t="str">
            <v xml:space="preserve">   Bono 2002 / 9,00%</v>
          </cell>
          <cell r="AI219">
            <v>0</v>
          </cell>
          <cell r="AJ219">
            <v>0</v>
          </cell>
          <cell r="AK219">
            <v>0</v>
          </cell>
          <cell r="AL219">
            <v>0</v>
          </cell>
          <cell r="AM219">
            <v>0</v>
          </cell>
          <cell r="AN219">
            <v>0</v>
          </cell>
          <cell r="AO219">
            <v>0</v>
          </cell>
          <cell r="AP219">
            <v>0</v>
          </cell>
          <cell r="AQ219">
            <v>0</v>
          </cell>
          <cell r="AR219">
            <v>0</v>
          </cell>
          <cell r="AS219">
            <v>0</v>
          </cell>
          <cell r="AT219">
            <v>0</v>
          </cell>
        </row>
        <row r="220">
          <cell r="A220" t="str">
            <v>BP02/E580</v>
          </cell>
          <cell r="B220" t="str">
            <v xml:space="preserve">   Bono 2002 / Encuesta + 5,80%</v>
          </cell>
          <cell r="AI220">
            <v>0</v>
          </cell>
          <cell r="AJ220">
            <v>0</v>
          </cell>
          <cell r="AK220">
            <v>0</v>
          </cell>
          <cell r="AL220">
            <v>0</v>
          </cell>
          <cell r="AM220">
            <v>0</v>
          </cell>
          <cell r="AN220">
            <v>1.0161662817551963E-4</v>
          </cell>
          <cell r="AO220">
            <v>0.72057142857142853</v>
          </cell>
          <cell r="AP220">
            <v>6.2857142857142851E-3</v>
          </cell>
          <cell r="AQ220">
            <v>6.2857142857142851E-3</v>
          </cell>
          <cell r="AR220">
            <v>0</v>
          </cell>
          <cell r="AS220">
            <v>2.8098817480251934E-2</v>
          </cell>
          <cell r="AT220">
            <v>2.8080658494108745E-2</v>
          </cell>
        </row>
        <row r="221">
          <cell r="A221" t="str">
            <v>BP02/E580-II</v>
          </cell>
          <cell r="B221" t="str">
            <v xml:space="preserve">   Bono 2002 / Encuesta + 5,80% - B</v>
          </cell>
          <cell r="AI221">
            <v>0</v>
          </cell>
          <cell r="AJ221">
            <v>0</v>
          </cell>
          <cell r="AK221">
            <v>0</v>
          </cell>
          <cell r="AL221">
            <v>0</v>
          </cell>
          <cell r="AM221">
            <v>0</v>
          </cell>
          <cell r="AN221">
            <v>0</v>
          </cell>
          <cell r="AO221">
            <v>0</v>
          </cell>
          <cell r="AP221">
            <v>0</v>
          </cell>
          <cell r="AQ221">
            <v>0</v>
          </cell>
          <cell r="AR221">
            <v>0</v>
          </cell>
          <cell r="AS221">
            <v>0</v>
          </cell>
          <cell r="AT221">
            <v>0</v>
          </cell>
        </row>
        <row r="222">
          <cell r="A222" t="str">
            <v>BP02/B300</v>
          </cell>
          <cell r="B222" t="str">
            <v xml:space="preserve">   Bono 2002 / Badlar + 3,00% </v>
          </cell>
          <cell r="AI222">
            <v>0</v>
          </cell>
          <cell r="AJ222">
            <v>0</v>
          </cell>
          <cell r="AK222">
            <v>0</v>
          </cell>
          <cell r="AL222">
            <v>0</v>
          </cell>
          <cell r="AM222">
            <v>0</v>
          </cell>
          <cell r="AN222">
            <v>0</v>
          </cell>
          <cell r="AO222">
            <v>0</v>
          </cell>
          <cell r="AP222">
            <v>0</v>
          </cell>
          <cell r="AQ222">
            <v>0</v>
          </cell>
          <cell r="AR222">
            <v>0</v>
          </cell>
          <cell r="AS222">
            <v>0</v>
          </cell>
          <cell r="AT222">
            <v>0</v>
          </cell>
        </row>
        <row r="223">
          <cell r="A223" t="str">
            <v>BP02/B075</v>
          </cell>
          <cell r="B223" t="str">
            <v xml:space="preserve">   Bono 2002 / Badlar Correg + 0,75% </v>
          </cell>
          <cell r="AI223">
            <v>0</v>
          </cell>
          <cell r="AJ223">
            <v>0</v>
          </cell>
          <cell r="AK223">
            <v>0</v>
          </cell>
          <cell r="AL223">
            <v>0</v>
          </cell>
          <cell r="AM223">
            <v>0</v>
          </cell>
          <cell r="AN223">
            <v>0</v>
          </cell>
          <cell r="AO223">
            <v>0</v>
          </cell>
          <cell r="AP223">
            <v>0</v>
          </cell>
          <cell r="AQ223">
            <v>0</v>
          </cell>
          <cell r="AR223">
            <v>0</v>
          </cell>
          <cell r="AS223">
            <v>0</v>
          </cell>
          <cell r="AT223">
            <v>0</v>
          </cell>
        </row>
        <row r="224">
          <cell r="A224" t="str">
            <v>BP03/B405-Fid1</v>
          </cell>
          <cell r="B224" t="str">
            <v xml:space="preserve">   Bono 2003 / Badlar + 4,05% - Fideic 1</v>
          </cell>
          <cell r="AI224">
            <v>0</v>
          </cell>
          <cell r="AJ224">
            <v>0</v>
          </cell>
          <cell r="AK224">
            <v>0</v>
          </cell>
          <cell r="AL224">
            <v>0</v>
          </cell>
          <cell r="AM224">
            <v>0</v>
          </cell>
          <cell r="AN224">
            <v>0</v>
          </cell>
          <cell r="AO224">
            <v>0</v>
          </cell>
          <cell r="AP224">
            <v>0</v>
          </cell>
          <cell r="AQ224">
            <v>0</v>
          </cell>
          <cell r="AR224">
            <v>0</v>
          </cell>
          <cell r="AS224">
            <v>0</v>
          </cell>
          <cell r="AT224">
            <v>0</v>
          </cell>
        </row>
        <row r="225">
          <cell r="A225" t="str">
            <v>BP03/B405-Fid2</v>
          </cell>
          <cell r="B225" t="str">
            <v xml:space="preserve">   Bono 2003 / Badlar + 4,05% - Fideic 2</v>
          </cell>
          <cell r="AI225">
            <v>0</v>
          </cell>
          <cell r="AJ225">
            <v>0</v>
          </cell>
          <cell r="AK225">
            <v>0</v>
          </cell>
          <cell r="AL225">
            <v>0</v>
          </cell>
          <cell r="AM225">
            <v>0</v>
          </cell>
          <cell r="AN225">
            <v>0</v>
          </cell>
          <cell r="AO225">
            <v>0</v>
          </cell>
          <cell r="AP225">
            <v>0</v>
          </cell>
          <cell r="AQ225">
            <v>0</v>
          </cell>
          <cell r="AR225">
            <v>0</v>
          </cell>
          <cell r="AS225">
            <v>0</v>
          </cell>
          <cell r="AT225">
            <v>0</v>
          </cell>
        </row>
        <row r="226">
          <cell r="A226" t="str">
            <v>BP04/E435</v>
          </cell>
          <cell r="B226" t="str">
            <v xml:space="preserve">   Bono 2004 / Encuesta + 4,35%</v>
          </cell>
          <cell r="AI226">
            <v>0</v>
          </cell>
          <cell r="AJ226">
            <v>0</v>
          </cell>
          <cell r="AK226">
            <v>0</v>
          </cell>
          <cell r="AL226">
            <v>0</v>
          </cell>
          <cell r="AM226">
            <v>0</v>
          </cell>
          <cell r="AN226">
            <v>0</v>
          </cell>
          <cell r="AO226">
            <v>0</v>
          </cell>
          <cell r="AP226">
            <v>0</v>
          </cell>
          <cell r="AQ226">
            <v>0</v>
          </cell>
          <cell r="AR226">
            <v>0</v>
          </cell>
          <cell r="AS226">
            <v>0</v>
          </cell>
          <cell r="AT226">
            <v>0</v>
          </cell>
        </row>
        <row r="227">
          <cell r="A227" t="str">
            <v>BP04/E495</v>
          </cell>
          <cell r="B227" t="str">
            <v xml:space="preserve">   Bono 2004 / Encuesta + 4,95%</v>
          </cell>
          <cell r="AI227">
            <v>0</v>
          </cell>
          <cell r="AJ227">
            <v>0</v>
          </cell>
          <cell r="AK227">
            <v>0</v>
          </cell>
          <cell r="AL227">
            <v>0</v>
          </cell>
          <cell r="AM227">
            <v>0</v>
          </cell>
          <cell r="AN227">
            <v>0</v>
          </cell>
          <cell r="AO227">
            <v>0</v>
          </cell>
          <cell r="AP227">
            <v>0</v>
          </cell>
          <cell r="AQ227">
            <v>0</v>
          </cell>
          <cell r="AR227">
            <v>0</v>
          </cell>
          <cell r="AS227">
            <v>0</v>
          </cell>
          <cell r="AT227">
            <v>0</v>
          </cell>
        </row>
        <row r="228">
          <cell r="A228" t="str">
            <v>BP04/B298</v>
          </cell>
          <cell r="B228" t="str">
            <v xml:space="preserve">   Bono 2004 / Badlar + 2,98%</v>
          </cell>
          <cell r="AI228">
            <v>0</v>
          </cell>
          <cell r="AJ228">
            <v>0</v>
          </cell>
          <cell r="AK228">
            <v>0</v>
          </cell>
          <cell r="AL228">
            <v>0</v>
          </cell>
          <cell r="AM228">
            <v>0</v>
          </cell>
          <cell r="AN228">
            <v>0</v>
          </cell>
          <cell r="AO228">
            <v>0</v>
          </cell>
          <cell r="AP228">
            <v>0</v>
          </cell>
          <cell r="AQ228">
            <v>0</v>
          </cell>
          <cell r="AR228">
            <v>0</v>
          </cell>
          <cell r="AS228">
            <v>0</v>
          </cell>
          <cell r="AT228">
            <v>0</v>
          </cell>
        </row>
        <row r="229">
          <cell r="A229" t="str">
            <v>BP05/B400</v>
          </cell>
          <cell r="B229" t="str">
            <v xml:space="preserve">   Bono 2005 / Badlar + 4,00%</v>
          </cell>
          <cell r="AI229">
            <v>0</v>
          </cell>
          <cell r="AJ229">
            <v>0</v>
          </cell>
          <cell r="AK229">
            <v>0</v>
          </cell>
          <cell r="AL229">
            <v>0</v>
          </cell>
          <cell r="AM229">
            <v>0</v>
          </cell>
          <cell r="AN229">
            <v>0</v>
          </cell>
          <cell r="AO229">
            <v>0</v>
          </cell>
          <cell r="AP229">
            <v>0</v>
          </cell>
          <cell r="AQ229">
            <v>0</v>
          </cell>
          <cell r="AR229">
            <v>0</v>
          </cell>
          <cell r="AS229">
            <v>0</v>
          </cell>
          <cell r="AT229">
            <v>0</v>
          </cell>
        </row>
        <row r="230">
          <cell r="A230" t="str">
            <v>BP06/E580</v>
          </cell>
          <cell r="B230" t="str">
            <v xml:space="preserve">   Bono 2006 / Encuesta + 5,80%</v>
          </cell>
          <cell r="AI230">
            <v>0</v>
          </cell>
          <cell r="AJ230">
            <v>0</v>
          </cell>
          <cell r="AK230">
            <v>0</v>
          </cell>
          <cell r="AL230">
            <v>0</v>
          </cell>
          <cell r="AM230">
            <v>0</v>
          </cell>
          <cell r="AN230">
            <v>0</v>
          </cell>
          <cell r="AO230">
            <v>1.2593684727853544E-4</v>
          </cell>
          <cell r="AP230">
            <v>1.8009471993944134E-4</v>
          </cell>
          <cell r="AQ230">
            <v>1.8009471993944134E-4</v>
          </cell>
          <cell r="AR230">
            <v>0</v>
          </cell>
          <cell r="AS230">
            <v>0.96434393910692384</v>
          </cell>
          <cell r="AT230">
            <v>0.96495472748688649</v>
          </cell>
        </row>
        <row r="231">
          <cell r="A231" t="str">
            <v>BP06/B450-Fid3</v>
          </cell>
          <cell r="B231" t="str">
            <v xml:space="preserve">   Bono 2006 / Badlar + 4,50% - Fideic 3</v>
          </cell>
          <cell r="AI231">
            <v>0</v>
          </cell>
          <cell r="AJ231">
            <v>0</v>
          </cell>
          <cell r="AK231">
            <v>0</v>
          </cell>
          <cell r="AL231">
            <v>0</v>
          </cell>
          <cell r="AM231">
            <v>0</v>
          </cell>
          <cell r="AN231">
            <v>0</v>
          </cell>
          <cell r="AO231">
            <v>0</v>
          </cell>
          <cell r="AP231">
            <v>0</v>
          </cell>
          <cell r="AQ231">
            <v>0</v>
          </cell>
          <cell r="AR231">
            <v>0</v>
          </cell>
          <cell r="AS231">
            <v>0</v>
          </cell>
          <cell r="AT231">
            <v>0</v>
          </cell>
        </row>
        <row r="232">
          <cell r="A232" t="str">
            <v>BP06/B450-Fid4</v>
          </cell>
          <cell r="B232" t="str">
            <v xml:space="preserve">   Bono 2006 / Badlar + 4,50% - Fideic 4</v>
          </cell>
          <cell r="AI232">
            <v>0</v>
          </cell>
          <cell r="AJ232">
            <v>0</v>
          </cell>
          <cell r="AK232">
            <v>0</v>
          </cell>
          <cell r="AL232">
            <v>0</v>
          </cell>
          <cell r="AM232">
            <v>0</v>
          </cell>
          <cell r="AN232">
            <v>0</v>
          </cell>
          <cell r="AO232">
            <v>0</v>
          </cell>
          <cell r="AP232">
            <v>0</v>
          </cell>
          <cell r="AQ232">
            <v>0</v>
          </cell>
          <cell r="AR232">
            <v>0</v>
          </cell>
          <cell r="AS232">
            <v>0</v>
          </cell>
          <cell r="AT232">
            <v>0</v>
          </cell>
        </row>
        <row r="233">
          <cell r="A233" t="str">
            <v>BP07/B450</v>
          </cell>
          <cell r="B233" t="str">
            <v xml:space="preserve">   Bono 2007 / Badlar + 4,50% - Serie 1</v>
          </cell>
          <cell r="AI233">
            <v>0</v>
          </cell>
          <cell r="AJ233">
            <v>0</v>
          </cell>
          <cell r="AK233">
            <v>0</v>
          </cell>
          <cell r="AL233">
            <v>0</v>
          </cell>
          <cell r="AM233">
            <v>0</v>
          </cell>
          <cell r="AN233">
            <v>0</v>
          </cell>
          <cell r="AO233">
            <v>0</v>
          </cell>
          <cell r="AP233">
            <v>0</v>
          </cell>
          <cell r="AQ233">
            <v>0</v>
          </cell>
          <cell r="AR233">
            <v>0</v>
          </cell>
          <cell r="AS233">
            <v>0</v>
          </cell>
          <cell r="AT233">
            <v>0</v>
          </cell>
        </row>
        <row r="234">
          <cell r="A234" t="str">
            <v>BP07/B450-II</v>
          </cell>
          <cell r="B234" t="str">
            <v xml:space="preserve">   Bono 2007 / Badlar + 4,50% - Serie 2</v>
          </cell>
          <cell r="AI234">
            <v>0</v>
          </cell>
          <cell r="AJ234">
            <v>0</v>
          </cell>
          <cell r="AK234">
            <v>0</v>
          </cell>
          <cell r="AL234">
            <v>0</v>
          </cell>
          <cell r="AM234">
            <v>0</v>
          </cell>
          <cell r="AN234">
            <v>0</v>
          </cell>
          <cell r="AO234">
            <v>0</v>
          </cell>
          <cell r="AP234">
            <v>0</v>
          </cell>
          <cell r="AQ234">
            <v>0</v>
          </cell>
          <cell r="AR234">
            <v>0</v>
          </cell>
          <cell r="AS234">
            <v>0</v>
          </cell>
          <cell r="AT234">
            <v>0</v>
          </cell>
        </row>
        <row r="235">
          <cell r="A235" t="str">
            <v>Pmos Gdos</v>
          </cell>
          <cell r="B235" t="str">
            <v xml:space="preserve">   Préstamos Garantizados</v>
          </cell>
        </row>
        <row r="236">
          <cell r="A236" t="str">
            <v>P FRB</v>
          </cell>
          <cell r="AR236">
            <v>0</v>
          </cell>
          <cell r="AS236">
            <v>0</v>
          </cell>
          <cell r="AT236">
            <v>0</v>
          </cell>
        </row>
        <row r="237">
          <cell r="A237" t="str">
            <v>P BG01/03</v>
          </cell>
          <cell r="AR237">
            <v>0</v>
          </cell>
          <cell r="AS237">
            <v>0</v>
          </cell>
          <cell r="AT237">
            <v>0</v>
          </cell>
        </row>
        <row r="238">
          <cell r="A238" t="str">
            <v>P BG04/06</v>
          </cell>
          <cell r="AR238">
            <v>0</v>
          </cell>
          <cell r="AS238">
            <v>0</v>
          </cell>
          <cell r="AT238">
            <v>0</v>
          </cell>
        </row>
        <row r="239">
          <cell r="A239" t="str">
            <v>P BG05/17</v>
          </cell>
          <cell r="AR239">
            <v>0.3829088324207669</v>
          </cell>
          <cell r="AS239">
            <v>0.39010764751303284</v>
          </cell>
          <cell r="AT239">
            <v>0.37399351744622328</v>
          </cell>
        </row>
        <row r="240">
          <cell r="A240" t="str">
            <v>P BG06/27</v>
          </cell>
          <cell r="AR240">
            <v>0</v>
          </cell>
          <cell r="AS240">
            <v>0</v>
          </cell>
          <cell r="AT240">
            <v>0</v>
          </cell>
        </row>
        <row r="241">
          <cell r="A241" t="str">
            <v>P BG07/05</v>
          </cell>
          <cell r="AR241">
            <v>0</v>
          </cell>
          <cell r="AS241">
            <v>0</v>
          </cell>
          <cell r="AT241">
            <v>0</v>
          </cell>
        </row>
        <row r="242">
          <cell r="A242" t="str">
            <v>P BG08/19</v>
          </cell>
          <cell r="AR242">
            <v>0</v>
          </cell>
          <cell r="AS242">
            <v>0</v>
          </cell>
          <cell r="AT242">
            <v>0</v>
          </cell>
        </row>
        <row r="243">
          <cell r="A243" t="str">
            <v>P BG09/09</v>
          </cell>
          <cell r="AR243">
            <v>0</v>
          </cell>
          <cell r="AS243">
            <v>0</v>
          </cell>
          <cell r="AT243">
            <v>0</v>
          </cell>
        </row>
        <row r="244">
          <cell r="A244" t="str">
            <v>P BG10/20</v>
          </cell>
          <cell r="AR244">
            <v>0</v>
          </cell>
          <cell r="AS244">
            <v>0</v>
          </cell>
          <cell r="AT244">
            <v>0</v>
          </cell>
        </row>
        <row r="245">
          <cell r="A245" t="str">
            <v>P BG11/10</v>
          </cell>
          <cell r="AR245">
            <v>0</v>
          </cell>
          <cell r="AS245">
            <v>0</v>
          </cell>
          <cell r="AT245">
            <v>0</v>
          </cell>
        </row>
        <row r="246">
          <cell r="A246" t="str">
            <v>P BG12/15</v>
          </cell>
          <cell r="AR246">
            <v>0</v>
          </cell>
          <cell r="AS246">
            <v>0</v>
          </cell>
          <cell r="AT246">
            <v>0</v>
          </cell>
        </row>
        <row r="247">
          <cell r="A247" t="str">
            <v>P BG13/30</v>
          </cell>
          <cell r="AR247">
            <v>0</v>
          </cell>
          <cell r="AS247">
            <v>0</v>
          </cell>
          <cell r="AT247">
            <v>0</v>
          </cell>
        </row>
        <row r="248">
          <cell r="A248" t="str">
            <v>P BG14/31</v>
          </cell>
          <cell r="AR248">
            <v>0</v>
          </cell>
          <cell r="AS248">
            <v>0</v>
          </cell>
          <cell r="AT248">
            <v>0</v>
          </cell>
        </row>
        <row r="249">
          <cell r="A249" t="str">
            <v>P BG15/12</v>
          </cell>
          <cell r="AR249">
            <v>0.69122243694526697</v>
          </cell>
          <cell r="AS249">
            <v>0.69381214662704005</v>
          </cell>
          <cell r="AT249">
            <v>0.7063834816154313</v>
          </cell>
        </row>
        <row r="250">
          <cell r="A250" t="str">
            <v>P BG16/08$</v>
          </cell>
          <cell r="AR250">
            <v>0</v>
          </cell>
          <cell r="AS250">
            <v>0</v>
          </cell>
          <cell r="AT250">
            <v>0</v>
          </cell>
        </row>
        <row r="251">
          <cell r="A251" t="str">
            <v>P BG17/08</v>
          </cell>
          <cell r="AR251">
            <v>9.9791009654470658E-2</v>
          </cell>
          <cell r="AS251">
            <v>0.10062199772417149</v>
          </cell>
          <cell r="AT251">
            <v>0.10024357003653708</v>
          </cell>
        </row>
        <row r="252">
          <cell r="A252" t="str">
            <v>P BG18/18</v>
          </cell>
          <cell r="AR252">
            <v>0</v>
          </cell>
          <cell r="AS252">
            <v>0</v>
          </cell>
          <cell r="AT252">
            <v>0</v>
          </cell>
        </row>
        <row r="253">
          <cell r="A253" t="str">
            <v>P BG19/31</v>
          </cell>
          <cell r="AR253">
            <v>0</v>
          </cell>
          <cell r="AS253">
            <v>0</v>
          </cell>
          <cell r="AT253">
            <v>0</v>
          </cell>
        </row>
        <row r="254">
          <cell r="A254" t="str">
            <v>P EL/ARP-61</v>
          </cell>
          <cell r="AR254">
            <v>0</v>
          </cell>
          <cell r="AS254">
            <v>0</v>
          </cell>
          <cell r="AT254">
            <v>0</v>
          </cell>
        </row>
        <row r="255">
          <cell r="A255" t="str">
            <v>P EL/ARP-68</v>
          </cell>
          <cell r="AR255">
            <v>0</v>
          </cell>
          <cell r="AS255">
            <v>0</v>
          </cell>
          <cell r="AT255">
            <v>0</v>
          </cell>
        </row>
        <row r="256">
          <cell r="A256" t="str">
            <v>P EL/USD-74</v>
          </cell>
          <cell r="AR256">
            <v>0</v>
          </cell>
          <cell r="AS256">
            <v>0</v>
          </cell>
          <cell r="AT256">
            <v>0</v>
          </cell>
        </row>
        <row r="257">
          <cell r="A257" t="str">
            <v>P EL/USD-79</v>
          </cell>
          <cell r="AR257">
            <v>0</v>
          </cell>
          <cell r="AS257">
            <v>0</v>
          </cell>
          <cell r="AT257">
            <v>0</v>
          </cell>
        </row>
        <row r="258">
          <cell r="A258" t="str">
            <v>P EL/USD-91</v>
          </cell>
          <cell r="AR258">
            <v>0</v>
          </cell>
          <cell r="AS258">
            <v>0</v>
          </cell>
          <cell r="AT258">
            <v>0</v>
          </cell>
        </row>
        <row r="259">
          <cell r="B259" t="str">
            <v>Otros</v>
          </cell>
        </row>
        <row r="260">
          <cell r="A260" t="str">
            <v>NMB</v>
          </cell>
          <cell r="B260" t="str">
            <v xml:space="preserve">   BONOS DINERO NUEVO </v>
          </cell>
          <cell r="W260">
            <v>0.94334998966001349</v>
          </cell>
          <cell r="X260">
            <v>0.94289678957729373</v>
          </cell>
          <cell r="Y260">
            <v>0.94267074332354261</v>
          </cell>
          <cell r="Z260">
            <v>0.941133653780306</v>
          </cell>
          <cell r="AA260">
            <v>0.9060919827569297</v>
          </cell>
          <cell r="AB260">
            <v>0.93980943275753692</v>
          </cell>
          <cell r="AC260">
            <v>0.94086024560827752</v>
          </cell>
          <cell r="AD260">
            <v>0.93984676191406447</v>
          </cell>
          <cell r="AE260">
            <v>0.93741811692545707</v>
          </cell>
          <cell r="AF260">
            <v>0.93389616031125477</v>
          </cell>
          <cell r="AG260">
            <v>1</v>
          </cell>
          <cell r="AH260">
            <v>1</v>
          </cell>
          <cell r="AI260">
            <v>0</v>
          </cell>
          <cell r="AJ260">
            <v>0</v>
          </cell>
          <cell r="AK260">
            <v>0</v>
          </cell>
          <cell r="AL260">
            <v>0</v>
          </cell>
          <cell r="AM260">
            <v>0</v>
          </cell>
          <cell r="AN260">
            <v>0</v>
          </cell>
          <cell r="AO260">
            <v>0</v>
          </cell>
          <cell r="AP260">
            <v>0</v>
          </cell>
          <cell r="AQ260">
            <v>0</v>
          </cell>
          <cell r="AR260">
            <v>0</v>
          </cell>
          <cell r="AS260">
            <v>0</v>
          </cell>
          <cell r="AT260">
            <v>1</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E"/>
      <sheetName val="B"/>
      <sheetName val="transfer"/>
      <sheetName val="C"/>
      <sheetName val="SimInp1"/>
      <sheetName val="ModDef"/>
      <sheetName val="Model"/>
      <sheetName val="Parque Automotor"/>
      <sheetName val="country name lookup"/>
      <sheetName val="table1"/>
      <sheetName val="Cuadro5"/>
      <sheetName val="C Summary"/>
      <sheetName val="GR罠ICO DE FONDO POR AFILIADO"/>
      <sheetName val="fondo_promedio"/>
      <sheetName val="GRÁFICO_DE_FONDO_POR_AFILIADO"/>
      <sheetName val="Bench - 99"/>
      <sheetName val="CoefStocks"/>
      <sheetName val="SIGADE"/>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Datos Caja"/>
      <sheetName val="Capitalizacion"/>
      <sheetName val="Titulo x Pais"/>
      <sheetName val="% Residual"/>
      <sheetName val="Current"/>
    </sheetNames>
    <sheetDataSet>
      <sheetData sheetId="0" refreshError="1">
        <row r="2">
          <cell r="A2" t="str">
            <v xml:space="preserve"> - Valores Residuales Actualizados en millones de dólares -</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row>
        <row r="3">
          <cell r="E3" t="str">
            <v>DATOS ORIGINALES SIN REVISAR</v>
          </cell>
          <cell r="AT3" t="str">
            <v>ojo: no está implementada la pesificación</v>
          </cell>
        </row>
        <row r="4">
          <cell r="A4" t="str">
            <v>DNCI</v>
          </cell>
          <cell r="B4" t="str">
            <v>COD CAJA</v>
          </cell>
          <cell r="C4" t="str">
            <v>ESPECIE</v>
          </cell>
          <cell r="D4" t="str">
            <v>CAP INT</v>
          </cell>
          <cell r="E4">
            <v>33603</v>
          </cell>
          <cell r="F4">
            <v>33694</v>
          </cell>
          <cell r="G4">
            <v>33785</v>
          </cell>
          <cell r="H4">
            <v>33877</v>
          </cell>
          <cell r="I4">
            <v>33969</v>
          </cell>
          <cell r="J4">
            <v>34059</v>
          </cell>
          <cell r="K4">
            <v>34150</v>
          </cell>
          <cell r="L4">
            <v>34242</v>
          </cell>
          <cell r="M4">
            <v>34334</v>
          </cell>
          <cell r="N4">
            <v>34424</v>
          </cell>
          <cell r="O4">
            <v>34515</v>
          </cell>
          <cell r="P4">
            <v>34607</v>
          </cell>
          <cell r="Q4">
            <v>34699</v>
          </cell>
          <cell r="R4">
            <v>34789</v>
          </cell>
          <cell r="S4">
            <v>34880</v>
          </cell>
          <cell r="T4">
            <v>34972</v>
          </cell>
          <cell r="U4">
            <v>35064</v>
          </cell>
          <cell r="V4">
            <v>35155</v>
          </cell>
          <cell r="W4">
            <v>35246</v>
          </cell>
          <cell r="X4">
            <v>35338</v>
          </cell>
          <cell r="Y4">
            <v>35430</v>
          </cell>
          <cell r="Z4">
            <v>35520</v>
          </cell>
          <cell r="AA4">
            <v>35611</v>
          </cell>
          <cell r="AB4">
            <v>35703</v>
          </cell>
          <cell r="AC4">
            <v>35795</v>
          </cell>
          <cell r="AD4">
            <v>35885</v>
          </cell>
          <cell r="AE4">
            <v>35976</v>
          </cell>
          <cell r="AF4">
            <v>36068</v>
          </cell>
          <cell r="AG4">
            <v>36160</v>
          </cell>
          <cell r="AH4">
            <v>36250</v>
          </cell>
          <cell r="AI4">
            <v>36341</v>
          </cell>
          <cell r="AJ4">
            <v>36433</v>
          </cell>
          <cell r="AK4">
            <v>36525</v>
          </cell>
          <cell r="AL4">
            <v>36616</v>
          </cell>
          <cell r="AM4">
            <v>36707</v>
          </cell>
          <cell r="AN4">
            <v>36799</v>
          </cell>
          <cell r="AO4">
            <v>36891</v>
          </cell>
          <cell r="AP4">
            <v>36981</v>
          </cell>
          <cell r="AQ4">
            <v>37072</v>
          </cell>
          <cell r="AR4">
            <v>37164</v>
          </cell>
          <cell r="AS4">
            <v>37256</v>
          </cell>
          <cell r="AT4">
            <v>37346</v>
          </cell>
          <cell r="AU4">
            <v>37437</v>
          </cell>
        </row>
        <row r="5">
          <cell r="A5" t="str">
            <v>x</v>
          </cell>
          <cell r="B5">
            <v>2</v>
          </cell>
          <cell r="C5">
            <v>3</v>
          </cell>
          <cell r="D5">
            <v>4</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-3565.0425802064669</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-5.4569682106375694E-12</v>
          </cell>
          <cell r="AM5">
            <v>0</v>
          </cell>
          <cell r="AN5">
            <v>0</v>
          </cell>
          <cell r="AO5">
            <v>0</v>
          </cell>
          <cell r="AP5">
            <v>0</v>
          </cell>
          <cell r="AQ5">
            <v>-1.0250000013911631E-3</v>
          </cell>
          <cell r="AR5">
            <v>0</v>
          </cell>
          <cell r="AS5">
            <v>-0.91927484326015474</v>
          </cell>
          <cell r="AT5">
            <v>-0.35874990859997524</v>
          </cell>
          <cell r="AU5">
            <v>728.75507170609171</v>
          </cell>
        </row>
        <row r="6">
          <cell r="A6" t="str">
            <v>TENENCIAS TOTALES NO RESIDENTES</v>
          </cell>
          <cell r="E6">
            <v>-4</v>
          </cell>
          <cell r="F6">
            <v>-5</v>
          </cell>
          <cell r="G6">
            <v>-6</v>
          </cell>
          <cell r="H6">
            <v>-7</v>
          </cell>
          <cell r="I6">
            <v>-8</v>
          </cell>
          <cell r="J6">
            <v>-9</v>
          </cell>
          <cell r="K6">
            <v>-10</v>
          </cell>
          <cell r="L6">
            <v>-11</v>
          </cell>
          <cell r="M6">
            <v>-12</v>
          </cell>
          <cell r="N6">
            <v>-13</v>
          </cell>
          <cell r="O6">
            <v>-14</v>
          </cell>
          <cell r="P6">
            <v>-15</v>
          </cell>
          <cell r="Q6">
            <v>-16</v>
          </cell>
          <cell r="R6">
            <v>-17</v>
          </cell>
          <cell r="S6">
            <v>-18</v>
          </cell>
          <cell r="T6">
            <v>-19</v>
          </cell>
          <cell r="U6">
            <v>0</v>
          </cell>
          <cell r="V6">
            <v>0</v>
          </cell>
          <cell r="W6">
            <v>4391.6784540334838</v>
          </cell>
          <cell r="X6">
            <v>4668.8353208583358</v>
          </cell>
          <cell r="Y6">
            <v>4966.9917551170656</v>
          </cell>
          <cell r="Z6">
            <v>5289.7620068273282</v>
          </cell>
          <cell r="AA6">
            <v>5110.5299150258579</v>
          </cell>
          <cell r="AB6">
            <v>4959.7284206104105</v>
          </cell>
          <cell r="AC6">
            <v>4957.2158078967186</v>
          </cell>
          <cell r="AD6">
            <v>4609.6033083547172</v>
          </cell>
          <cell r="AE6">
            <v>4841.7529609631056</v>
          </cell>
          <cell r="AF6">
            <v>5656.4746429618317</v>
          </cell>
          <cell r="AG6">
            <v>4565.7770116076463</v>
          </cell>
          <cell r="AH6">
            <v>4551.1594728048276</v>
          </cell>
          <cell r="AI6">
            <v>4343.2071524669245</v>
          </cell>
          <cell r="AJ6">
            <v>4394.6046847267116</v>
          </cell>
          <cell r="AK6">
            <v>4294.2259322303007</v>
          </cell>
          <cell r="AL6">
            <v>4467.0428180679737</v>
          </cell>
          <cell r="AM6">
            <v>4744.0042304521003</v>
          </cell>
          <cell r="AN6">
            <v>4281.5769660252845</v>
          </cell>
          <cell r="AO6">
            <v>4067.5728613374572</v>
          </cell>
          <cell r="AP6">
            <v>3795.1179788178911</v>
          </cell>
          <cell r="AQ6">
            <v>2192.5336031892439</v>
          </cell>
          <cell r="AR6">
            <v>1492.1360016803046</v>
          </cell>
          <cell r="AS6">
            <v>763.75813045177574</v>
          </cell>
          <cell r="AT6">
            <v>747.01371132832389</v>
          </cell>
          <cell r="AU6">
            <v>802.11601608886804</v>
          </cell>
        </row>
        <row r="7">
          <cell r="A7" t="str">
            <v>X</v>
          </cell>
          <cell r="U7">
            <v>0</v>
          </cell>
          <cell r="V7">
            <v>0</v>
          </cell>
          <cell r="W7">
            <v>4391.6784540334838</v>
          </cell>
          <cell r="X7">
            <v>4668.8353208583358</v>
          </cell>
          <cell r="Y7">
            <v>4966.9917551170656</v>
          </cell>
          <cell r="Z7">
            <v>5289.7620068273282</v>
          </cell>
          <cell r="AA7">
            <v>5110.5299150258579</v>
          </cell>
          <cell r="AB7">
            <v>4959.7284206104105</v>
          </cell>
          <cell r="AC7">
            <v>4957.2158078967186</v>
          </cell>
          <cell r="AD7">
            <v>4609.6033083547172</v>
          </cell>
          <cell r="AE7">
            <v>4841.7529609631056</v>
          </cell>
          <cell r="AF7">
            <v>5656.4746429618317</v>
          </cell>
          <cell r="AG7">
            <v>4565.7770116076463</v>
          </cell>
          <cell r="AH7">
            <v>4551.1594728048276</v>
          </cell>
          <cell r="AI7">
            <v>4343.2071524669245</v>
          </cell>
          <cell r="AJ7">
            <v>4394.6046847267116</v>
          </cell>
          <cell r="AK7">
            <v>4294.2259322303007</v>
          </cell>
          <cell r="AL7">
            <v>4467.0428180679737</v>
          </cell>
          <cell r="AM7">
            <v>4744.0042304521003</v>
          </cell>
          <cell r="AN7">
            <v>4281.5769660252845</v>
          </cell>
          <cell r="AO7">
            <v>4067.5728613374572</v>
          </cell>
          <cell r="AP7">
            <v>3795.1179788178911</v>
          </cell>
          <cell r="AQ7">
            <v>2192.5336031892439</v>
          </cell>
          <cell r="AR7">
            <v>1492.1360016803046</v>
          </cell>
          <cell r="AS7">
            <v>763.75813045177574</v>
          </cell>
          <cell r="AT7">
            <v>747.01371132832389</v>
          </cell>
          <cell r="AU7">
            <v>802.11601608886804</v>
          </cell>
        </row>
        <row r="8">
          <cell r="A8" t="str">
            <v>TITULOS GOBIERNO NACIONAL</v>
          </cell>
          <cell r="U8">
            <v>0</v>
          </cell>
          <cell r="V8">
            <v>0</v>
          </cell>
          <cell r="W8">
            <v>4325.354950852663</v>
          </cell>
          <cell r="X8">
            <v>4600.9923540878262</v>
          </cell>
          <cell r="Y8">
            <v>4848.4995016291177</v>
          </cell>
          <cell r="Z8">
            <v>5141.9430408018243</v>
          </cell>
          <cell r="AA8">
            <v>4870.2041901967004</v>
          </cell>
          <cell r="AB8">
            <v>4680.6607970988498</v>
          </cell>
          <cell r="AC8">
            <v>4541.894117214877</v>
          </cell>
          <cell r="AD8">
            <v>4203.5863194370759</v>
          </cell>
          <cell r="AE8">
            <v>4414.3253262066901</v>
          </cell>
          <cell r="AF8">
            <v>5197.9910050907802</v>
          </cell>
          <cell r="AG8">
            <v>4119.1463281482611</v>
          </cell>
          <cell r="AH8">
            <v>4110.6528128912214</v>
          </cell>
          <cell r="AI8">
            <v>3949.7509018734027</v>
          </cell>
          <cell r="AJ8">
            <v>4077.2003753305526</v>
          </cell>
          <cell r="AK8">
            <v>3965.3960342644818</v>
          </cell>
          <cell r="AL8">
            <v>4152.0404239318532</v>
          </cell>
          <cell r="AM8">
            <v>4452.5086498145938</v>
          </cell>
          <cell r="AN8">
            <v>3985.5980465667426</v>
          </cell>
          <cell r="AO8">
            <v>3778.5484050875889</v>
          </cell>
          <cell r="AP8">
            <v>3531.2716555306934</v>
          </cell>
          <cell r="AQ8">
            <v>1949.96381386747</v>
          </cell>
          <cell r="AR8">
            <v>1255.2424389003195</v>
          </cell>
          <cell r="AS8">
            <v>694.51240066846231</v>
          </cell>
          <cell r="AT8">
            <v>698.17512010267478</v>
          </cell>
          <cell r="AU8">
            <v>736.62506283577409</v>
          </cell>
        </row>
        <row r="9">
          <cell r="A9" t="str">
            <v>x</v>
          </cell>
          <cell r="U9">
            <v>0</v>
          </cell>
          <cell r="V9">
            <v>0</v>
          </cell>
          <cell r="W9">
            <v>4325.354950852663</v>
          </cell>
          <cell r="X9">
            <v>4600.9923540878262</v>
          </cell>
          <cell r="Y9">
            <v>4848.4995016291177</v>
          </cell>
          <cell r="Z9">
            <v>5141.9430408018243</v>
          </cell>
          <cell r="AA9">
            <v>4870.2041901967004</v>
          </cell>
          <cell r="AB9">
            <v>4680.6607970988498</v>
          </cell>
          <cell r="AC9">
            <v>4541.894117214877</v>
          </cell>
          <cell r="AD9">
            <v>4203.5863194370759</v>
          </cell>
          <cell r="AE9">
            <v>4414.3253262066901</v>
          </cell>
          <cell r="AF9">
            <v>5197.9910050907802</v>
          </cell>
          <cell r="AG9">
            <v>4119.1463281482611</v>
          </cell>
          <cell r="AH9">
            <v>4110.6528128912214</v>
          </cell>
          <cell r="AI9">
            <v>3949.7509018734027</v>
          </cell>
          <cell r="AJ9">
            <v>4077.2003753305526</v>
          </cell>
          <cell r="AK9">
            <v>3965.3960342644818</v>
          </cell>
          <cell r="AL9">
            <v>4152.0404239318532</v>
          </cell>
          <cell r="AM9">
            <v>4452.5086498145938</v>
          </cell>
          <cell r="AN9">
            <v>3985.5980465667426</v>
          </cell>
          <cell r="AO9">
            <v>3778.5484050875889</v>
          </cell>
          <cell r="AP9">
            <v>3531.2716555306934</v>
          </cell>
          <cell r="AQ9">
            <v>1949.96381386747</v>
          </cell>
          <cell r="AR9">
            <v>1255.2424389003195</v>
          </cell>
          <cell r="AS9">
            <v>694.51240066846231</v>
          </cell>
          <cell r="AT9">
            <v>698.17512010267478</v>
          </cell>
          <cell r="AU9">
            <v>736.62506283577409</v>
          </cell>
        </row>
        <row r="10">
          <cell r="A10" t="str">
            <v>BOTE</v>
          </cell>
          <cell r="B10">
            <v>0</v>
          </cell>
          <cell r="C10" t="str">
            <v>BOTE 1ra Serie</v>
          </cell>
          <cell r="D10" t="str">
            <v>N</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row>
        <row r="11">
          <cell r="A11" t="str">
            <v>BOTE2</v>
          </cell>
          <cell r="B11">
            <v>2228</v>
          </cell>
          <cell r="C11" t="str">
            <v>BOTE 2</v>
          </cell>
          <cell r="D11" t="str">
            <v>N</v>
          </cell>
          <cell r="U11">
            <v>0</v>
          </cell>
          <cell r="V11">
            <v>0</v>
          </cell>
          <cell r="W11">
            <v>123.19384531722056</v>
          </cell>
          <cell r="X11">
            <v>108.8870208888889</v>
          </cell>
          <cell r="Y11">
            <v>92.402579354838693</v>
          </cell>
          <cell r="Z11">
            <v>55.56464230000001</v>
          </cell>
          <cell r="AA11">
            <v>22.798706887550196</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row>
        <row r="12">
          <cell r="A12" t="str">
            <v>BOTE3</v>
          </cell>
          <cell r="B12">
            <v>2228</v>
          </cell>
          <cell r="C12" t="str">
            <v>BOTE 3</v>
          </cell>
          <cell r="D12" t="str">
            <v>N</v>
          </cell>
          <cell r="U12">
            <v>0</v>
          </cell>
          <cell r="V12">
            <v>0</v>
          </cell>
          <cell r="W12">
            <v>18.874782477551015</v>
          </cell>
          <cell r="X12">
            <v>17.083092820000001</v>
          </cell>
          <cell r="Y12">
            <v>19.100445115862072</v>
          </cell>
          <cell r="Z12">
            <v>10.890372030000009</v>
          </cell>
          <cell r="AA12">
            <v>41.813095212587392</v>
          </cell>
          <cell r="AB12">
            <v>42.720059592592605</v>
          </cell>
          <cell r="AC12">
            <v>30.591221167368424</v>
          </cell>
          <cell r="AD12">
            <v>22.999706507368423</v>
          </cell>
          <cell r="AE12">
            <v>16.224844659298245</v>
          </cell>
          <cell r="AF12">
            <v>12.059170870182768</v>
          </cell>
          <cell r="AG12">
            <v>7.610732094078946</v>
          </cell>
          <cell r="AH12">
            <v>3.5188878800000003</v>
          </cell>
          <cell r="AI12">
            <v>0</v>
          </cell>
          <cell r="AJ12">
            <v>0</v>
          </cell>
          <cell r="AK12">
            <v>0</v>
          </cell>
          <cell r="AL12">
            <v>0</v>
          </cell>
          <cell r="AM12">
            <v>0</v>
          </cell>
          <cell r="AN12">
            <v>0</v>
          </cell>
          <cell r="AO12">
            <v>0</v>
          </cell>
          <cell r="AP12">
            <v>0</v>
          </cell>
          <cell r="AQ12">
            <v>0</v>
          </cell>
          <cell r="AR12">
            <v>0</v>
          </cell>
          <cell r="AS12">
            <v>0</v>
          </cell>
          <cell r="AT12">
            <v>0</v>
          </cell>
          <cell r="AU12">
            <v>0</v>
          </cell>
        </row>
        <row r="13">
          <cell r="A13" t="str">
            <v>BOTE3</v>
          </cell>
          <cell r="B13">
            <v>2395</v>
          </cell>
          <cell r="C13" t="str">
            <v>BOTE 3</v>
          </cell>
          <cell r="D13" t="str">
            <v>N</v>
          </cell>
          <cell r="U13">
            <v>0</v>
          </cell>
          <cell r="V13">
            <v>0</v>
          </cell>
          <cell r="W13">
            <v>5.4043338775510117</v>
          </cell>
          <cell r="X13">
            <v>4.1031901000000017</v>
          </cell>
          <cell r="Y13">
            <v>5.6472882758620679</v>
          </cell>
          <cell r="Z13">
            <v>2.26652875</v>
          </cell>
          <cell r="AA13">
            <v>1.4347874125874116</v>
          </cell>
          <cell r="AB13">
            <v>2.3358875925925968</v>
          </cell>
          <cell r="AC13">
            <v>0.90999194736842071</v>
          </cell>
          <cell r="AD13">
            <v>0.86335394736842253</v>
          </cell>
          <cell r="AE13">
            <v>0.5995037192982472</v>
          </cell>
          <cell r="AF13">
            <v>0.19514671018276736</v>
          </cell>
          <cell r="AG13">
            <v>0.18320669407894741</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row>
        <row r="14">
          <cell r="B14">
            <v>9495</v>
          </cell>
          <cell r="C14" t="str">
            <v xml:space="preserve">BOTE 3 CUP.EN TRANSF.AL EXTERIOR        </v>
          </cell>
          <cell r="D14" t="str">
            <v>N</v>
          </cell>
          <cell r="U14">
            <v>0</v>
          </cell>
          <cell r="V14">
            <v>0</v>
          </cell>
          <cell r="W14">
            <v>13.470448600000005</v>
          </cell>
          <cell r="X14">
            <v>12.97990272</v>
          </cell>
          <cell r="Y14">
            <v>13.453156840000004</v>
          </cell>
          <cell r="Z14">
            <v>8.623843280000008</v>
          </cell>
          <cell r="AA14">
            <v>40.37830779999998</v>
          </cell>
          <cell r="AB14">
            <v>40.384172000000007</v>
          </cell>
          <cell r="AC14">
            <v>29.681229220000002</v>
          </cell>
          <cell r="AD14">
            <v>22.136352559999999</v>
          </cell>
          <cell r="AE14">
            <v>15.625340939999999</v>
          </cell>
          <cell r="AF14">
            <v>11.864024160000001</v>
          </cell>
          <cell r="AG14">
            <v>7.4275253999999986</v>
          </cell>
          <cell r="AH14">
            <v>3.5188878800000003</v>
          </cell>
          <cell r="AI14">
            <v>0</v>
          </cell>
          <cell r="AJ14">
            <v>0</v>
          </cell>
          <cell r="AK14">
            <v>0</v>
          </cell>
          <cell r="AL14">
            <v>0</v>
          </cell>
          <cell r="AM14">
            <v>0</v>
          </cell>
          <cell r="AN14">
            <v>0</v>
          </cell>
          <cell r="AO14">
            <v>0</v>
          </cell>
          <cell r="AP14">
            <v>0</v>
          </cell>
          <cell r="AQ14">
            <v>0</v>
          </cell>
          <cell r="AR14">
            <v>0</v>
          </cell>
          <cell r="AS14">
            <v>0</v>
          </cell>
          <cell r="AT14">
            <v>0</v>
          </cell>
          <cell r="AU14">
            <v>0</v>
          </cell>
        </row>
        <row r="15">
          <cell r="A15" t="str">
            <v>BIC</v>
          </cell>
          <cell r="B15">
            <v>9495</v>
          </cell>
          <cell r="C15" t="str">
            <v xml:space="preserve">BOTE 3 CUP.EN TRANSF.AL EXTERIOR        </v>
          </cell>
          <cell r="D15" t="str">
            <v>N</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row>
        <row r="16">
          <cell r="A16" t="str">
            <v>BOT5</v>
          </cell>
          <cell r="B16">
            <v>0</v>
          </cell>
          <cell r="C16" t="str">
            <v>BOTESO 5</v>
          </cell>
          <cell r="D16" t="str">
            <v>S(*)</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row>
        <row r="17">
          <cell r="A17" t="str">
            <v>BOT10</v>
          </cell>
          <cell r="B17">
            <v>0</v>
          </cell>
          <cell r="C17" t="str">
            <v>BOTESO 10</v>
          </cell>
          <cell r="D17" t="str">
            <v>S</v>
          </cell>
          <cell r="U17">
            <v>0</v>
          </cell>
          <cell r="V17">
            <v>0</v>
          </cell>
          <cell r="W17">
            <v>197.83791740238573</v>
          </cell>
          <cell r="X17">
            <v>250.37368130972777</v>
          </cell>
          <cell r="Y17">
            <v>245.11518675152104</v>
          </cell>
          <cell r="Z17">
            <v>202.61095835971682</v>
          </cell>
          <cell r="AA17">
            <v>132.8709484762357</v>
          </cell>
          <cell r="AB17">
            <v>143.03332349109922</v>
          </cell>
          <cell r="AC17">
            <v>74.698501417211205</v>
          </cell>
          <cell r="AD17">
            <v>48.655889616256253</v>
          </cell>
          <cell r="AE17">
            <v>45.898719427097099</v>
          </cell>
          <cell r="AF17">
            <v>54.105196689660232</v>
          </cell>
          <cell r="AG17">
            <v>50.935207969938851</v>
          </cell>
          <cell r="AH17">
            <v>38.907570375714229</v>
          </cell>
          <cell r="AI17">
            <v>31.526644856223694</v>
          </cell>
          <cell r="AJ17">
            <v>24.112777203810875</v>
          </cell>
          <cell r="AK17">
            <v>17.013361164663099</v>
          </cell>
          <cell r="AL17">
            <v>8.8543899056476025</v>
          </cell>
          <cell r="AM17">
            <v>0</v>
          </cell>
          <cell r="AN17">
            <v>0</v>
          </cell>
          <cell r="AO17">
            <v>0</v>
          </cell>
          <cell r="AP17">
            <v>0</v>
          </cell>
          <cell r="AQ17">
            <v>0</v>
          </cell>
          <cell r="AR17">
            <v>0</v>
          </cell>
          <cell r="AS17">
            <v>0</v>
          </cell>
          <cell r="AT17">
            <v>0</v>
          </cell>
          <cell r="AU17">
            <v>0</v>
          </cell>
        </row>
        <row r="18">
          <cell r="A18" t="str">
            <v>BOT10</v>
          </cell>
          <cell r="B18">
            <v>2389</v>
          </cell>
          <cell r="C18" t="str">
            <v>BOTESO 10</v>
          </cell>
          <cell r="D18" t="str">
            <v>S</v>
          </cell>
          <cell r="U18">
            <v>0</v>
          </cell>
          <cell r="V18">
            <v>0</v>
          </cell>
          <cell r="W18">
            <v>54.727512019192623</v>
          </cell>
          <cell r="X18">
            <v>38.073131780515084</v>
          </cell>
          <cell r="Y18">
            <v>36.003195934324538</v>
          </cell>
          <cell r="Z18">
            <v>18.315914857572412</v>
          </cell>
          <cell r="AA18">
            <v>4.6140276349446667</v>
          </cell>
          <cell r="AB18">
            <v>63.415526640483144</v>
          </cell>
          <cell r="AC18">
            <v>2.9816279458551564</v>
          </cell>
          <cell r="AD18">
            <v>3.818110918535953</v>
          </cell>
          <cell r="AE18">
            <v>3.3244731312768141</v>
          </cell>
          <cell r="AF18">
            <v>2.622712439216909</v>
          </cell>
          <cell r="AG18">
            <v>2.6670265791531724</v>
          </cell>
          <cell r="AH18">
            <v>3.5559854855458326</v>
          </cell>
          <cell r="AI18">
            <v>1.7993990448707065</v>
          </cell>
          <cell r="AJ18">
            <v>1.2480564346326419</v>
          </cell>
          <cell r="AK18">
            <v>1.024630740667732</v>
          </cell>
          <cell r="AL18">
            <v>0</v>
          </cell>
          <cell r="AM18">
            <v>0</v>
          </cell>
          <cell r="AN18">
            <v>0</v>
          </cell>
          <cell r="AO18">
            <v>0</v>
          </cell>
          <cell r="AP18">
            <v>0</v>
          </cell>
          <cell r="AQ18">
            <v>0</v>
          </cell>
          <cell r="AR18">
            <v>0</v>
          </cell>
          <cell r="AS18">
            <v>0</v>
          </cell>
          <cell r="AT18">
            <v>0</v>
          </cell>
          <cell r="AU18">
            <v>0</v>
          </cell>
        </row>
        <row r="19">
          <cell r="B19">
            <v>9489</v>
          </cell>
          <cell r="C19" t="str">
            <v xml:space="preserve">BONOS TES. 10 A&amp;OS TRANSF. EXT.         </v>
          </cell>
          <cell r="D19" t="str">
            <v>S</v>
          </cell>
          <cell r="U19">
            <v>0</v>
          </cell>
          <cell r="V19">
            <v>0</v>
          </cell>
          <cell r="W19">
            <v>143.1104053831931</v>
          </cell>
          <cell r="X19">
            <v>212.3005495292127</v>
          </cell>
          <cell r="Y19">
            <v>209.1119908171965</v>
          </cell>
          <cell r="Z19">
            <v>184.29504350214441</v>
          </cell>
          <cell r="AA19">
            <v>128.25692084129102</v>
          </cell>
          <cell r="AB19">
            <v>79.617796850616088</v>
          </cell>
          <cell r="AC19">
            <v>71.716873471356053</v>
          </cell>
          <cell r="AD19">
            <v>44.837778697720303</v>
          </cell>
          <cell r="AE19">
            <v>42.574246295820288</v>
          </cell>
          <cell r="AF19">
            <v>51.482484250443321</v>
          </cell>
          <cell r="AG19">
            <v>48.268181390785678</v>
          </cell>
          <cell r="AH19">
            <v>35.351584890168397</v>
          </cell>
          <cell r="AI19">
            <v>29.727245811352986</v>
          </cell>
          <cell r="AJ19">
            <v>22.864720769178234</v>
          </cell>
          <cell r="AK19">
            <v>15.988730423995365</v>
          </cell>
          <cell r="AL19">
            <v>8.8543899056476025</v>
          </cell>
          <cell r="AM19">
            <v>0</v>
          </cell>
          <cell r="AN19">
            <v>0</v>
          </cell>
          <cell r="AO19">
            <v>0</v>
          </cell>
          <cell r="AP19">
            <v>0</v>
          </cell>
          <cell r="AQ19">
            <v>0</v>
          </cell>
          <cell r="AR19">
            <v>0</v>
          </cell>
          <cell r="AS19">
            <v>0</v>
          </cell>
          <cell r="AT19">
            <v>0</v>
          </cell>
          <cell r="AU19">
            <v>0</v>
          </cell>
        </row>
        <row r="20">
          <cell r="A20" t="str">
            <v>BX84</v>
          </cell>
          <cell r="B20">
            <v>9489</v>
          </cell>
          <cell r="C20" t="str">
            <v xml:space="preserve">BONOS TES. 10 A&amp;OS TRANSF. EXT.         </v>
          </cell>
          <cell r="D20" t="str">
            <v>S</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row>
        <row r="21">
          <cell r="A21" t="str">
            <v>BX87</v>
          </cell>
          <cell r="B21">
            <v>2281</v>
          </cell>
          <cell r="C21" t="str">
            <v>BONEX 87</v>
          </cell>
          <cell r="D21" t="str">
            <v>N</v>
          </cell>
          <cell r="U21">
            <v>0</v>
          </cell>
          <cell r="V21">
            <v>0</v>
          </cell>
          <cell r="W21">
            <v>9.3504500000000004</v>
          </cell>
          <cell r="X21">
            <v>8.4875250150753594</v>
          </cell>
          <cell r="Y21">
            <v>6.8281875000000003</v>
          </cell>
          <cell r="Z21">
            <v>7.2251875228426305</v>
          </cell>
          <cell r="AA21">
            <v>10.05953751497008</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row>
        <row r="22">
          <cell r="A22" t="str">
            <v>BX89</v>
          </cell>
          <cell r="B22">
            <v>2284</v>
          </cell>
          <cell r="C22" t="str">
            <v>BONEX 89</v>
          </cell>
          <cell r="D22" t="str">
            <v>N</v>
          </cell>
          <cell r="U22">
            <v>0</v>
          </cell>
          <cell r="V22">
            <v>0</v>
          </cell>
          <cell r="W22">
            <v>379.03109999999998</v>
          </cell>
          <cell r="X22">
            <v>376.24455</v>
          </cell>
          <cell r="Y22">
            <v>309.43770004123689</v>
          </cell>
          <cell r="Z22">
            <v>265.2601125075837</v>
          </cell>
          <cell r="AA22">
            <v>228.98977502538037</v>
          </cell>
          <cell r="AB22">
            <v>222.94001253493079</v>
          </cell>
          <cell r="AC22">
            <v>250.36072503575065</v>
          </cell>
          <cell r="AD22">
            <v>158.84614999999999</v>
          </cell>
          <cell r="AE22">
            <v>166.92112499999999</v>
          </cell>
          <cell r="AF22">
            <v>160.94555</v>
          </cell>
          <cell r="AG22">
            <v>71.378975025125726</v>
          </cell>
          <cell r="AH22">
            <v>63.734575035176057</v>
          </cell>
          <cell r="AI22">
            <v>62.877012499999999</v>
          </cell>
          <cell r="AJ22">
            <v>62.930762537313178</v>
          </cell>
          <cell r="AK22">
            <v>0</v>
          </cell>
          <cell r="AL22">
            <v>0</v>
          </cell>
          <cell r="AM22">
            <v>0</v>
          </cell>
          <cell r="AN22">
            <v>0</v>
          </cell>
          <cell r="AO22">
            <v>0</v>
          </cell>
          <cell r="AP22">
            <v>0</v>
          </cell>
          <cell r="AQ22">
            <v>0</v>
          </cell>
          <cell r="AR22">
            <v>0</v>
          </cell>
          <cell r="AS22">
            <v>0</v>
          </cell>
          <cell r="AT22">
            <v>0</v>
          </cell>
          <cell r="AU22">
            <v>0</v>
          </cell>
        </row>
        <row r="23">
          <cell r="A23" t="str">
            <v>BX92</v>
          </cell>
          <cell r="B23">
            <v>2217</v>
          </cell>
          <cell r="C23" t="str">
            <v>BONEX 92</v>
          </cell>
          <cell r="D23" t="str">
            <v>N</v>
          </cell>
          <cell r="U23">
            <v>0</v>
          </cell>
          <cell r="V23">
            <v>0</v>
          </cell>
          <cell r="W23">
            <v>21.221025000000001</v>
          </cell>
          <cell r="X23">
            <v>62.465100022247313</v>
          </cell>
          <cell r="Y23">
            <v>74.166375000000002</v>
          </cell>
          <cell r="Z23">
            <v>47.040374999999969</v>
          </cell>
          <cell r="AA23">
            <v>38.388674999999999</v>
          </cell>
          <cell r="AB23">
            <v>28.2533125</v>
          </cell>
          <cell r="AC23">
            <v>31.408437535787701</v>
          </cell>
          <cell r="AD23">
            <v>29.983874994871737</v>
          </cell>
          <cell r="AE23">
            <v>58.657312517623346</v>
          </cell>
          <cell r="AF23">
            <v>39.502699999999997</v>
          </cell>
          <cell r="AG23">
            <v>33.84995</v>
          </cell>
          <cell r="AH23">
            <v>35.838099999999997</v>
          </cell>
          <cell r="AI23">
            <v>53.84225</v>
          </cell>
          <cell r="AJ23">
            <v>53.319412497420011</v>
          </cell>
          <cell r="AK23">
            <v>57.117900010319829</v>
          </cell>
          <cell r="AL23">
            <v>56.971874999999997</v>
          </cell>
          <cell r="AM23">
            <v>57.492337512846646</v>
          </cell>
          <cell r="AN23">
            <v>38.783925025536178</v>
          </cell>
          <cell r="AO23">
            <v>24.337524999999999</v>
          </cell>
          <cell r="AP23">
            <v>25.079174999999999</v>
          </cell>
          <cell r="AQ23">
            <v>25.770800000000001</v>
          </cell>
          <cell r="AR23">
            <v>8.3167875000000002</v>
          </cell>
          <cell r="AS23">
            <v>2.2541125000000002</v>
          </cell>
          <cell r="AT23">
            <v>1.9016375000000001</v>
          </cell>
          <cell r="AU23">
            <v>4.6581374999999996</v>
          </cell>
        </row>
        <row r="24">
          <cell r="A24" t="str">
            <v>PRE1</v>
          </cell>
          <cell r="B24">
            <v>2217</v>
          </cell>
          <cell r="C24" t="str">
            <v>BOCON PREV 1ra Serie en Pesos</v>
          </cell>
          <cell r="D24" t="str">
            <v>S</v>
          </cell>
          <cell r="U24">
            <v>0</v>
          </cell>
          <cell r="V24">
            <v>0</v>
          </cell>
          <cell r="W24">
            <v>205.67353528288183</v>
          </cell>
          <cell r="X24">
            <v>196.9822072091103</v>
          </cell>
          <cell r="Y24">
            <v>311.74470242406881</v>
          </cell>
          <cell r="Z24">
            <v>355.57247734320003</v>
          </cell>
          <cell r="AA24">
            <v>276.16824352532183</v>
          </cell>
          <cell r="AB24">
            <v>248.6262671849916</v>
          </cell>
          <cell r="AC24">
            <v>226.85664297149262</v>
          </cell>
          <cell r="AD24">
            <v>182.30890196390291</v>
          </cell>
          <cell r="AE24">
            <v>173.24247459879879</v>
          </cell>
          <cell r="AF24">
            <v>153.68723103931464</v>
          </cell>
          <cell r="AG24">
            <v>133.53176672429188</v>
          </cell>
          <cell r="AH24">
            <v>123.42036924735869</v>
          </cell>
          <cell r="AI24">
            <v>129.35293225021559</v>
          </cell>
          <cell r="AJ24">
            <v>104.7144933633522</v>
          </cell>
          <cell r="AK24">
            <v>27.590088430486666</v>
          </cell>
          <cell r="AL24">
            <v>21.700465284162618</v>
          </cell>
          <cell r="AM24">
            <v>15.008984766588066</v>
          </cell>
          <cell r="AN24">
            <v>17.612274395363666</v>
          </cell>
          <cell r="AO24">
            <v>9.734632204868749</v>
          </cell>
          <cell r="AP24">
            <v>2.2373436316585753</v>
          </cell>
          <cell r="AQ24">
            <v>0</v>
          </cell>
          <cell r="AR24">
            <v>0</v>
          </cell>
          <cell r="AS24">
            <v>0</v>
          </cell>
          <cell r="AT24">
            <v>0</v>
          </cell>
          <cell r="AU24">
            <v>0</v>
          </cell>
        </row>
        <row r="25">
          <cell r="A25" t="str">
            <v>PRE1</v>
          </cell>
          <cell r="B25">
            <v>2187</v>
          </cell>
          <cell r="C25" t="str">
            <v>BOCON PREV 1ra Serie en Pesos</v>
          </cell>
          <cell r="D25" t="str">
            <v>S</v>
          </cell>
          <cell r="U25">
            <v>0</v>
          </cell>
          <cell r="V25">
            <v>0</v>
          </cell>
          <cell r="W25">
            <v>2.3038658940948337E-2</v>
          </cell>
          <cell r="X25">
            <v>2.523938294560436E-2</v>
          </cell>
          <cell r="Y25">
            <v>1.8936424431240398E-2</v>
          </cell>
          <cell r="Z25">
            <v>1.8139495200000001E-2</v>
          </cell>
          <cell r="AA25">
            <v>1.5736328582611266E-2</v>
          </cell>
          <cell r="AB25">
            <v>1.4712232716904229E-2</v>
          </cell>
          <cell r="AC25">
            <v>1.3687651585391317E-2</v>
          </cell>
          <cell r="AD25">
            <v>1.26630321757012E-2</v>
          </cell>
          <cell r="AE25">
            <v>1.1638430651296688E-2</v>
          </cell>
          <cell r="AF25">
            <v>1.0613822086615285E-2</v>
          </cell>
          <cell r="AG25">
            <v>9.2050570558027713E-3</v>
          </cell>
          <cell r="AH25">
            <v>7.5027180759329234E-3</v>
          </cell>
          <cell r="AI25">
            <v>6.6051531127683492E-3</v>
          </cell>
          <cell r="AJ25">
            <v>5.7075898973190037E-3</v>
          </cell>
          <cell r="AK25">
            <v>4.8100172107110491E-3</v>
          </cell>
          <cell r="AL25">
            <v>3.9124644145231485E-3</v>
          </cell>
          <cell r="AM25">
            <v>3.0148983998087467E-3</v>
          </cell>
          <cell r="AN25">
            <v>2.1173225197377282E-3</v>
          </cell>
          <cell r="AO25">
            <v>6.5709899813249967E-4</v>
          </cell>
          <cell r="AP25">
            <v>1.735723869596492E-4</v>
          </cell>
          <cell r="AQ25">
            <v>0</v>
          </cell>
          <cell r="AR25">
            <v>0</v>
          </cell>
          <cell r="AS25">
            <v>0</v>
          </cell>
          <cell r="AT25">
            <v>0</v>
          </cell>
          <cell r="AU25">
            <v>0</v>
          </cell>
        </row>
        <row r="26">
          <cell r="B26">
            <v>2197</v>
          </cell>
          <cell r="C26" t="str">
            <v xml:space="preserve">BOCON PREV. PESOS 1 RA. (C.G.)          </v>
          </cell>
          <cell r="D26" t="str">
            <v>S</v>
          </cell>
          <cell r="U26">
            <v>0</v>
          </cell>
          <cell r="V26">
            <v>0</v>
          </cell>
          <cell r="W26">
            <v>205.65049662394088</v>
          </cell>
          <cell r="X26">
            <v>196.95696782616469</v>
          </cell>
          <cell r="Y26">
            <v>311.72576599963759</v>
          </cell>
          <cell r="Z26">
            <v>355.55433784800005</v>
          </cell>
          <cell r="AA26">
            <v>276.15250719673924</v>
          </cell>
          <cell r="AB26">
            <v>248.6115549522747</v>
          </cell>
          <cell r="AC26">
            <v>226.84295531990722</v>
          </cell>
          <cell r="AD26">
            <v>182.2962389317272</v>
          </cell>
          <cell r="AE26">
            <v>173.2308361681475</v>
          </cell>
          <cell r="AF26">
            <v>153.67661721722803</v>
          </cell>
          <cell r="AG26">
            <v>133.52256166723609</v>
          </cell>
          <cell r="AH26">
            <v>123.41286652928277</v>
          </cell>
          <cell r="AI26">
            <v>129.34632709710283</v>
          </cell>
          <cell r="AJ26">
            <v>104.70878577345489</v>
          </cell>
          <cell r="AK26">
            <v>27.585278413275955</v>
          </cell>
          <cell r="AL26">
            <v>21.696552819748096</v>
          </cell>
          <cell r="AM26">
            <v>15.005969868188258</v>
          </cell>
          <cell r="AN26">
            <v>17.610157072843929</v>
          </cell>
          <cell r="AO26">
            <v>9.7339751058706163</v>
          </cell>
          <cell r="AP26">
            <v>2.2371700592716155</v>
          </cell>
          <cell r="AQ26">
            <v>0</v>
          </cell>
          <cell r="AR26">
            <v>0</v>
          </cell>
          <cell r="AS26">
            <v>0</v>
          </cell>
          <cell r="AT26">
            <v>0</v>
          </cell>
          <cell r="AU26">
            <v>0</v>
          </cell>
        </row>
        <row r="27">
          <cell r="A27" t="str">
            <v>PRE3</v>
          </cell>
          <cell r="B27">
            <v>2197</v>
          </cell>
          <cell r="C27" t="str">
            <v xml:space="preserve">BOCON PREV. PESOS 1 RA. (C.G.)          </v>
          </cell>
          <cell r="D27" t="str">
            <v>S</v>
          </cell>
          <cell r="U27">
            <v>0</v>
          </cell>
          <cell r="V27">
            <v>0</v>
          </cell>
          <cell r="W27">
            <v>138.27726668789532</v>
          </cell>
          <cell r="X27">
            <v>136.94579846639999</v>
          </cell>
          <cell r="Y27">
            <v>142.4424755885702</v>
          </cell>
          <cell r="Z27">
            <v>162.95844650552496</v>
          </cell>
          <cell r="AA27">
            <v>166.42591635208527</v>
          </cell>
          <cell r="AB27">
            <v>151.69442132172085</v>
          </cell>
          <cell r="AC27">
            <v>170.0050342625095</v>
          </cell>
          <cell r="AD27">
            <v>170.51639870442258</v>
          </cell>
          <cell r="AE27">
            <v>202.54976664982192</v>
          </cell>
          <cell r="AF27">
            <v>213.48579125123487</v>
          </cell>
          <cell r="AG27">
            <v>231.95638217689208</v>
          </cell>
          <cell r="AH27">
            <v>237.40036818207108</v>
          </cell>
          <cell r="AI27">
            <v>162.03077692352116</v>
          </cell>
          <cell r="AJ27">
            <v>114.3636832408515</v>
          </cell>
          <cell r="AK27">
            <v>81.172695582596688</v>
          </cell>
          <cell r="AL27">
            <v>88.841254550176842</v>
          </cell>
          <cell r="AM27">
            <v>72.529222275395128</v>
          </cell>
          <cell r="AN27">
            <v>14.881230765723632</v>
          </cell>
          <cell r="AO27">
            <v>12.86529466162713</v>
          </cell>
          <cell r="AP27">
            <v>10.388212515884016</v>
          </cell>
          <cell r="AQ27">
            <v>9.5318826853067922</v>
          </cell>
          <cell r="AR27">
            <v>7.394010028629558</v>
          </cell>
          <cell r="AS27">
            <v>1.6218540970966444</v>
          </cell>
          <cell r="AT27">
            <v>1.2124419147370549</v>
          </cell>
          <cell r="AU27">
            <v>0.49788992713624453</v>
          </cell>
        </row>
        <row r="28">
          <cell r="A28" t="str">
            <v>PRE3</v>
          </cell>
          <cell r="B28">
            <v>2216</v>
          </cell>
          <cell r="C28" t="str">
            <v>BOCON PREV 2da Serie en Pesos</v>
          </cell>
          <cell r="D28" t="str">
            <v>S</v>
          </cell>
          <cell r="U28">
            <v>0</v>
          </cell>
          <cell r="V28">
            <v>0</v>
          </cell>
          <cell r="W28">
            <v>7.9485566761410636E-2</v>
          </cell>
          <cell r="X28">
            <v>7.4956789600000004E-2</v>
          </cell>
          <cell r="Y28">
            <v>6.2488730499964347E-2</v>
          </cell>
          <cell r="Z28">
            <v>5.5546068549881547E-2</v>
          </cell>
          <cell r="AA28">
            <v>4.5863159744192791E-2</v>
          </cell>
          <cell r="AB28">
            <v>4.6244212946003053E-2</v>
          </cell>
          <cell r="AC28">
            <v>4.2774697057151707E-2</v>
          </cell>
          <cell r="AD28">
            <v>3.5308680110445113E-2</v>
          </cell>
          <cell r="AE28">
            <v>3.4950964169199995E-2</v>
          </cell>
          <cell r="AF28">
            <v>2.8850106780748248E-2</v>
          </cell>
          <cell r="AG28">
            <v>2.7049842369820023E-2</v>
          </cell>
          <cell r="AH28">
            <v>2.5249594402704679E-2</v>
          </cell>
          <cell r="AI28">
            <v>2.3449352599367684E-2</v>
          </cell>
          <cell r="AJ28">
            <v>1.5320459115946714E-2</v>
          </cell>
          <cell r="AK28">
            <v>1.6165906451203388E-2</v>
          </cell>
          <cell r="AL28">
            <v>1.2772472482089424E-2</v>
          </cell>
          <cell r="AM28">
            <v>9.4762558732886075E-3</v>
          </cell>
          <cell r="AN28">
            <v>8.4263360182032267E-3</v>
          </cell>
          <cell r="AO28">
            <v>5.4159345394905033E-3</v>
          </cell>
          <cell r="AP28">
            <v>4.645052082300892E-3</v>
          </cell>
          <cell r="AQ28">
            <v>3.8741710984272182E-3</v>
          </cell>
          <cell r="AR28">
            <v>3.1032901145535445E-3</v>
          </cell>
          <cell r="AS28">
            <v>2.3324091306845744E-3</v>
          </cell>
          <cell r="AT28">
            <v>1.5615281468132525E-3</v>
          </cell>
          <cell r="AU28">
            <v>7.906471629440001E-4</v>
          </cell>
        </row>
        <row r="29">
          <cell r="B29">
            <v>2226</v>
          </cell>
          <cell r="C29" t="str">
            <v xml:space="preserve">BOCON PREV. PESOS 2 DA.(C.G.)           </v>
          </cell>
          <cell r="D29" t="str">
            <v>S</v>
          </cell>
          <cell r="U29">
            <v>0</v>
          </cell>
          <cell r="V29">
            <v>0</v>
          </cell>
          <cell r="W29">
            <v>138.27726668789532</v>
          </cell>
          <cell r="X29">
            <v>136.94579846639999</v>
          </cell>
          <cell r="Y29">
            <v>142.4424755885702</v>
          </cell>
          <cell r="Z29">
            <v>162.95844650552496</v>
          </cell>
          <cell r="AA29">
            <v>166.42591635208527</v>
          </cell>
          <cell r="AB29">
            <v>151.69442132172085</v>
          </cell>
          <cell r="AC29">
            <v>170.0050342625095</v>
          </cell>
          <cell r="AD29">
            <v>170.51639870442258</v>
          </cell>
          <cell r="AE29">
            <v>202.54976664982192</v>
          </cell>
          <cell r="AF29">
            <v>213.48579125123487</v>
          </cell>
          <cell r="AG29">
            <v>231.95638217689208</v>
          </cell>
          <cell r="AH29">
            <v>237.40036818207108</v>
          </cell>
          <cell r="AI29">
            <v>162.03077692352116</v>
          </cell>
          <cell r="AJ29">
            <v>114.3636832408515</v>
          </cell>
          <cell r="AK29">
            <v>81.172695582596688</v>
          </cell>
          <cell r="AL29">
            <v>88.841254550176842</v>
          </cell>
          <cell r="AM29">
            <v>72.529222275395128</v>
          </cell>
          <cell r="AN29">
            <v>14.881230765723632</v>
          </cell>
          <cell r="AO29">
            <v>12.86529466162713</v>
          </cell>
          <cell r="AP29">
            <v>10.388212515884016</v>
          </cell>
          <cell r="AQ29">
            <v>9.5318826853067922</v>
          </cell>
          <cell r="AR29">
            <v>7.3909067385150049</v>
          </cell>
          <cell r="AS29">
            <v>1.6195216879659597</v>
          </cell>
          <cell r="AT29">
            <v>1.2108803865902416</v>
          </cell>
          <cell r="AU29">
            <v>0.4970992799733005</v>
          </cell>
        </row>
        <row r="30">
          <cell r="A30" t="str">
            <v>PRE2</v>
          </cell>
          <cell r="B30">
            <v>2226</v>
          </cell>
          <cell r="C30" t="str">
            <v xml:space="preserve">BOCON PREV. PESOS 2 DA.(C.G.)           </v>
          </cell>
          <cell r="D30" t="str">
            <v>S</v>
          </cell>
          <cell r="U30">
            <v>0</v>
          </cell>
          <cell r="V30">
            <v>0</v>
          </cell>
          <cell r="W30">
            <v>0</v>
          </cell>
          <cell r="X30">
            <v>1565.3216989660257</v>
          </cell>
          <cell r="Y30">
            <v>1514.9941540178386</v>
          </cell>
          <cell r="Z30">
            <v>1354.6168357502841</v>
          </cell>
          <cell r="AA30">
            <v>1282.5610040053834</v>
          </cell>
          <cell r="AB30">
            <v>1098.6633780679233</v>
          </cell>
          <cell r="AC30">
            <v>784.01224403706215</v>
          </cell>
          <cell r="AD30">
            <v>628.03143395651261</v>
          </cell>
          <cell r="AE30">
            <v>657.98108539131363</v>
          </cell>
          <cell r="AF30">
            <v>715.97910611821169</v>
          </cell>
          <cell r="AG30">
            <v>438.74624255149718</v>
          </cell>
          <cell r="AH30">
            <v>406.47000373317286</v>
          </cell>
          <cell r="AI30">
            <v>295.72528668897297</v>
          </cell>
          <cell r="AJ30">
            <v>252.31900660929699</v>
          </cell>
          <cell r="AK30">
            <v>214.31827435925919</v>
          </cell>
          <cell r="AL30">
            <v>128.42649525116616</v>
          </cell>
          <cell r="AM30">
            <v>102.50982307609179</v>
          </cell>
          <cell r="AN30">
            <v>54.710166118093419</v>
          </cell>
          <cell r="AO30">
            <v>31.817462034383883</v>
          </cell>
          <cell r="AP30">
            <v>8.3217604414754405</v>
          </cell>
          <cell r="AQ30">
            <v>0</v>
          </cell>
          <cell r="AR30">
            <v>0</v>
          </cell>
          <cell r="AS30">
            <v>0</v>
          </cell>
          <cell r="AT30">
            <v>0</v>
          </cell>
          <cell r="AU30">
            <v>0</v>
          </cell>
        </row>
        <row r="31">
          <cell r="A31" t="str">
            <v>PRE2</v>
          </cell>
          <cell r="B31">
            <v>42226</v>
          </cell>
          <cell r="C31" t="str">
            <v xml:space="preserve">BOCON PREV. PESOS 2DA. SERIE CG.        </v>
          </cell>
          <cell r="D31" t="str">
            <v>S</v>
          </cell>
          <cell r="U31">
            <v>0</v>
          </cell>
          <cell r="V31">
            <v>0</v>
          </cell>
          <cell r="W31">
            <v>1550.3942502075381</v>
          </cell>
          <cell r="X31">
            <v>1565.3216989660257</v>
          </cell>
          <cell r="Y31">
            <v>1514.9941540178386</v>
          </cell>
          <cell r="Z31">
            <v>1354.6168357502841</v>
          </cell>
          <cell r="AA31">
            <v>1282.5610040053834</v>
          </cell>
          <cell r="AB31">
            <v>1098.6633780679233</v>
          </cell>
          <cell r="AC31">
            <v>784.01224403706215</v>
          </cell>
          <cell r="AD31">
            <v>628.03143395651261</v>
          </cell>
          <cell r="AE31">
            <v>657.98108539131363</v>
          </cell>
          <cell r="AF31">
            <v>715.97910611821169</v>
          </cell>
          <cell r="AG31">
            <v>438.74624255149718</v>
          </cell>
          <cell r="AH31">
            <v>406.47000373317286</v>
          </cell>
          <cell r="AI31">
            <v>295.72528668897297</v>
          </cell>
          <cell r="AJ31">
            <v>252.31900660929699</v>
          </cell>
          <cell r="AK31">
            <v>214.31827435925919</v>
          </cell>
          <cell r="AL31">
            <v>128.42649525116616</v>
          </cell>
          <cell r="AM31">
            <v>102.50982307609179</v>
          </cell>
          <cell r="AN31">
            <v>54.710166118093419</v>
          </cell>
          <cell r="AO31">
            <v>31.817462034383883</v>
          </cell>
          <cell r="AP31">
            <v>8.3217604414754405</v>
          </cell>
          <cell r="AQ31">
            <v>0</v>
          </cell>
          <cell r="AR31">
            <v>0</v>
          </cell>
          <cell r="AS31">
            <v>0</v>
          </cell>
          <cell r="AT31">
            <v>0</v>
          </cell>
          <cell r="AU31">
            <v>0</v>
          </cell>
        </row>
        <row r="32">
          <cell r="A32" t="str">
            <v>PRE2</v>
          </cell>
          <cell r="B32">
            <v>2186</v>
          </cell>
          <cell r="C32" t="str">
            <v>BOCON PREV 1ra Serie en Dólares</v>
          </cell>
          <cell r="D32" t="str">
            <v>S</v>
          </cell>
          <cell r="U32">
            <v>0</v>
          </cell>
          <cell r="V32">
            <v>0</v>
          </cell>
          <cell r="W32">
            <v>0.38712341840351533</v>
          </cell>
          <cell r="X32">
            <v>0.36690980791901467</v>
          </cell>
          <cell r="Y32">
            <v>0.3668780944270999</v>
          </cell>
          <cell r="Z32">
            <v>0.3715305801892767</v>
          </cell>
          <cell r="AA32">
            <v>0.33467859854663007</v>
          </cell>
          <cell r="AB32">
            <v>0.312427875835458</v>
          </cell>
          <cell r="AC32">
            <v>0.27840188268653859</v>
          </cell>
          <cell r="AD32">
            <v>0.28202223640614654</v>
          </cell>
          <cell r="AE32">
            <v>0.25121785620610121</v>
          </cell>
          <cell r="AF32">
            <v>0.21706648118746769</v>
          </cell>
          <cell r="AG32">
            <v>0.22391895633814574</v>
          </cell>
          <cell r="AH32">
            <v>0.1641408758452759</v>
          </cell>
          <cell r="AI32">
            <v>0.14548149374095179</v>
          </cell>
          <cell r="AJ32">
            <v>0.13971694979173382</v>
          </cell>
          <cell r="AK32">
            <v>0.13539626767609142</v>
          </cell>
          <cell r="AL32">
            <v>9.9317049250245523E-2</v>
          </cell>
          <cell r="AM32">
            <v>6.5782239734685805E-2</v>
          </cell>
          <cell r="AN32">
            <v>4.9041726428290092E-2</v>
          </cell>
          <cell r="AO32">
            <v>2.9373756343461274E-2</v>
          </cell>
          <cell r="AP32">
            <v>1.9315951637247721E-2</v>
          </cell>
          <cell r="AQ32">
            <v>0</v>
          </cell>
          <cell r="AR32">
            <v>0</v>
          </cell>
          <cell r="AS32">
            <v>0</v>
          </cell>
          <cell r="AT32">
            <v>0</v>
          </cell>
          <cell r="AU32">
            <v>0</v>
          </cell>
        </row>
        <row r="33">
          <cell r="A33" t="str">
            <v>PRE4</v>
          </cell>
          <cell r="B33">
            <v>2186</v>
          </cell>
          <cell r="C33" t="str">
            <v xml:space="preserve">BOCON PREV. U$S (JUB) 1 RA. (C.G.)      </v>
          </cell>
          <cell r="D33" t="str">
            <v>S</v>
          </cell>
          <cell r="U33">
            <v>0</v>
          </cell>
          <cell r="V33">
            <v>0</v>
          </cell>
          <cell r="W33">
            <v>1550.0071267891346</v>
          </cell>
          <cell r="X33">
            <v>1564.9547891581067</v>
          </cell>
          <cell r="Y33">
            <v>1514.6272759234114</v>
          </cell>
          <cell r="Z33">
            <v>1354.2453051700948</v>
          </cell>
          <cell r="AA33">
            <v>1282.2263254068368</v>
          </cell>
          <cell r="AB33">
            <v>1098.3509501920878</v>
          </cell>
          <cell r="AC33">
            <v>783.73384215437557</v>
          </cell>
          <cell r="AD33">
            <v>627.74941172010642</v>
          </cell>
          <cell r="AE33">
            <v>657.72986753510747</v>
          </cell>
          <cell r="AF33">
            <v>715.76203963702426</v>
          </cell>
          <cell r="AG33">
            <v>438.52232359515904</v>
          </cell>
          <cell r="AH33">
            <v>406.30586285732761</v>
          </cell>
          <cell r="AI33">
            <v>295.57980519523204</v>
          </cell>
          <cell r="AJ33">
            <v>252.17928965950526</v>
          </cell>
          <cell r="AK33">
            <v>214.18287809158309</v>
          </cell>
          <cell r="AL33">
            <v>128.32717820191593</v>
          </cell>
          <cell r="AM33">
            <v>102.4440408363571</v>
          </cell>
          <cell r="AN33">
            <v>54.661124391665126</v>
          </cell>
          <cell r="AO33">
            <v>31.788088278040423</v>
          </cell>
          <cell r="AP33">
            <v>8.3024444898381926</v>
          </cell>
          <cell r="AQ33">
            <v>0</v>
          </cell>
          <cell r="AR33">
            <v>0</v>
          </cell>
          <cell r="AS33">
            <v>0</v>
          </cell>
          <cell r="AT33">
            <v>0</v>
          </cell>
          <cell r="AU33">
            <v>0</v>
          </cell>
        </row>
        <row r="34">
          <cell r="A34" t="str">
            <v>PRE4</v>
          </cell>
          <cell r="B34">
            <v>2196</v>
          </cell>
          <cell r="C34" t="str">
            <v xml:space="preserve">BOCON PREV. U$S 1 RA. (C.G.)            </v>
          </cell>
          <cell r="D34" t="str">
            <v>S</v>
          </cell>
          <cell r="U34">
            <v>0</v>
          </cell>
          <cell r="V34">
            <v>0</v>
          </cell>
          <cell r="W34">
            <v>355.6318734823912</v>
          </cell>
          <cell r="X34">
            <v>462.39245547071079</v>
          </cell>
          <cell r="Y34">
            <v>493.70423316679995</v>
          </cell>
          <cell r="Z34">
            <v>635.78139504284093</v>
          </cell>
          <cell r="AA34">
            <v>704.70693869680815</v>
          </cell>
          <cell r="AB34">
            <v>625.59243261635015</v>
          </cell>
          <cell r="AC34">
            <v>600.66556435373968</v>
          </cell>
          <cell r="AD34">
            <v>572.87909715673027</v>
          </cell>
          <cell r="AE34">
            <v>580.6491928636724</v>
          </cell>
          <cell r="AF34">
            <v>699.33303255400324</v>
          </cell>
          <cell r="AG34">
            <v>562.40370118964097</v>
          </cell>
          <cell r="AH34">
            <v>600.01572511117888</v>
          </cell>
          <cell r="AI34">
            <v>613.78277312293392</v>
          </cell>
          <cell r="AJ34">
            <v>650.38798148966862</v>
          </cell>
          <cell r="AK34">
            <v>601.47833220853113</v>
          </cell>
          <cell r="AL34">
            <v>509.69170125212776</v>
          </cell>
          <cell r="AM34">
            <v>496.61436628292711</v>
          </cell>
          <cell r="AN34">
            <v>118.14745864392287</v>
          </cell>
          <cell r="AO34">
            <v>134.83636429318545</v>
          </cell>
          <cell r="AP34">
            <v>103.15204051644737</v>
          </cell>
          <cell r="AQ34">
            <v>82.153992868464357</v>
          </cell>
          <cell r="AR34">
            <v>59.70336672133427</v>
          </cell>
          <cell r="AS34">
            <v>39.753061399815472</v>
          </cell>
          <cell r="AT34">
            <v>21.863015484410663</v>
          </cell>
          <cell r="AU34">
            <v>19.925972037170045</v>
          </cell>
        </row>
        <row r="35">
          <cell r="A35" t="str">
            <v>PRE4</v>
          </cell>
          <cell r="B35">
            <v>2225</v>
          </cell>
          <cell r="C35" t="str">
            <v>BOCON PREV 2ra Serie en Dólares</v>
          </cell>
          <cell r="D35" t="str">
            <v>S</v>
          </cell>
          <cell r="U35">
            <v>0</v>
          </cell>
          <cell r="V35">
            <v>0</v>
          </cell>
          <cell r="W35">
            <v>355.31780573331673</v>
          </cell>
          <cell r="X35">
            <v>462.15645721660314</v>
          </cell>
          <cell r="Y35">
            <v>493.47592237799995</v>
          </cell>
          <cell r="Z35">
            <v>635.56268582138648</v>
          </cell>
          <cell r="AA35">
            <v>704.49713364924492</v>
          </cell>
          <cell r="AB35">
            <v>625.3968146586152</v>
          </cell>
          <cell r="AC35">
            <v>600.50457932381971</v>
          </cell>
          <cell r="AD35">
            <v>572.68838738052125</v>
          </cell>
          <cell r="AE35">
            <v>580.47303223033055</v>
          </cell>
          <cell r="AF35">
            <v>699.17370497754496</v>
          </cell>
          <cell r="AG35">
            <v>562.24371917021756</v>
          </cell>
          <cell r="AH35">
            <v>599.88978761197347</v>
          </cell>
          <cell r="AI35">
            <v>613.66379288285339</v>
          </cell>
          <cell r="AJ35">
            <v>650.28571473597822</v>
          </cell>
          <cell r="AK35">
            <v>601.35541386217415</v>
          </cell>
          <cell r="AL35">
            <v>509.60060798706644</v>
          </cell>
          <cell r="AM35">
            <v>496.54424645644224</v>
          </cell>
          <cell r="AN35">
            <v>118.08323545850683</v>
          </cell>
          <cell r="AO35">
            <v>134.77851906056432</v>
          </cell>
          <cell r="AP35">
            <v>103.04432861408044</v>
          </cell>
          <cell r="AQ35">
            <v>82.074971718577316</v>
          </cell>
          <cell r="AR35">
            <v>59.640069167598213</v>
          </cell>
          <cell r="AS35">
            <v>39.701625249770451</v>
          </cell>
          <cell r="AT35">
            <v>21.827727516580712</v>
          </cell>
          <cell r="AU35">
            <v>19.907933925492603</v>
          </cell>
        </row>
        <row r="36">
          <cell r="A36" t="str">
            <v>PRO1</v>
          </cell>
          <cell r="B36">
            <v>2225</v>
          </cell>
          <cell r="C36" t="str">
            <v xml:space="preserve">BOCON PREV. U$S 2 DA.(C.G.)             </v>
          </cell>
          <cell r="D36" t="str">
            <v>S</v>
          </cell>
          <cell r="U36">
            <v>0</v>
          </cell>
          <cell r="V36">
            <v>0</v>
          </cell>
          <cell r="W36">
            <v>0.31406774907445562</v>
          </cell>
          <cell r="X36">
            <v>0.23599825410764941</v>
          </cell>
          <cell r="Y36">
            <v>0.22831078879999997</v>
          </cell>
          <cell r="Z36">
            <v>0.21870922145440974</v>
          </cell>
          <cell r="AA36">
            <v>0.20980504756328203</v>
          </cell>
          <cell r="AB36">
            <v>0.19561795773496518</v>
          </cell>
          <cell r="AC36">
            <v>0.16098502992000002</v>
          </cell>
          <cell r="AD36">
            <v>0.19070977620897384</v>
          </cell>
          <cell r="AE36">
            <v>0.17616063334180859</v>
          </cell>
          <cell r="AF36">
            <v>0.15932757645825563</v>
          </cell>
          <cell r="AG36">
            <v>0.15998201942342721</v>
          </cell>
          <cell r="AH36">
            <v>0.1259374992054125</v>
          </cell>
          <cell r="AI36">
            <v>0.11898024008056997</v>
          </cell>
          <cell r="AJ36">
            <v>0.10226675369043607</v>
          </cell>
          <cell r="AK36">
            <v>0.12291834635701811</v>
          </cell>
          <cell r="AL36">
            <v>9.1093265061302234E-2</v>
          </cell>
          <cell r="AM36">
            <v>7.0119826484852071E-2</v>
          </cell>
          <cell r="AN36">
            <v>6.4223185416037928E-2</v>
          </cell>
          <cell r="AO36">
            <v>5.7845232621119701E-2</v>
          </cell>
          <cell r="AP36">
            <v>0.10771190236692944</v>
          </cell>
          <cell r="AQ36">
            <v>7.9021149887034542E-2</v>
          </cell>
          <cell r="AR36">
            <v>6.3297553736058582E-2</v>
          </cell>
          <cell r="AS36">
            <v>5.1436150045022277E-2</v>
          </cell>
          <cell r="AT36">
            <v>3.5287967829951028E-2</v>
          </cell>
          <cell r="AU36">
            <v>1.8038111677439999E-2</v>
          </cell>
        </row>
        <row r="37">
          <cell r="A37" t="str">
            <v>PRO2</v>
          </cell>
          <cell r="B37">
            <v>2215</v>
          </cell>
          <cell r="C37" t="str">
            <v xml:space="preserve">BOCON PREV. U$S 2 DA.(JUB)(C.G.)        </v>
          </cell>
          <cell r="D37" t="str">
            <v>S</v>
          </cell>
          <cell r="U37">
            <v>0</v>
          </cell>
          <cell r="V37">
            <v>0</v>
          </cell>
          <cell r="W37">
            <v>0</v>
          </cell>
          <cell r="X37">
            <v>319.94406000719999</v>
          </cell>
          <cell r="Y37">
            <v>304.74520650882749</v>
          </cell>
          <cell r="Z37">
            <v>432.91690192109849</v>
          </cell>
          <cell r="AA37">
            <v>360.77039853873129</v>
          </cell>
          <cell r="AB37">
            <v>276.21334344216604</v>
          </cell>
          <cell r="AC37">
            <v>304.0276951406849</v>
          </cell>
          <cell r="AD37">
            <v>199.03200187901808</v>
          </cell>
          <cell r="AE37">
            <v>251.40645197446426</v>
          </cell>
          <cell r="AF37">
            <v>204.76455491109652</v>
          </cell>
          <cell r="AG37">
            <v>148.61575508691905</v>
          </cell>
          <cell r="AH37">
            <v>160.73200776946325</v>
          </cell>
          <cell r="AI37">
            <v>153.78423343155427</v>
          </cell>
          <cell r="AJ37">
            <v>242.76310516138528</v>
          </cell>
          <cell r="AK37">
            <v>223.47044248046302</v>
          </cell>
          <cell r="AL37">
            <v>177.27396768557816</v>
          </cell>
          <cell r="AM37">
            <v>219.48456380904238</v>
          </cell>
          <cell r="AN37">
            <v>46.068187816573683</v>
          </cell>
          <cell r="AO37">
            <v>55.966508721519396</v>
          </cell>
          <cell r="AP37">
            <v>47.131356354414478</v>
          </cell>
          <cell r="AQ37">
            <v>37.206999417191689</v>
          </cell>
          <cell r="AR37">
            <v>24.254778694223436</v>
          </cell>
          <cell r="AS37">
            <v>18.086855764567773</v>
          </cell>
          <cell r="AT37">
            <v>8.3048441010685483</v>
          </cell>
          <cell r="AU37">
            <v>0</v>
          </cell>
        </row>
        <row r="38">
          <cell r="A38" t="str">
            <v>PRE6</v>
          </cell>
          <cell r="B38">
            <v>42225</v>
          </cell>
          <cell r="C38" t="str">
            <v xml:space="preserve">BOCON PREV. (U$S) 2DA. SERIE CG.        </v>
          </cell>
          <cell r="D38" t="str">
            <v>S</v>
          </cell>
          <cell r="U38">
            <v>0</v>
          </cell>
          <cell r="V38">
            <v>0</v>
          </cell>
          <cell r="W38">
            <v>0</v>
          </cell>
          <cell r="X38">
            <v>0</v>
          </cell>
          <cell r="Y38">
            <v>0</v>
          </cell>
          <cell r="Z38">
            <v>0</v>
          </cell>
          <cell r="AA38">
            <v>0</v>
          </cell>
          <cell r="AB38">
            <v>0</v>
          </cell>
          <cell r="AC38">
            <v>0</v>
          </cell>
          <cell r="AD38">
            <v>0</v>
          </cell>
          <cell r="AE38">
            <v>4.5968249754000006E-3</v>
          </cell>
          <cell r="AF38">
            <v>4.6316267130000009E-3</v>
          </cell>
          <cell r="AG38">
            <v>6.2814124594199994E-2</v>
          </cell>
          <cell r="AH38">
            <v>4.6999045086000002E-3</v>
          </cell>
          <cell r="AI38">
            <v>2.1236626564999996E-2</v>
          </cell>
          <cell r="AJ38">
            <v>6.2811730129999993E-2</v>
          </cell>
          <cell r="AK38">
            <v>0.2001978781066</v>
          </cell>
          <cell r="AL38">
            <v>5.889547648E-2</v>
          </cell>
          <cell r="AM38">
            <v>7.4845076058000004E-2</v>
          </cell>
          <cell r="AN38">
            <v>5.9736444480000005E-2</v>
          </cell>
          <cell r="AO38">
            <v>6.013614112E-2</v>
          </cell>
          <cell r="AP38">
            <v>5.9918402702071362E-2</v>
          </cell>
          <cell r="AQ38">
            <v>5.7633733707145904E-2</v>
          </cell>
          <cell r="AR38">
            <v>5.8205709883968865E-2</v>
          </cell>
          <cell r="AS38">
            <v>1.5446095878456847E-2</v>
          </cell>
          <cell r="AT38">
            <v>4.4107662688475109E-17</v>
          </cell>
          <cell r="AU38">
            <v>0</v>
          </cell>
        </row>
        <row r="39">
          <cell r="A39" t="str">
            <v>PRO1</v>
          </cell>
          <cell r="B39">
            <v>2129</v>
          </cell>
          <cell r="C39" t="str">
            <v>BONOS CONSOLIDACION 1ra Serie en Pesos</v>
          </cell>
          <cell r="D39" t="str">
            <v>S</v>
          </cell>
          <cell r="U39">
            <v>0</v>
          </cell>
          <cell r="V39">
            <v>0</v>
          </cell>
          <cell r="W39">
            <v>1011.5531358799999</v>
          </cell>
          <cell r="X39">
            <v>981.52352355959999</v>
          </cell>
          <cell r="Y39">
            <v>1048.6829933656909</v>
          </cell>
          <cell r="Z39">
            <v>999.20392174954986</v>
          </cell>
          <cell r="AA39">
            <v>861.62512085463584</v>
          </cell>
          <cell r="AB39">
            <v>704.08403833040995</v>
          </cell>
          <cell r="AC39">
            <v>1013.1409356702302</v>
          </cell>
          <cell r="AD39">
            <v>976.71584408615058</v>
          </cell>
          <cell r="AE39">
            <v>963.11537391673107</v>
          </cell>
          <cell r="AF39">
            <v>949.50854555525166</v>
          </cell>
          <cell r="AG39">
            <v>831.7372098815905</v>
          </cell>
          <cell r="AH39">
            <v>784.70031390058853</v>
          </cell>
          <cell r="AI39">
            <v>627.462319371185</v>
          </cell>
          <cell r="AJ39">
            <v>625.07998322320418</v>
          </cell>
          <cell r="AK39">
            <v>627.31008561053875</v>
          </cell>
          <cell r="AL39">
            <v>581.18509686522395</v>
          </cell>
          <cell r="AM39">
            <v>518.59056906166779</v>
          </cell>
          <cell r="AN39">
            <v>491.99294052866492</v>
          </cell>
          <cell r="AO39">
            <v>458.55621563250696</v>
          </cell>
          <cell r="AP39">
            <v>423.51630399142596</v>
          </cell>
          <cell r="AQ39">
            <v>19.825629465669323</v>
          </cell>
          <cell r="AR39">
            <v>17.521386520047237</v>
          </cell>
          <cell r="AS39">
            <v>19.162377265422119</v>
          </cell>
          <cell r="AT39">
            <v>13.880028796105936</v>
          </cell>
          <cell r="AU39">
            <v>0</v>
          </cell>
        </row>
        <row r="40">
          <cell r="A40" t="str">
            <v>PRO5</v>
          </cell>
          <cell r="B40">
            <v>2209</v>
          </cell>
          <cell r="C40" t="str">
            <v>BONOS CONSOLIDACION 1ra Serie en Pesos</v>
          </cell>
          <cell r="D40" t="str">
            <v>S</v>
          </cell>
          <cell r="U40">
            <v>0</v>
          </cell>
          <cell r="V40">
            <v>0</v>
          </cell>
          <cell r="W40">
            <v>1011.5531358799999</v>
          </cell>
          <cell r="X40">
            <v>981.52352355959999</v>
          </cell>
          <cell r="Y40">
            <v>1048.6829933656909</v>
          </cell>
          <cell r="Z40">
            <v>999.20392174954986</v>
          </cell>
          <cell r="AA40">
            <v>861.62512085463584</v>
          </cell>
          <cell r="AB40">
            <v>704.08403833040995</v>
          </cell>
          <cell r="AC40">
            <v>1013.1409356702302</v>
          </cell>
          <cell r="AD40">
            <v>976.71584408615058</v>
          </cell>
          <cell r="AE40">
            <v>963.11537391673107</v>
          </cell>
          <cell r="AF40">
            <v>949.50854555525166</v>
          </cell>
          <cell r="AG40">
            <v>831.7372098815905</v>
          </cell>
          <cell r="AH40">
            <v>784.70031390058853</v>
          </cell>
          <cell r="AI40">
            <v>627.462319371185</v>
          </cell>
          <cell r="AJ40">
            <v>625.07998322320418</v>
          </cell>
          <cell r="AK40">
            <v>627.31008561053875</v>
          </cell>
          <cell r="AL40">
            <v>581.18509686522395</v>
          </cell>
          <cell r="AM40">
            <v>518.59056906166779</v>
          </cell>
          <cell r="AN40">
            <v>491.99294052866492</v>
          </cell>
          <cell r="AO40">
            <v>458.55621563250696</v>
          </cell>
          <cell r="AP40">
            <v>423.51630399142596</v>
          </cell>
          <cell r="AQ40">
            <v>19.825629465669323</v>
          </cell>
          <cell r="AR40">
            <v>17.521386520047237</v>
          </cell>
          <cell r="AS40">
            <v>19.162377265422119</v>
          </cell>
          <cell r="AT40">
            <v>13.880028796105936</v>
          </cell>
          <cell r="AU40">
            <v>8.1826418917578412</v>
          </cell>
        </row>
        <row r="41">
          <cell r="A41" t="str">
            <v>PRO6</v>
          </cell>
          <cell r="B41">
            <v>2209</v>
          </cell>
          <cell r="C41" t="str">
            <v>BONOS CONSOLIDACION 1ra Serie en Pesos</v>
          </cell>
          <cell r="D41" t="str">
            <v>S</v>
          </cell>
          <cell r="U41">
            <v>0</v>
          </cell>
          <cell r="V41">
            <v>0</v>
          </cell>
          <cell r="W41">
            <v>0</v>
          </cell>
          <cell r="X41">
            <v>0</v>
          </cell>
          <cell r="Y41">
            <v>0</v>
          </cell>
          <cell r="Z41">
            <v>0</v>
          </cell>
          <cell r="AA41">
            <v>0</v>
          </cell>
          <cell r="AB41">
            <v>0</v>
          </cell>
          <cell r="AC41">
            <v>0</v>
          </cell>
          <cell r="AD41">
            <v>0</v>
          </cell>
          <cell r="AE41">
            <v>0</v>
          </cell>
          <cell r="AF41">
            <v>0</v>
          </cell>
          <cell r="AG41">
            <v>0</v>
          </cell>
          <cell r="AH41">
            <v>1.05</v>
          </cell>
          <cell r="AI41">
            <v>9.0109999999999996E-2</v>
          </cell>
          <cell r="AJ41">
            <v>0.79226099999999999</v>
          </cell>
          <cell r="AK41">
            <v>2.0316880025773352</v>
          </cell>
          <cell r="AL41">
            <v>4.4362170000000001</v>
          </cell>
          <cell r="AM41">
            <v>6.6319700000000221</v>
          </cell>
          <cell r="AN41">
            <v>12.807052002398089</v>
          </cell>
          <cell r="AO41">
            <v>13.555734019728645</v>
          </cell>
          <cell r="AP41">
            <v>23.856722000000001</v>
          </cell>
          <cell r="AQ41">
            <v>24.872774399999919</v>
          </cell>
          <cell r="AR41">
            <v>38.917493160000106</v>
          </cell>
          <cell r="AS41">
            <v>24.435922719999954</v>
          </cell>
          <cell r="AT41">
            <v>18.010175399999927</v>
          </cell>
          <cell r="AU41">
            <v>0</v>
          </cell>
        </row>
        <row r="42">
          <cell r="A42" t="str">
            <v>PRO2</v>
          </cell>
          <cell r="B42">
            <v>42209</v>
          </cell>
          <cell r="C42" t="str">
            <v xml:space="preserve">BONO CONSOLIDACION 1 SERIE $            </v>
          </cell>
          <cell r="D42" t="str">
            <v>S</v>
          </cell>
          <cell r="V42">
            <v>0</v>
          </cell>
          <cell r="W42">
            <v>313.10264128417919</v>
          </cell>
          <cell r="X42">
            <v>319.94406000719999</v>
          </cell>
          <cell r="Y42">
            <v>304.74520650882749</v>
          </cell>
          <cell r="Z42">
            <v>432.91690192109849</v>
          </cell>
          <cell r="AA42">
            <v>360.77039853873129</v>
          </cell>
          <cell r="AB42">
            <v>276.21334344216604</v>
          </cell>
          <cell r="AC42">
            <v>304.0276951406849</v>
          </cell>
          <cell r="AD42">
            <v>199.03200187901808</v>
          </cell>
          <cell r="AE42">
            <v>251.40645197446426</v>
          </cell>
          <cell r="AF42">
            <v>204.76455491109652</v>
          </cell>
          <cell r="AG42">
            <v>148.61575508691905</v>
          </cell>
          <cell r="AH42">
            <v>160.73200776946325</v>
          </cell>
          <cell r="AI42">
            <v>153.78423343155427</v>
          </cell>
          <cell r="AJ42">
            <v>242.76310516138528</v>
          </cell>
          <cell r="AK42">
            <v>223.47044248046302</v>
          </cell>
          <cell r="AL42">
            <v>177.27396768557816</v>
          </cell>
          <cell r="AM42">
            <v>219.48456380904238</v>
          </cell>
          <cell r="AN42">
            <v>46.068187816573683</v>
          </cell>
          <cell r="AO42">
            <v>55.966508721519396</v>
          </cell>
          <cell r="AP42">
            <v>47.131356354414478</v>
          </cell>
          <cell r="AQ42">
            <v>37.206999417191689</v>
          </cell>
          <cell r="AR42">
            <v>24.254778694223436</v>
          </cell>
          <cell r="AS42">
            <v>18.086855764567773</v>
          </cell>
          <cell r="AT42">
            <v>8.3048441010685483</v>
          </cell>
          <cell r="AU42">
            <v>0</v>
          </cell>
        </row>
        <row r="43">
          <cell r="A43" t="str">
            <v>PRO8</v>
          </cell>
          <cell r="B43">
            <v>2208</v>
          </cell>
          <cell r="C43" t="str">
            <v>BONOS CONSOLIDACION 1ra Serie en Dólares</v>
          </cell>
          <cell r="D43" t="str">
            <v>S</v>
          </cell>
          <cell r="U43">
            <v>0</v>
          </cell>
          <cell r="V43">
            <v>0</v>
          </cell>
          <cell r="W43">
            <v>313.10264128417919</v>
          </cell>
          <cell r="X43">
            <v>319.94406000719999</v>
          </cell>
          <cell r="Y43">
            <v>304.74520650882749</v>
          </cell>
          <cell r="Z43">
            <v>432.91690192109849</v>
          </cell>
          <cell r="AA43">
            <v>360.77039853873129</v>
          </cell>
          <cell r="AB43">
            <v>276.21334344216604</v>
          </cell>
          <cell r="AC43">
            <v>304.0276951406849</v>
          </cell>
          <cell r="AD43">
            <v>199.03200187901808</v>
          </cell>
          <cell r="AE43">
            <v>251.40645197446426</v>
          </cell>
          <cell r="AF43">
            <v>204.76455491109652</v>
          </cell>
          <cell r="AG43">
            <v>148.61575508691905</v>
          </cell>
          <cell r="AH43">
            <v>160.73200776946325</v>
          </cell>
          <cell r="AI43">
            <v>153.78423343155427</v>
          </cell>
          <cell r="AJ43">
            <v>242.76310516138528</v>
          </cell>
          <cell r="AK43">
            <v>223.47044248046302</v>
          </cell>
          <cell r="AL43">
            <v>177.27396768557816</v>
          </cell>
          <cell r="AM43">
            <v>219.48456380904238</v>
          </cell>
          <cell r="AN43">
            <v>46.068187816573683</v>
          </cell>
          <cell r="AO43">
            <v>55.966508721519396</v>
          </cell>
          <cell r="AP43">
            <v>47.131356354414478</v>
          </cell>
          <cell r="AQ43">
            <v>37.206999417191689</v>
          </cell>
          <cell r="AR43">
            <v>24.254778694223436</v>
          </cell>
          <cell r="AS43">
            <v>18.086855764567773</v>
          </cell>
          <cell r="AT43">
            <v>8.3048441010685483</v>
          </cell>
          <cell r="AU43">
            <v>12.865641004713567</v>
          </cell>
        </row>
        <row r="44">
          <cell r="A44" t="str">
            <v>PRO9</v>
          </cell>
          <cell r="B44">
            <v>2208</v>
          </cell>
          <cell r="C44" t="str">
            <v>BONOS CONSOLIDACION 1ra Serie en Dólares</v>
          </cell>
          <cell r="D44" t="str">
            <v>S</v>
          </cell>
          <cell r="U44">
            <v>0</v>
          </cell>
          <cell r="V44">
            <v>0</v>
          </cell>
          <cell r="W44">
            <v>313.10264128417919</v>
          </cell>
          <cell r="X44">
            <v>319.94406000719999</v>
          </cell>
          <cell r="Y44">
            <v>304.74520650882749</v>
          </cell>
          <cell r="Z44">
            <v>432.91690192109849</v>
          </cell>
          <cell r="AA44">
            <v>360.77039853873129</v>
          </cell>
          <cell r="AB44">
            <v>276.21334344216604</v>
          </cell>
          <cell r="AC44">
            <v>304.0276951406849</v>
          </cell>
          <cell r="AD44">
            <v>199.03200187901808</v>
          </cell>
          <cell r="AE44">
            <v>251.40645197446426</v>
          </cell>
          <cell r="AF44">
            <v>204.76455491109652</v>
          </cell>
          <cell r="AG44">
            <v>148.61575508691905</v>
          </cell>
          <cell r="AH44">
            <v>160.73200776946325</v>
          </cell>
          <cell r="AI44">
            <v>153.78423343155427</v>
          </cell>
          <cell r="AJ44">
            <v>242.76310516138528</v>
          </cell>
          <cell r="AK44">
            <v>223.47044248046302</v>
          </cell>
          <cell r="AL44">
            <v>177.27396768557816</v>
          </cell>
          <cell r="AM44">
            <v>219.48456380904238</v>
          </cell>
          <cell r="AN44">
            <v>46.068187816573683</v>
          </cell>
          <cell r="AO44">
            <v>55.966508721519396</v>
          </cell>
          <cell r="AP44">
            <v>47.131356354414478</v>
          </cell>
          <cell r="AQ44">
            <v>0</v>
          </cell>
          <cell r="AR44">
            <v>0.711426</v>
          </cell>
          <cell r="AS44">
            <v>8.1182000000000004E-2</v>
          </cell>
          <cell r="AT44">
            <v>6.9409999999999999E-2</v>
          </cell>
          <cell r="AU44">
            <v>0</v>
          </cell>
        </row>
        <row r="45">
          <cell r="A45" t="str">
            <v>PRO3</v>
          </cell>
          <cell r="B45">
            <v>42208</v>
          </cell>
          <cell r="C45" t="str">
            <v xml:space="preserve">BONO CONSL. (U$S) ESCRIT. 1RA. SERIE    </v>
          </cell>
          <cell r="D45" t="str">
            <v>S</v>
          </cell>
          <cell r="V45">
            <v>0</v>
          </cell>
          <cell r="W45">
            <v>0</v>
          </cell>
          <cell r="X45">
            <v>0</v>
          </cell>
          <cell r="Y45">
            <v>0</v>
          </cell>
          <cell r="Z45">
            <v>0</v>
          </cell>
          <cell r="AA45">
            <v>0</v>
          </cell>
          <cell r="AB45">
            <v>0</v>
          </cell>
          <cell r="AC45">
            <v>0</v>
          </cell>
          <cell r="AD45">
            <v>0</v>
          </cell>
          <cell r="AE45">
            <v>4.5968249754000006E-3</v>
          </cell>
          <cell r="AF45">
            <v>4.6316267130000009E-3</v>
          </cell>
          <cell r="AG45">
            <v>6.2814124594199994E-2</v>
          </cell>
          <cell r="AH45">
            <v>4.6999045086000002E-3</v>
          </cell>
          <cell r="AI45">
            <v>2.1236626564999996E-2</v>
          </cell>
          <cell r="AJ45">
            <v>6.2811730129999993E-2</v>
          </cell>
          <cell r="AK45">
            <v>0.2001978781066</v>
          </cell>
          <cell r="AL45">
            <v>5.889547648E-2</v>
          </cell>
          <cell r="AM45">
            <v>7.4845076058000004E-2</v>
          </cell>
          <cell r="AN45">
            <v>5.9736444480000005E-2</v>
          </cell>
          <cell r="AO45">
            <v>6.013614112E-2</v>
          </cell>
          <cell r="AP45">
            <v>5.9918402702071362E-2</v>
          </cell>
          <cell r="AQ45">
            <v>5.7633733707145904E-2</v>
          </cell>
          <cell r="AR45">
            <v>5.8205709883968865E-2</v>
          </cell>
          <cell r="AS45">
            <v>1.5446095878456847E-2</v>
          </cell>
          <cell r="AT45">
            <v>4.4104759658636767E-17</v>
          </cell>
          <cell r="AU45">
            <v>0</v>
          </cell>
        </row>
        <row r="46">
          <cell r="A46" t="str">
            <v>BIHD</v>
          </cell>
          <cell r="B46">
            <v>2130</v>
          </cell>
          <cell r="C46" t="str">
            <v>BONOS CONSOLIDACION 2da Serie en Pesos</v>
          </cell>
          <cell r="D46" t="str">
            <v>S</v>
          </cell>
          <cell r="U46">
            <v>0</v>
          </cell>
          <cell r="V46">
            <v>0</v>
          </cell>
          <cell r="W46">
            <v>0</v>
          </cell>
          <cell r="X46">
            <v>0</v>
          </cell>
          <cell r="Y46">
            <v>0</v>
          </cell>
          <cell r="Z46">
            <v>0</v>
          </cell>
          <cell r="AA46">
            <v>0</v>
          </cell>
          <cell r="AB46">
            <v>0</v>
          </cell>
          <cell r="AC46">
            <v>0</v>
          </cell>
          <cell r="AD46">
            <v>0</v>
          </cell>
          <cell r="AE46">
            <v>4.5968249754000006E-3</v>
          </cell>
          <cell r="AF46">
            <v>4.6316267130000009E-3</v>
          </cell>
          <cell r="AG46">
            <v>6.2814124594199994E-2</v>
          </cell>
          <cell r="AH46">
            <v>4.6999045086000002E-3</v>
          </cell>
          <cell r="AI46">
            <v>2.1236626564999996E-2</v>
          </cell>
          <cell r="AJ46">
            <v>6.2811730129999993E-2</v>
          </cell>
          <cell r="AK46">
            <v>0.2001978781066</v>
          </cell>
          <cell r="AL46">
            <v>5.889547648E-2</v>
          </cell>
          <cell r="AM46">
            <v>7.4845076058000004E-2</v>
          </cell>
          <cell r="AN46">
            <v>5.9736444480000005E-2</v>
          </cell>
          <cell r="AO46">
            <v>6.013614112E-2</v>
          </cell>
          <cell r="AP46">
            <v>5.9918402702071362E-2</v>
          </cell>
          <cell r="AQ46">
            <v>5.7633733707145904E-2</v>
          </cell>
          <cell r="AR46">
            <v>5.8205709883968865E-2</v>
          </cell>
          <cell r="AS46">
            <v>1.5446095878456847E-2</v>
          </cell>
          <cell r="AT46">
            <v>4.4104759658636767E-17</v>
          </cell>
          <cell r="AU46">
            <v>4.5211495420572796E-3</v>
          </cell>
        </row>
        <row r="47">
          <cell r="A47" t="str">
            <v>FERRO</v>
          </cell>
          <cell r="B47">
            <v>2130</v>
          </cell>
          <cell r="C47" t="str">
            <v>BONOS CONSOLIDACION 2da Serie en Pesos</v>
          </cell>
          <cell r="D47" t="str">
            <v>S</v>
          </cell>
          <cell r="U47">
            <v>0</v>
          </cell>
          <cell r="V47">
            <v>0</v>
          </cell>
          <cell r="W47">
            <v>0</v>
          </cell>
          <cell r="X47">
            <v>0</v>
          </cell>
          <cell r="Y47">
            <v>0</v>
          </cell>
          <cell r="Z47">
            <v>0</v>
          </cell>
          <cell r="AA47">
            <v>0.03</v>
          </cell>
          <cell r="AB47">
            <v>0.03</v>
          </cell>
          <cell r="AC47">
            <v>0.03</v>
          </cell>
          <cell r="AD47">
            <v>0.03</v>
          </cell>
          <cell r="AE47">
            <v>0.03</v>
          </cell>
          <cell r="AF47">
            <v>0.03</v>
          </cell>
          <cell r="AG47">
            <v>0.03</v>
          </cell>
          <cell r="AH47">
            <v>0.03</v>
          </cell>
          <cell r="AI47">
            <v>0.03</v>
          </cell>
          <cell r="AJ47">
            <v>0.03</v>
          </cell>
          <cell r="AK47">
            <v>0.03</v>
          </cell>
          <cell r="AL47">
            <v>0.03</v>
          </cell>
          <cell r="AM47">
            <v>0.03</v>
          </cell>
          <cell r="AN47">
            <v>0.03</v>
          </cell>
          <cell r="AO47">
            <v>0.03</v>
          </cell>
          <cell r="AP47">
            <v>0.03</v>
          </cell>
          <cell r="AQ47">
            <v>0.03</v>
          </cell>
          <cell r="AR47">
            <v>0.03</v>
          </cell>
          <cell r="AS47">
            <v>0.03</v>
          </cell>
          <cell r="AT47">
            <v>0.03</v>
          </cell>
          <cell r="AU47">
            <v>0</v>
          </cell>
        </row>
        <row r="48">
          <cell r="A48" t="str">
            <v>PRO4</v>
          </cell>
          <cell r="B48">
            <v>42130</v>
          </cell>
          <cell r="C48" t="str">
            <v xml:space="preserve">BONO CONSOL. ($) ESCRIT.  2 DA. SERIE   </v>
          </cell>
          <cell r="D48" t="str">
            <v>S</v>
          </cell>
          <cell r="U48">
            <v>0</v>
          </cell>
          <cell r="V48">
            <v>0</v>
          </cell>
          <cell r="W48">
            <v>0</v>
          </cell>
          <cell r="X48">
            <v>0</v>
          </cell>
          <cell r="Y48">
            <v>0</v>
          </cell>
          <cell r="Z48">
            <v>0</v>
          </cell>
          <cell r="AA48">
            <v>0</v>
          </cell>
          <cell r="AB48">
            <v>0</v>
          </cell>
          <cell r="AC48">
            <v>0.16531432060000001</v>
          </cell>
          <cell r="AD48">
            <v>3.91244624092</v>
          </cell>
          <cell r="AE48">
            <v>6.4310707104121558</v>
          </cell>
          <cell r="AF48">
            <v>7.4728956580491417</v>
          </cell>
          <cell r="AG48">
            <v>5.0996061358522091</v>
          </cell>
          <cell r="AH48">
            <v>6.9812167767410003</v>
          </cell>
          <cell r="AI48">
            <v>10.259108328562981</v>
          </cell>
          <cell r="AJ48">
            <v>13.07976840555</v>
          </cell>
          <cell r="AK48">
            <v>16.721844796986456</v>
          </cell>
          <cell r="AL48">
            <v>26.257733558587535</v>
          </cell>
          <cell r="AM48">
            <v>43.643355792949166</v>
          </cell>
          <cell r="AN48">
            <v>43.289319766131285</v>
          </cell>
          <cell r="AO48">
            <v>62.825711398827224</v>
          </cell>
          <cell r="AP48">
            <v>60.391025244598779</v>
          </cell>
          <cell r="AQ48">
            <v>22.701954165865722</v>
          </cell>
          <cell r="AR48">
            <v>21.72719583007256</v>
          </cell>
          <cell r="AS48">
            <v>14.107000190912448</v>
          </cell>
          <cell r="AT48">
            <v>16.611540701962799</v>
          </cell>
          <cell r="AU48">
            <v>0</v>
          </cell>
        </row>
        <row r="49">
          <cell r="A49" t="str">
            <v>BT01</v>
          </cell>
          <cell r="B49">
            <v>2129</v>
          </cell>
          <cell r="C49" t="str">
            <v>BONOS CONSOLIDACION 2da Serie en Dólares</v>
          </cell>
          <cell r="D49" t="str">
            <v>S</v>
          </cell>
          <cell r="U49">
            <v>0</v>
          </cell>
          <cell r="V49">
            <v>0</v>
          </cell>
          <cell r="W49">
            <v>0</v>
          </cell>
          <cell r="X49">
            <v>0</v>
          </cell>
          <cell r="Y49">
            <v>0</v>
          </cell>
          <cell r="Z49">
            <v>0</v>
          </cell>
          <cell r="AA49">
            <v>0</v>
          </cell>
          <cell r="AB49">
            <v>0</v>
          </cell>
          <cell r="AC49">
            <v>0.16531432060000001</v>
          </cell>
          <cell r="AD49">
            <v>3.91244624092</v>
          </cell>
          <cell r="AE49">
            <v>6.4310707104121558</v>
          </cell>
          <cell r="AF49">
            <v>7.4728956580491417</v>
          </cell>
          <cell r="AG49">
            <v>5.0996061358522091</v>
          </cell>
          <cell r="AH49">
            <v>6.9812167767410003</v>
          </cell>
          <cell r="AI49">
            <v>10.259108328562981</v>
          </cell>
          <cell r="AJ49">
            <v>13.07976840555</v>
          </cell>
          <cell r="AK49">
            <v>16.721844796986456</v>
          </cell>
          <cell r="AL49">
            <v>26.257733558587535</v>
          </cell>
          <cell r="AM49">
            <v>43.643355792949166</v>
          </cell>
          <cell r="AN49">
            <v>43.289319766131285</v>
          </cell>
          <cell r="AO49">
            <v>62.825711398827224</v>
          </cell>
          <cell r="AP49">
            <v>60.391025244598779</v>
          </cell>
          <cell r="AQ49">
            <v>22.701954165865722</v>
          </cell>
          <cell r="AR49">
            <v>21.72719583007256</v>
          </cell>
          <cell r="AS49">
            <v>14.107000190912448</v>
          </cell>
          <cell r="AT49">
            <v>16.611540701962799</v>
          </cell>
          <cell r="AU49">
            <v>17.829642585118481</v>
          </cell>
        </row>
        <row r="50">
          <cell r="A50" t="str">
            <v>BT02</v>
          </cell>
          <cell r="B50">
            <v>2129</v>
          </cell>
          <cell r="C50" t="str">
            <v>BONOS CONSOLIDACION 2da Serie en Dólares</v>
          </cell>
          <cell r="D50" t="str">
            <v>S</v>
          </cell>
          <cell r="U50">
            <v>0</v>
          </cell>
          <cell r="V50">
            <v>0</v>
          </cell>
          <cell r="W50">
            <v>0</v>
          </cell>
          <cell r="X50">
            <v>0</v>
          </cell>
          <cell r="Y50">
            <v>0</v>
          </cell>
          <cell r="Z50">
            <v>0</v>
          </cell>
          <cell r="AA50">
            <v>129.86100000000013</v>
          </cell>
          <cell r="AB50">
            <v>364.97300000000001</v>
          </cell>
          <cell r="AC50">
            <v>404.53199999999998</v>
          </cell>
          <cell r="AD50">
            <v>349.41300000000001</v>
          </cell>
          <cell r="AE50">
            <v>427.41699999999997</v>
          </cell>
          <cell r="AF50">
            <v>652.678</v>
          </cell>
          <cell r="AG50">
            <v>659.11800000000005</v>
          </cell>
          <cell r="AH50">
            <v>686.34299999999996</v>
          </cell>
          <cell r="AI50">
            <v>698.19500000000005</v>
          </cell>
          <cell r="AJ50">
            <v>747.68299999999999</v>
          </cell>
          <cell r="AK50">
            <v>764.26</v>
          </cell>
          <cell r="AL50">
            <v>753.17300000000034</v>
          </cell>
          <cell r="AM50">
            <v>742.46199999999999</v>
          </cell>
          <cell r="AN50">
            <v>713.89</v>
          </cell>
          <cell r="AO50">
            <v>491.34899999999999</v>
          </cell>
          <cell r="AP50">
            <v>488.66699999999997</v>
          </cell>
          <cell r="AQ50">
            <v>361.20400000000001</v>
          </cell>
          <cell r="AR50">
            <v>342.661</v>
          </cell>
          <cell r="AS50">
            <v>243.00200000000001</v>
          </cell>
          <cell r="AT50">
            <v>0</v>
          </cell>
          <cell r="AU50">
            <v>0</v>
          </cell>
        </row>
        <row r="51">
          <cell r="A51" t="str">
            <v>PRO5</v>
          </cell>
          <cell r="B51">
            <v>42129</v>
          </cell>
          <cell r="C51" t="str">
            <v xml:space="preserve">BONO CONSOL.(U$S) ESCRIT. 2 DA SERIE    </v>
          </cell>
          <cell r="D51" t="str">
            <v>S</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4.7534E-2</v>
          </cell>
          <cell r="AN51">
            <v>15.183881001472756</v>
          </cell>
          <cell r="AO51">
            <v>12.792199999999999</v>
          </cell>
          <cell r="AP51">
            <v>21.062260999999999</v>
          </cell>
          <cell r="AQ51">
            <v>20.818826880000017</v>
          </cell>
          <cell r="AR51">
            <v>16.538665199999929</v>
          </cell>
          <cell r="AS51">
            <v>10.838651999999914</v>
          </cell>
          <cell r="AT51">
            <v>0</v>
          </cell>
          <cell r="AU51">
            <v>0</v>
          </cell>
        </row>
        <row r="52">
          <cell r="A52" t="str">
            <v>BT03Flot</v>
          </cell>
          <cell r="B52">
            <v>2156</v>
          </cell>
          <cell r="C52" t="str">
            <v>BONOS CONSOLIDACION 3ra Serie en Pesos</v>
          </cell>
          <cell r="D52" t="str">
            <v>N</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4.7534E-2</v>
          </cell>
          <cell r="AN52">
            <v>15.183881001472756</v>
          </cell>
          <cell r="AO52">
            <v>12.792199999999999</v>
          </cell>
          <cell r="AP52">
            <v>21.062260999999999</v>
          </cell>
          <cell r="AQ52">
            <v>20.818826880000017</v>
          </cell>
          <cell r="AR52">
            <v>16.538665199999929</v>
          </cell>
          <cell r="AS52">
            <v>10.838651999999914</v>
          </cell>
          <cell r="AT52">
            <v>10.182811799999989</v>
          </cell>
          <cell r="AU52">
            <v>4.0573671600000001</v>
          </cell>
        </row>
        <row r="53">
          <cell r="A53" t="str">
            <v>BT04</v>
          </cell>
          <cell r="B53">
            <v>2156</v>
          </cell>
          <cell r="C53" t="str">
            <v>BONOS CONSOLIDACION 3ra Serie en Pesos</v>
          </cell>
          <cell r="D53" t="str">
            <v>N</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138.12399601058198</v>
          </cell>
          <cell r="AJ53">
            <v>224.79051798804807</v>
          </cell>
          <cell r="AK53">
            <v>241.7449</v>
          </cell>
          <cell r="AL53">
            <v>221.50846399617578</v>
          </cell>
          <cell r="AM53">
            <v>331.31151699999998</v>
          </cell>
          <cell r="AN53">
            <v>327.30173500000001</v>
          </cell>
          <cell r="AO53">
            <v>329.33452900103009</v>
          </cell>
          <cell r="AP53">
            <v>195.287995</v>
          </cell>
          <cell r="AQ53">
            <v>134.475695</v>
          </cell>
          <cell r="AR53">
            <v>130.90362099999999</v>
          </cell>
          <cell r="AS53">
            <v>78.915716000000003</v>
          </cell>
          <cell r="AT53">
            <v>86.583769000000004</v>
          </cell>
          <cell r="AU53">
            <v>0</v>
          </cell>
        </row>
        <row r="54">
          <cell r="A54" t="str">
            <v>PRO6</v>
          </cell>
          <cell r="B54">
            <v>42156</v>
          </cell>
          <cell r="C54" t="str">
            <v>BONOS CONSOLIDACION 3RA SERIE ($) ESCRIT</v>
          </cell>
          <cell r="D54" t="str">
            <v>N</v>
          </cell>
          <cell r="U54">
            <v>0</v>
          </cell>
          <cell r="V54">
            <v>0</v>
          </cell>
          <cell r="W54">
            <v>0</v>
          </cell>
          <cell r="X54">
            <v>0</v>
          </cell>
          <cell r="Y54">
            <v>0</v>
          </cell>
          <cell r="Z54">
            <v>0</v>
          </cell>
          <cell r="AA54">
            <v>0</v>
          </cell>
          <cell r="AB54">
            <v>0</v>
          </cell>
          <cell r="AC54">
            <v>0</v>
          </cell>
          <cell r="AD54">
            <v>0</v>
          </cell>
          <cell r="AE54">
            <v>0</v>
          </cell>
          <cell r="AF54">
            <v>0</v>
          </cell>
          <cell r="AG54">
            <v>0</v>
          </cell>
          <cell r="AH54">
            <v>1.05</v>
          </cell>
          <cell r="AI54">
            <v>9.0109999999999996E-2</v>
          </cell>
          <cell r="AJ54">
            <v>0.79226099999999999</v>
          </cell>
          <cell r="AK54">
            <v>2.0316880025773352</v>
          </cell>
          <cell r="AL54">
            <v>4.4362170000000001</v>
          </cell>
          <cell r="AM54">
            <v>6.6319700000000221</v>
          </cell>
          <cell r="AN54">
            <v>12.807052002398089</v>
          </cell>
          <cell r="AO54">
            <v>13.555734019728645</v>
          </cell>
          <cell r="AP54">
            <v>23.856722000000001</v>
          </cell>
          <cell r="AQ54">
            <v>24.872774399999919</v>
          </cell>
          <cell r="AR54">
            <v>38.917493160000106</v>
          </cell>
          <cell r="AS54">
            <v>24.435922719999954</v>
          </cell>
          <cell r="AT54">
            <v>18.010175399999927</v>
          </cell>
          <cell r="AU54">
            <v>0</v>
          </cell>
        </row>
        <row r="55">
          <cell r="A55" t="str">
            <v>BT06</v>
          </cell>
          <cell r="B55">
            <v>2155</v>
          </cell>
          <cell r="C55" t="str">
            <v>BONOS CONSOLIDACION 3ra Serie en Dólares</v>
          </cell>
          <cell r="D55" t="str">
            <v>N</v>
          </cell>
          <cell r="U55">
            <v>0</v>
          </cell>
          <cell r="V55">
            <v>0</v>
          </cell>
          <cell r="W55">
            <v>0</v>
          </cell>
          <cell r="X55">
            <v>0</v>
          </cell>
          <cell r="Y55">
            <v>0</v>
          </cell>
          <cell r="Z55">
            <v>0</v>
          </cell>
          <cell r="AA55">
            <v>0</v>
          </cell>
          <cell r="AB55">
            <v>0</v>
          </cell>
          <cell r="AC55">
            <v>0</v>
          </cell>
          <cell r="AD55">
            <v>0</v>
          </cell>
          <cell r="AE55">
            <v>0</v>
          </cell>
          <cell r="AF55">
            <v>0</v>
          </cell>
          <cell r="AG55">
            <v>0</v>
          </cell>
          <cell r="AH55">
            <v>1.05</v>
          </cell>
          <cell r="AI55">
            <v>9.0109999999999996E-2</v>
          </cell>
          <cell r="AJ55">
            <v>0.79226099999999999</v>
          </cell>
          <cell r="AK55">
            <v>2.0316880025773352</v>
          </cell>
          <cell r="AL55">
            <v>4.4362170000000001</v>
          </cell>
          <cell r="AM55">
            <v>6.6319700000000221</v>
          </cell>
          <cell r="AN55">
            <v>12.807052002398089</v>
          </cell>
          <cell r="AO55">
            <v>13.555734019728645</v>
          </cell>
          <cell r="AP55">
            <v>23.856722000000001</v>
          </cell>
          <cell r="AQ55">
            <v>24.872774399999919</v>
          </cell>
          <cell r="AR55">
            <v>38.917493160000106</v>
          </cell>
          <cell r="AS55">
            <v>24.435922719999954</v>
          </cell>
          <cell r="AT55">
            <v>18.010175399999927</v>
          </cell>
          <cell r="AU55">
            <v>18.0297348</v>
          </cell>
        </row>
        <row r="56">
          <cell r="A56" t="str">
            <v>BT27</v>
          </cell>
          <cell r="B56">
            <v>2155</v>
          </cell>
          <cell r="C56" t="str">
            <v>BONOS CONSOLIDACION 3ra Serie en Dólares</v>
          </cell>
          <cell r="D56" t="str">
            <v>N</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11.324999999999999</v>
          </cell>
          <cell r="AJ56">
            <v>11.324999999999999</v>
          </cell>
          <cell r="AK56">
            <v>0.70699999999999996</v>
          </cell>
          <cell r="AL56">
            <v>6.7070000000000034</v>
          </cell>
          <cell r="AM56">
            <v>6.7070000000000034</v>
          </cell>
          <cell r="AN56">
            <v>0.70699999999999996</v>
          </cell>
          <cell r="AO56">
            <v>0.70699999999999996</v>
          </cell>
          <cell r="AP56">
            <v>0.70699999999999996</v>
          </cell>
          <cell r="AQ56">
            <v>0.72</v>
          </cell>
          <cell r="AR56">
            <v>1</v>
          </cell>
          <cell r="AS56">
            <v>1.2999999999999999E-2</v>
          </cell>
          <cell r="AT56">
            <v>1.2999999999999999E-2</v>
          </cell>
          <cell r="AU56">
            <v>0</v>
          </cell>
        </row>
        <row r="57">
          <cell r="A57" t="str">
            <v>PRO7</v>
          </cell>
          <cell r="B57">
            <v>42155</v>
          </cell>
          <cell r="C57" t="str">
            <v xml:space="preserve">BONO CONSOLIDACION 3 SERIE U$S          </v>
          </cell>
          <cell r="D57" t="str">
            <v>N</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row>
        <row r="58">
          <cell r="A58" t="str">
            <v>PRO8</v>
          </cell>
          <cell r="B58">
            <v>2438</v>
          </cell>
          <cell r="C58" t="str">
            <v xml:space="preserve">BONOS CONSOLIDACION U$S ESCRIT.4TA.     </v>
          </cell>
          <cell r="D58" t="str">
            <v>S</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7.6166067490811892E-3</v>
          </cell>
        </row>
        <row r="59">
          <cell r="A59" t="str">
            <v>PRO9</v>
          </cell>
          <cell r="B59">
            <v>0</v>
          </cell>
          <cell r="C59" t="str">
            <v xml:space="preserve">BONOS CONSOLIDACION PESOS ESCRIT.5TA.S. </v>
          </cell>
          <cell r="D59" t="str">
            <v>N</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0.1</v>
          </cell>
          <cell r="AR59">
            <v>0.11062311000000001</v>
          </cell>
          <cell r="AS59">
            <v>0.11721012006767452</v>
          </cell>
          <cell r="AT59">
            <v>0.12768050575779077</v>
          </cell>
          <cell r="AU59">
            <v>4.658527495497463E-2</v>
          </cell>
        </row>
        <row r="60">
          <cell r="A60" t="str">
            <v>BTVAU$</v>
          </cell>
          <cell r="B60">
            <v>2441</v>
          </cell>
          <cell r="C60" t="str">
            <v xml:space="preserve">BONOS CONSOLIDACION PESOS ESCRIT.5TA.S. </v>
          </cell>
          <cell r="D60" t="str">
            <v>N</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0.711426</v>
          </cell>
          <cell r="AS60">
            <v>8.1182000000000004E-2</v>
          </cell>
          <cell r="AT60">
            <v>6.9409999999999999E-2</v>
          </cell>
          <cell r="AU60">
            <v>1.4599999999999999E-3</v>
          </cell>
        </row>
        <row r="61">
          <cell r="A61" t="str">
            <v>PRO7</v>
          </cell>
          <cell r="B61">
            <v>2441</v>
          </cell>
          <cell r="C61" t="str">
            <v xml:space="preserve">BONOS CONSOLIDACION PESOS ESCRIT.5TA.S. </v>
          </cell>
          <cell r="D61" t="str">
            <v>N</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17.605</v>
          </cell>
          <cell r="AK61">
            <v>38.192999999999998</v>
          </cell>
          <cell r="AL61">
            <v>61.671999999999997</v>
          </cell>
          <cell r="AM61">
            <v>30.948</v>
          </cell>
          <cell r="AN61">
            <v>48.759</v>
          </cell>
          <cell r="AO61">
            <v>40.109000000000002</v>
          </cell>
          <cell r="AP61">
            <v>123.86899999999999</v>
          </cell>
          <cell r="AQ61">
            <v>0</v>
          </cell>
          <cell r="AR61">
            <v>0.711426</v>
          </cell>
          <cell r="AS61">
            <v>8.1182000000000004E-2</v>
          </cell>
          <cell r="AT61">
            <v>6.9409999999999999E-2</v>
          </cell>
          <cell r="AU61">
            <v>1.4599999999999999E-3</v>
          </cell>
        </row>
        <row r="62">
          <cell r="A62" t="str">
            <v>PRO10</v>
          </cell>
          <cell r="B62">
            <v>42441</v>
          </cell>
          <cell r="C62" t="str">
            <v xml:space="preserve">BONO CONSOLIDACION 5 SERIE $            </v>
          </cell>
          <cell r="D62" t="str">
            <v>N</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2.8000000000000001E-2</v>
          </cell>
          <cell r="AR62">
            <v>4.6283999999999999E-2</v>
          </cell>
          <cell r="AS62">
            <v>2.6374000000000002E-2</v>
          </cell>
          <cell r="AT62">
            <v>11.567389</v>
          </cell>
          <cell r="AU62">
            <v>0</v>
          </cell>
        </row>
        <row r="63">
          <cell r="A63" t="str">
            <v>BP01/E600</v>
          </cell>
          <cell r="B63">
            <v>2440</v>
          </cell>
          <cell r="C63" t="str">
            <v xml:space="preserve">BONOS CONSOLIDACION U$S ESCRIT.5TA.S.   </v>
          </cell>
          <cell r="D63" t="str">
            <v>N</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2.8000000000000001E-2</v>
          </cell>
          <cell r="AR63">
            <v>4.6283999999999999E-2</v>
          </cell>
          <cell r="AS63">
            <v>2.6374000000000002E-2</v>
          </cell>
          <cell r="AT63">
            <v>11.567389</v>
          </cell>
          <cell r="AU63">
            <v>11.499563</v>
          </cell>
        </row>
        <row r="64">
          <cell r="A64" t="str">
            <v>BP01/E521</v>
          </cell>
          <cell r="B64">
            <v>2440</v>
          </cell>
          <cell r="C64" t="str">
            <v xml:space="preserve">BONOS CONSOLIDACION U$S ESCRIT.5TA.S.   </v>
          </cell>
          <cell r="D64" t="str">
            <v>N</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20.54</v>
          </cell>
          <cell r="AL64">
            <v>40.734999999999999</v>
          </cell>
          <cell r="AM64">
            <v>9.484</v>
          </cell>
          <cell r="AN64">
            <v>9.407</v>
          </cell>
          <cell r="AO64">
            <v>10.92</v>
          </cell>
          <cell r="AP64">
            <v>99.313999999999993</v>
          </cell>
          <cell r="AQ64">
            <v>2.8000000000000001E-2</v>
          </cell>
          <cell r="AR64">
            <v>4.6283999999999999E-2</v>
          </cell>
          <cell r="AS64">
            <v>2.6374000000000002E-2</v>
          </cell>
          <cell r="AT64">
            <v>11.567389</v>
          </cell>
          <cell r="AU64">
            <v>11.499563</v>
          </cell>
        </row>
        <row r="65">
          <cell r="A65" t="str">
            <v>BIHD</v>
          </cell>
          <cell r="B65">
            <v>42440</v>
          </cell>
          <cell r="C65" t="str">
            <v xml:space="preserve">BONO CONSOLIDACION 5 SERIE U$S          </v>
          </cell>
          <cell r="D65" t="str">
            <v>N</v>
          </cell>
          <cell r="U65">
            <v>0</v>
          </cell>
          <cell r="V65">
            <v>0</v>
          </cell>
          <cell r="W65">
            <v>1.1336422638577675</v>
          </cell>
          <cell r="X65">
            <v>6.6835632417107521E-3</v>
          </cell>
          <cell r="Y65">
            <v>6.7740633629812079E-3</v>
          </cell>
          <cell r="Z65">
            <v>6.8687006326526006E-3</v>
          </cell>
          <cell r="AA65">
            <v>6.9669472636741678E-3</v>
          </cell>
          <cell r="AB65">
            <v>3.6589638037176071</v>
          </cell>
          <cell r="AC65">
            <v>3.7110266053827639</v>
          </cell>
          <cell r="AD65">
            <v>1.1732656508120816</v>
          </cell>
          <cell r="AE65">
            <v>0.66436070831221483</v>
          </cell>
          <cell r="AF65">
            <v>0.67074871028319316</v>
          </cell>
          <cell r="AG65">
            <v>0.68293534546785617</v>
          </cell>
          <cell r="AH65">
            <v>0.66572538084399657</v>
          </cell>
          <cell r="AI65">
            <v>0.64851541255694778</v>
          </cell>
          <cell r="AJ65">
            <v>0.65003442339260409</v>
          </cell>
          <cell r="AK65">
            <v>0.61445983555309458</v>
          </cell>
          <cell r="AL65">
            <v>0.59723965673058466</v>
          </cell>
          <cell r="AM65">
            <v>0.58001947977179213</v>
          </cell>
          <cell r="AN65">
            <v>0.57614865739812826</v>
          </cell>
          <cell r="AO65">
            <v>0.55852001244988947</v>
          </cell>
          <cell r="AP65">
            <v>0.5408913800038474</v>
          </cell>
          <cell r="AQ65">
            <v>1.8096080166165044E-2</v>
          </cell>
          <cell r="AR65">
            <v>1.7486426128482661E-2</v>
          </cell>
          <cell r="AS65">
            <v>1.5934514701997721E-2</v>
          </cell>
          <cell r="AT65">
            <v>1.5358898631912683E-2</v>
          </cell>
          <cell r="AU65">
            <v>0</v>
          </cell>
        </row>
        <row r="66">
          <cell r="A66" t="str">
            <v>FERRO</v>
          </cell>
          <cell r="B66">
            <v>2193</v>
          </cell>
          <cell r="C66" t="str">
            <v>FERROBONOS</v>
          </cell>
          <cell r="D66" t="str">
            <v>N</v>
          </cell>
          <cell r="U66">
            <v>0</v>
          </cell>
          <cell r="V66">
            <v>0</v>
          </cell>
          <cell r="W66">
            <v>0</v>
          </cell>
          <cell r="X66">
            <v>0</v>
          </cell>
          <cell r="Y66">
            <v>0</v>
          </cell>
          <cell r="Z66">
            <v>0</v>
          </cell>
          <cell r="AA66">
            <v>0.03</v>
          </cell>
          <cell r="AB66">
            <v>0.03</v>
          </cell>
          <cell r="AC66">
            <v>0.03</v>
          </cell>
          <cell r="AD66">
            <v>0.03</v>
          </cell>
          <cell r="AE66">
            <v>0.03</v>
          </cell>
          <cell r="AF66">
            <v>0.03</v>
          </cell>
          <cell r="AG66">
            <v>0.03</v>
          </cell>
          <cell r="AH66">
            <v>0.03</v>
          </cell>
          <cell r="AI66">
            <v>0.03</v>
          </cell>
          <cell r="AJ66">
            <v>0.03</v>
          </cell>
          <cell r="AK66">
            <v>0.03</v>
          </cell>
          <cell r="AL66">
            <v>0.03</v>
          </cell>
          <cell r="AM66">
            <v>0.03</v>
          </cell>
          <cell r="AN66">
            <v>0.03</v>
          </cell>
          <cell r="AO66">
            <v>0.03</v>
          </cell>
          <cell r="AP66">
            <v>0.03</v>
          </cell>
          <cell r="AQ66">
            <v>0.03</v>
          </cell>
          <cell r="AR66">
            <v>0.03</v>
          </cell>
          <cell r="AS66">
            <v>0.03</v>
          </cell>
          <cell r="AT66">
            <v>0.03</v>
          </cell>
          <cell r="AU66">
            <v>0.03</v>
          </cell>
        </row>
        <row r="67">
          <cell r="A67" t="str">
            <v>BT98</v>
          </cell>
          <cell r="B67">
            <v>5301</v>
          </cell>
          <cell r="C67" t="str">
            <v xml:space="preserve">BONOS DEL TESORO ( BONTES ) V.13/12/98  </v>
          </cell>
          <cell r="D67" t="str">
            <v>N</v>
          </cell>
          <cell r="U67">
            <v>0</v>
          </cell>
          <cell r="V67">
            <v>0</v>
          </cell>
          <cell r="W67">
            <v>0</v>
          </cell>
          <cell r="X67">
            <v>0</v>
          </cell>
          <cell r="Y67">
            <v>38.5</v>
          </cell>
          <cell r="Z67">
            <v>327.84600000000012</v>
          </cell>
          <cell r="AA67">
            <v>309.51900000000001</v>
          </cell>
          <cell r="AB67">
            <v>346.68199999999996</v>
          </cell>
          <cell r="AC67">
            <v>194.364</v>
          </cell>
          <cell r="AD67">
            <v>390.95</v>
          </cell>
          <cell r="AE67">
            <v>433.3570000000002</v>
          </cell>
          <cell r="AF67">
            <v>510.93299999999999</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row>
        <row r="68">
          <cell r="A68" t="str">
            <v>BT01</v>
          </cell>
          <cell r="B68">
            <v>5305</v>
          </cell>
          <cell r="C68" t="str">
            <v xml:space="preserve">BONOS DEL TESORO (BONTES) 9,50 % V.2001 </v>
          </cell>
          <cell r="D68" t="str">
            <v>N</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147.59725699792969</v>
          </cell>
          <cell r="AJ68">
            <v>198.41945599801392</v>
          </cell>
          <cell r="AK68">
            <v>207.59359799794643</v>
          </cell>
          <cell r="AL68">
            <v>253.38191000959682</v>
          </cell>
          <cell r="AM68">
            <v>221.70635501507545</v>
          </cell>
          <cell r="AN68">
            <v>259.51565400774456</v>
          </cell>
          <cell r="AO68">
            <v>223.79784700099307</v>
          </cell>
          <cell r="AP68">
            <v>194.29609500000001</v>
          </cell>
          <cell r="AQ68">
            <v>0</v>
          </cell>
          <cell r="AR68">
            <v>0</v>
          </cell>
          <cell r="AS68">
            <v>0</v>
          </cell>
          <cell r="AT68">
            <v>0</v>
          </cell>
          <cell r="AU68">
            <v>0</v>
          </cell>
        </row>
        <row r="69">
          <cell r="A69" t="str">
            <v>BT02</v>
          </cell>
          <cell r="B69">
            <v>5302</v>
          </cell>
          <cell r="C69" t="str">
            <v xml:space="preserve">BONOS DEL TESORO (BONTES ) V. 9/5/2002  </v>
          </cell>
          <cell r="D69" t="str">
            <v>N</v>
          </cell>
          <cell r="U69">
            <v>0</v>
          </cell>
          <cell r="V69">
            <v>0</v>
          </cell>
          <cell r="W69">
            <v>0</v>
          </cell>
          <cell r="X69">
            <v>0</v>
          </cell>
          <cell r="Y69">
            <v>0</v>
          </cell>
          <cell r="Z69">
            <v>0</v>
          </cell>
          <cell r="AA69">
            <v>129.86100000000013</v>
          </cell>
          <cell r="AB69">
            <v>364.97300000000001</v>
          </cell>
          <cell r="AC69">
            <v>404.53199999999998</v>
          </cell>
          <cell r="AD69">
            <v>349.41300000000001</v>
          </cell>
          <cell r="AE69">
            <v>427.41699999999997</v>
          </cell>
          <cell r="AF69">
            <v>652.678</v>
          </cell>
          <cell r="AG69">
            <v>659.11800000000005</v>
          </cell>
          <cell r="AH69">
            <v>686.34299999999996</v>
          </cell>
          <cell r="AI69">
            <v>698.19500000000005</v>
          </cell>
          <cell r="AJ69">
            <v>747.68299999999999</v>
          </cell>
          <cell r="AK69">
            <v>764.26</v>
          </cell>
          <cell r="AL69">
            <v>753.17300000000034</v>
          </cell>
          <cell r="AM69">
            <v>742.46199999999999</v>
          </cell>
          <cell r="AN69">
            <v>713.89</v>
          </cell>
          <cell r="AO69">
            <v>491.34899999999999</v>
          </cell>
          <cell r="AP69">
            <v>488.66699999999997</v>
          </cell>
          <cell r="AQ69">
            <v>361.20400000000001</v>
          </cell>
          <cell r="AR69">
            <v>342.661</v>
          </cell>
          <cell r="AS69">
            <v>243.00200000000001</v>
          </cell>
          <cell r="AT69">
            <v>251.70400000000001</v>
          </cell>
          <cell r="AU69">
            <v>268.41899999999998</v>
          </cell>
        </row>
        <row r="70">
          <cell r="A70" t="str">
            <v>BT03</v>
          </cell>
          <cell r="B70">
            <v>5307</v>
          </cell>
          <cell r="C70" t="str">
            <v xml:space="preserve">BONOS DEL TESORO U$S(BONTES)11,75% 2003 </v>
          </cell>
          <cell r="D70" t="str">
            <v>N</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154.55578900483084</v>
          </cell>
          <cell r="AM70">
            <v>227.31303800804835</v>
          </cell>
          <cell r="AN70">
            <v>218.69150600571979</v>
          </cell>
          <cell r="AO70">
            <v>259.52081699600791</v>
          </cell>
          <cell r="AP70">
            <v>282.79060900000002</v>
          </cell>
          <cell r="AQ70">
            <v>191.901364</v>
          </cell>
          <cell r="AR70">
            <v>168.52092999999999</v>
          </cell>
          <cell r="AS70">
            <v>81.679444000000004</v>
          </cell>
          <cell r="AT70">
            <v>75.928169999999994</v>
          </cell>
          <cell r="AU70">
            <v>89.560400999999999</v>
          </cell>
        </row>
        <row r="71">
          <cell r="A71" t="str">
            <v>BT03Flot</v>
          </cell>
          <cell r="B71">
            <v>5303</v>
          </cell>
          <cell r="C71" t="str">
            <v>BONOS DEL TESORO U$S (BONTES)V.21-7-2003</v>
          </cell>
          <cell r="D71" t="str">
            <v>N</v>
          </cell>
          <cell r="U71">
            <v>0</v>
          </cell>
          <cell r="V71">
            <v>0</v>
          </cell>
          <cell r="W71">
            <v>0</v>
          </cell>
          <cell r="X71">
            <v>0</v>
          </cell>
          <cell r="Y71">
            <v>0</v>
          </cell>
          <cell r="Z71">
            <v>0</v>
          </cell>
          <cell r="AA71">
            <v>0</v>
          </cell>
          <cell r="AB71">
            <v>0</v>
          </cell>
          <cell r="AC71">
            <v>0</v>
          </cell>
          <cell r="AD71">
            <v>0</v>
          </cell>
          <cell r="AE71">
            <v>0</v>
          </cell>
          <cell r="AF71">
            <v>276.93299999999999</v>
          </cell>
          <cell r="AG71">
            <v>149.69800000000001</v>
          </cell>
          <cell r="AH71">
            <v>126.83</v>
          </cell>
          <cell r="AI71">
            <v>133.203</v>
          </cell>
          <cell r="AJ71">
            <v>133.506</v>
          </cell>
          <cell r="AK71">
            <v>112.27800000000001</v>
          </cell>
          <cell r="AL71">
            <v>113.785</v>
          </cell>
          <cell r="AM71">
            <v>135.77799999999999</v>
          </cell>
          <cell r="AN71">
            <v>118.477</v>
          </cell>
          <cell r="AO71">
            <v>63.860999999999997</v>
          </cell>
          <cell r="AP71">
            <v>34.993000000000002</v>
          </cell>
          <cell r="AQ71">
            <v>13.929</v>
          </cell>
          <cell r="AR71">
            <v>17.811</v>
          </cell>
          <cell r="AS71">
            <v>12.657</v>
          </cell>
          <cell r="AT71">
            <v>13.613</v>
          </cell>
          <cell r="AU71">
            <v>14.61</v>
          </cell>
        </row>
        <row r="72">
          <cell r="A72" t="str">
            <v>BT04</v>
          </cell>
          <cell r="B72">
            <v>5306</v>
          </cell>
          <cell r="C72" t="str">
            <v xml:space="preserve">BONOS DEL TESORO (BONTES) 11,25% V.2004 </v>
          </cell>
          <cell r="D72" t="str">
            <v>N</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138.12399601058198</v>
          </cell>
          <cell r="AJ72">
            <v>224.79051798804807</v>
          </cell>
          <cell r="AK72">
            <v>241.7449</v>
          </cell>
          <cell r="AL72">
            <v>221.50846399617578</v>
          </cell>
          <cell r="AM72">
            <v>331.31151699999998</v>
          </cell>
          <cell r="AN72">
            <v>327.30173500000001</v>
          </cell>
          <cell r="AO72">
            <v>329.33452900103009</v>
          </cell>
          <cell r="AP72">
            <v>195.287995</v>
          </cell>
          <cell r="AQ72">
            <v>134.475695</v>
          </cell>
          <cell r="AR72">
            <v>130.90362099999999</v>
          </cell>
          <cell r="AS72">
            <v>78.915716000000003</v>
          </cell>
          <cell r="AT72">
            <v>86.583769000000004</v>
          </cell>
          <cell r="AU72">
            <v>87.756361999999996</v>
          </cell>
        </row>
        <row r="73">
          <cell r="A73" t="str">
            <v>BT05</v>
          </cell>
          <cell r="B73">
            <v>5308</v>
          </cell>
          <cell r="C73" t="str">
            <v>BONOS DEL TESORO U$S(BONTES)12,125% 2005</v>
          </cell>
          <cell r="D73" t="str">
            <v>N</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110.17448399806381</v>
          </cell>
          <cell r="AM73">
            <v>199.12099500513852</v>
          </cell>
          <cell r="AN73">
            <v>283.55675800956908</v>
          </cell>
          <cell r="AO73">
            <v>354.65318800403224</v>
          </cell>
          <cell r="AP73">
            <v>231.21057500000001</v>
          </cell>
          <cell r="AQ73">
            <v>177.37463</v>
          </cell>
          <cell r="AR73">
            <v>161.81280699999999</v>
          </cell>
          <cell r="AS73">
            <v>92.387896999999995</v>
          </cell>
          <cell r="AT73">
            <v>111.30803299999999</v>
          </cell>
          <cell r="AU73">
            <v>114.19304200000001</v>
          </cell>
        </row>
        <row r="74">
          <cell r="A74" t="str">
            <v>BT06</v>
          </cell>
          <cell r="B74">
            <v>5309</v>
          </cell>
          <cell r="C74" t="str">
            <v>BONOS DEL TESORO (BONTES) U$S V.15/05/06</v>
          </cell>
          <cell r="D74" t="str">
            <v>N</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301.76301599999999</v>
          </cell>
          <cell r="AQ74">
            <v>52.991059999999997</v>
          </cell>
          <cell r="AR74">
            <v>36.736552000000003</v>
          </cell>
          <cell r="AS74">
            <v>20.760338999999998</v>
          </cell>
          <cell r="AT74">
            <v>17.963735</v>
          </cell>
          <cell r="AU74">
            <v>21.220146</v>
          </cell>
        </row>
        <row r="75">
          <cell r="A75" t="str">
            <v>BT27</v>
          </cell>
          <cell r="B75">
            <v>5304</v>
          </cell>
          <cell r="C75" t="str">
            <v xml:space="preserve">BONOS TESORO U$S (BONTES)V.19-9-2027    </v>
          </cell>
          <cell r="D75" t="str">
            <v>N</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11.324999999999999</v>
          </cell>
          <cell r="AJ75">
            <v>11.324999999999999</v>
          </cell>
          <cell r="AK75">
            <v>0.70699999999999996</v>
          </cell>
          <cell r="AL75">
            <v>6.7070000000000034</v>
          </cell>
          <cell r="AM75">
            <v>6.7070000000000034</v>
          </cell>
          <cell r="AN75">
            <v>0.70699999999999996</v>
          </cell>
          <cell r="AO75">
            <v>0.70699999999999996</v>
          </cell>
          <cell r="AP75">
            <v>0.70699999999999996</v>
          </cell>
          <cell r="AQ75">
            <v>0.72</v>
          </cell>
          <cell r="AR75">
            <v>1</v>
          </cell>
          <cell r="AS75">
            <v>1.2999999999999999E-2</v>
          </cell>
          <cell r="AT75">
            <v>1.2999999999999999E-2</v>
          </cell>
          <cell r="AU75">
            <v>0</v>
          </cell>
        </row>
        <row r="76">
          <cell r="A76" t="str">
            <v>BT2006</v>
          </cell>
          <cell r="B76">
            <v>0</v>
          </cell>
          <cell r="C76" t="str">
            <v>BONOS TESORO U$S (BONTES) V.2006 (YPF)</v>
          </cell>
          <cell r="D76" t="str">
            <v>N</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row>
        <row r="77">
          <cell r="A77" t="str">
            <v>BOARDOM</v>
          </cell>
          <cell r="B77">
            <v>0</v>
          </cell>
          <cell r="C77" t="str">
            <v>BONO ARGENTINA - TRAMO DOMESTICO</v>
          </cell>
          <cell r="D77" t="str">
            <v>N</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row>
        <row r="78">
          <cell r="A78" t="str">
            <v>BTVA$</v>
          </cell>
          <cell r="B78">
            <v>0</v>
          </cell>
          <cell r="C78" t="str">
            <v xml:space="preserve">BONOS GOB. NACIONAL PESOS T.VARIA. V.2001 </v>
          </cell>
          <cell r="D78" t="str">
            <v>N</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row>
        <row r="79">
          <cell r="A79" t="str">
            <v>BTVAU$</v>
          </cell>
          <cell r="B79">
            <v>5401</v>
          </cell>
          <cell r="C79" t="str">
            <v xml:space="preserve">BONOS GOB. NACIONAL U$S T.VARIA. V.2001 </v>
          </cell>
          <cell r="D79" t="str">
            <v>N</v>
          </cell>
          <cell r="U79">
            <v>0</v>
          </cell>
          <cell r="V79">
            <v>0</v>
          </cell>
          <cell r="W79">
            <v>0</v>
          </cell>
          <cell r="X79">
            <v>0</v>
          </cell>
          <cell r="Y79">
            <v>0</v>
          </cell>
          <cell r="Z79">
            <v>0</v>
          </cell>
          <cell r="AA79">
            <v>0</v>
          </cell>
          <cell r="AB79">
            <v>0</v>
          </cell>
          <cell r="AC79">
            <v>0</v>
          </cell>
          <cell r="AD79">
            <v>101</v>
          </cell>
          <cell r="AE79">
            <v>104</v>
          </cell>
          <cell r="AF79">
            <v>104</v>
          </cell>
          <cell r="AG79">
            <v>52</v>
          </cell>
          <cell r="AH79">
            <v>109</v>
          </cell>
          <cell r="AI79">
            <v>63</v>
          </cell>
          <cell r="AJ79">
            <v>103</v>
          </cell>
          <cell r="AK79">
            <v>40</v>
          </cell>
          <cell r="AL79">
            <v>78.666672964824144</v>
          </cell>
          <cell r="AM79">
            <v>37.566677397119342</v>
          </cell>
          <cell r="AN79">
            <v>1.3000010367170647</v>
          </cell>
          <cell r="AO79">
            <v>8.4917040307692293</v>
          </cell>
          <cell r="AP79">
            <v>0</v>
          </cell>
          <cell r="AQ79">
            <v>0</v>
          </cell>
          <cell r="AR79">
            <v>0</v>
          </cell>
          <cell r="AS79">
            <v>0</v>
          </cell>
          <cell r="AT79">
            <v>0</v>
          </cell>
          <cell r="AU79">
            <v>0</v>
          </cell>
        </row>
        <row r="80">
          <cell r="A80" t="str">
            <v>BP06/B450-Fid3</v>
          </cell>
          <cell r="B80">
            <v>5426</v>
          </cell>
          <cell r="C80" t="str">
            <v>BONO PAGARE</v>
          </cell>
          <cell r="D80" t="str">
            <v>N</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17.605</v>
          </cell>
          <cell r="AK80">
            <v>38.192999999999998</v>
          </cell>
          <cell r="AL80">
            <v>61.671999999999997</v>
          </cell>
          <cell r="AM80">
            <v>30.948</v>
          </cell>
          <cell r="AN80">
            <v>48.759</v>
          </cell>
          <cell r="AO80">
            <v>40.109000000000002</v>
          </cell>
          <cell r="AP80">
            <v>123.86899999999999</v>
          </cell>
          <cell r="AQ80">
            <v>56.341399999999993</v>
          </cell>
          <cell r="AR80">
            <v>4.6063999999999998</v>
          </cell>
          <cell r="AS80">
            <v>0</v>
          </cell>
          <cell r="AT80">
            <v>0.1424</v>
          </cell>
          <cell r="AU80">
            <v>0.2424</v>
          </cell>
        </row>
        <row r="81">
          <cell r="A81" t="str">
            <v>BP01/B500</v>
          </cell>
          <cell r="B81">
            <v>5403</v>
          </cell>
          <cell r="C81" t="str">
            <v>BONO PAGARE</v>
          </cell>
          <cell r="D81" t="str">
            <v>N</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0.1</v>
          </cell>
          <cell r="AR81">
            <v>0</v>
          </cell>
          <cell r="AS81">
            <v>0</v>
          </cell>
          <cell r="AT81">
            <v>0</v>
          </cell>
          <cell r="AU81">
            <v>0</v>
          </cell>
        </row>
        <row r="82">
          <cell r="A82" t="str">
            <v>BP01/E600</v>
          </cell>
          <cell r="B82">
            <v>5404</v>
          </cell>
          <cell r="C82" t="str">
            <v xml:space="preserve">BONOS GOBIERNO T. ENCUESTA V. 14-7-2001 </v>
          </cell>
          <cell r="D82" t="str">
            <v>N</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17.605</v>
          </cell>
          <cell r="AK82">
            <v>17.652999999999999</v>
          </cell>
          <cell r="AL82">
            <v>20.937000000000001</v>
          </cell>
          <cell r="AM82">
            <v>21.213999999999999</v>
          </cell>
          <cell r="AN82">
            <v>25.202000000000002</v>
          </cell>
          <cell r="AO82">
            <v>28.739000000000001</v>
          </cell>
          <cell r="AP82">
            <v>23.960999999999999</v>
          </cell>
          <cell r="AQ82">
            <v>38.134999999999998</v>
          </cell>
          <cell r="AR82">
            <v>0</v>
          </cell>
          <cell r="AS82">
            <v>0</v>
          </cell>
          <cell r="AT82">
            <v>0</v>
          </cell>
          <cell r="AU82">
            <v>0</v>
          </cell>
        </row>
        <row r="83">
          <cell r="A83" t="str">
            <v>BP01/E521</v>
          </cell>
          <cell r="B83">
            <v>5406</v>
          </cell>
          <cell r="C83" t="str">
            <v xml:space="preserve">BONOS GOB.T.ENCUESTA 2DA.V.2-11-2001    </v>
          </cell>
          <cell r="D83" t="str">
            <v>N</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20.54</v>
          </cell>
          <cell r="AL83">
            <v>40.734999999999999</v>
          </cell>
          <cell r="AM83">
            <v>9.484</v>
          </cell>
          <cell r="AN83">
            <v>9.407</v>
          </cell>
          <cell r="AO83">
            <v>10.92</v>
          </cell>
          <cell r="AP83">
            <v>99.313999999999993</v>
          </cell>
          <cell r="AQ83">
            <v>10.914</v>
          </cell>
          <cell r="AR83">
            <v>2.4140000000000001</v>
          </cell>
          <cell r="AS83">
            <v>0</v>
          </cell>
          <cell r="AT83">
            <v>0</v>
          </cell>
          <cell r="AU83">
            <v>0</v>
          </cell>
        </row>
        <row r="84">
          <cell r="A84" t="str">
            <v>BP02/E400</v>
          </cell>
          <cell r="B84">
            <v>5408</v>
          </cell>
          <cell r="C84" t="str">
            <v xml:space="preserve">BONOS GOB.T.ENCUESTA 3S.V.24-4-2002     </v>
          </cell>
          <cell r="D84" t="str">
            <v>N</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0.25</v>
          </cell>
          <cell r="AN84">
            <v>14.15</v>
          </cell>
          <cell r="AO84">
            <v>0.45</v>
          </cell>
          <cell r="AP84">
            <v>0.55000000000000004</v>
          </cell>
          <cell r="AQ84">
            <v>2.0499999999999998</v>
          </cell>
          <cell r="AR84">
            <v>2.0499999999999998</v>
          </cell>
          <cell r="AS84">
            <v>0</v>
          </cell>
          <cell r="AT84">
            <v>0</v>
          </cell>
          <cell r="AU84">
            <v>0.1</v>
          </cell>
        </row>
        <row r="85">
          <cell r="A85" t="str">
            <v>BP02/E580</v>
          </cell>
          <cell r="B85">
            <v>5410</v>
          </cell>
          <cell r="C85" t="str">
            <v xml:space="preserve">BONOS GOB.T.ENCUESTA 5 S. V. 30/10/2002 </v>
          </cell>
          <cell r="D85" t="str">
            <v>N</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4.3999999999999997E-2</v>
          </cell>
          <cell r="AQ85">
            <v>5.0439999999999996</v>
          </cell>
          <cell r="AR85">
            <v>4.3999999999999997E-2</v>
          </cell>
          <cell r="AS85">
            <v>0</v>
          </cell>
          <cell r="AT85">
            <v>4.3999999999999997E-2</v>
          </cell>
          <cell r="AU85">
            <v>4.3999999999999997E-2</v>
          </cell>
        </row>
        <row r="86">
          <cell r="A86" t="str">
            <v>BP01/B410</v>
          </cell>
          <cell r="B86">
            <v>5407</v>
          </cell>
          <cell r="C86" t="str">
            <v xml:space="preserve">BONOS GOB.T.BADLAR 2DA.V.2-11-2001      </v>
          </cell>
          <cell r="D86" t="str">
            <v>N</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row>
        <row r="87">
          <cell r="A87" t="str">
            <v>BP02/E330</v>
          </cell>
          <cell r="B87">
            <v>5409</v>
          </cell>
          <cell r="C87" t="str">
            <v xml:space="preserve">BONOS GOB.T.ENCUESTA 4S.V.22-8-2002     </v>
          </cell>
          <cell r="D87" t="str">
            <v>N</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row>
        <row r="88">
          <cell r="A88" t="str">
            <v>BP04/E435</v>
          </cell>
          <cell r="B88">
            <v>5411</v>
          </cell>
          <cell r="C88" t="str">
            <v xml:space="preserve">BONOS GOB.T.ENCUESTA V.16-2-2004        </v>
          </cell>
          <cell r="D88" t="str">
            <v>N</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row>
        <row r="89">
          <cell r="A89" t="str">
            <v>BP06/E580</v>
          </cell>
          <cell r="B89">
            <v>5415</v>
          </cell>
          <cell r="C89" t="str">
            <v xml:space="preserve">BONOS GOB.NAC.T.ENCUESTA V. 19/6/06     </v>
          </cell>
          <cell r="D89" t="str">
            <v>N</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row>
        <row r="90">
          <cell r="A90" t="str">
            <v>BP02/F900</v>
          </cell>
          <cell r="B90">
            <v>5019</v>
          </cell>
          <cell r="C90" t="str">
            <v xml:space="preserve">   Bono 2002 / 9,00%</v>
          </cell>
          <cell r="D90" t="str">
            <v>N</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9.8400000000000001E-2</v>
          </cell>
          <cell r="AR90">
            <v>9.8400000000000001E-2</v>
          </cell>
          <cell r="AS90">
            <v>0</v>
          </cell>
          <cell r="AT90">
            <v>9.8400000000000001E-2</v>
          </cell>
          <cell r="AU90">
            <v>9.8400000000000001E-2</v>
          </cell>
        </row>
        <row r="91">
          <cell r="A91" t="str">
            <v>BP02/E580-II</v>
          </cell>
          <cell r="B91">
            <v>5021</v>
          </cell>
          <cell r="C91" t="str">
            <v xml:space="preserve">   Bono 2002 / 9,00%</v>
          </cell>
          <cell r="D91" t="str">
            <v>N</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row>
        <row r="92">
          <cell r="A92" t="str">
            <v>BP02/B300</v>
          </cell>
          <cell r="B92">
            <v>5023</v>
          </cell>
          <cell r="C92" t="str">
            <v xml:space="preserve">   Bono 2002 / Encuesta + 5,80% - B</v>
          </cell>
          <cell r="D92" t="str">
            <v>N</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row>
        <row r="93">
          <cell r="A93" t="str">
            <v>BP02/B075</v>
          </cell>
          <cell r="B93">
            <v>5025</v>
          </cell>
          <cell r="C93" t="str">
            <v xml:space="preserve">   Bono 2002 / Badlar + 3,00% </v>
          </cell>
          <cell r="D93" t="str">
            <v>N</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row>
        <row r="94">
          <cell r="A94" t="str">
            <v>BP03/B405-Fid1</v>
          </cell>
          <cell r="B94">
            <v>5027</v>
          </cell>
          <cell r="C94" t="str">
            <v xml:space="preserve">   Bono 2002 / Badlar Correg + 0,75% </v>
          </cell>
          <cell r="D94" t="str">
            <v>N</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row>
        <row r="95">
          <cell r="A95" t="str">
            <v>BP03/B405-Fid2</v>
          </cell>
          <cell r="B95">
            <v>5024</v>
          </cell>
          <cell r="C95" t="str">
            <v xml:space="preserve">   Bono 2003 / Badlar + 4,05% - Fideic 1</v>
          </cell>
          <cell r="D95" t="str">
            <v>N</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row>
        <row r="96">
          <cell r="A96" t="str">
            <v>BP04/E495</v>
          </cell>
          <cell r="B96">
            <v>5018</v>
          </cell>
          <cell r="C96" t="str">
            <v xml:space="preserve">   Bono 2003 / Badlar + 4,05% - Fideic 2</v>
          </cell>
          <cell r="D96" t="str">
            <v>N</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row>
        <row r="97">
          <cell r="A97" t="str">
            <v>BP04/B298</v>
          </cell>
          <cell r="B97">
            <v>5035</v>
          </cell>
          <cell r="C97" t="str">
            <v xml:space="preserve">   Bono 2004 / Encuesta + 4,95%</v>
          </cell>
          <cell r="D97" t="str">
            <v>N</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row>
        <row r="98">
          <cell r="A98" t="str">
            <v>BP05/B400</v>
          </cell>
          <cell r="B98">
            <v>5037</v>
          </cell>
          <cell r="C98" t="str">
            <v xml:space="preserve">   Bono 2004 / Badlar + 2,98%</v>
          </cell>
          <cell r="D98" t="str">
            <v>N</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row>
        <row r="99">
          <cell r="A99" t="str">
            <v>BP06/B450-Fid3</v>
          </cell>
          <cell r="B99">
            <v>5038</v>
          </cell>
          <cell r="C99" t="str">
            <v xml:space="preserve">   Bono 2005 / Badlar + 4,00%</v>
          </cell>
          <cell r="D99" t="str">
            <v>N</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row>
        <row r="100">
          <cell r="A100" t="str">
            <v>BP06/B450-Fid4</v>
          </cell>
          <cell r="B100">
            <v>5040</v>
          </cell>
          <cell r="C100" t="str">
            <v xml:space="preserve">   Bono 2006 / Badlar + 4,50% - Fideic 3</v>
          </cell>
          <cell r="D100" t="str">
            <v>N</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row>
        <row r="101">
          <cell r="A101" t="str">
            <v>BP07/B450</v>
          </cell>
          <cell r="B101">
            <v>5044</v>
          </cell>
          <cell r="C101" t="str">
            <v xml:space="preserve">   Bono 2006 / Badlar + 4,50% - Fideic 4</v>
          </cell>
          <cell r="D101" t="str">
            <v>N</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row>
        <row r="102">
          <cell r="A102" t="str">
            <v>BP07/B450-II</v>
          </cell>
          <cell r="C102" t="str">
            <v xml:space="preserve">   Bono 2007 / Badlar + 4,50% - Serie 2</v>
          </cell>
          <cell r="D102" t="str">
            <v>N</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row>
        <row r="103">
          <cell r="A103" t="str">
            <v>LETR</v>
          </cell>
          <cell r="B103">
            <v>0</v>
          </cell>
          <cell r="C103" t="str">
            <v xml:space="preserve">   Bono 2007 / Badlar + 4,50% - Serie 2</v>
          </cell>
          <cell r="D103" t="str">
            <v>N</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row>
        <row r="104">
          <cell r="A104" t="str">
            <v>LE$</v>
          </cell>
          <cell r="B104">
            <v>5011</v>
          </cell>
          <cell r="C104" t="str">
            <v>BODEN EN USD</v>
          </cell>
          <cell r="D104" t="str">
            <v>N</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row>
        <row r="105">
          <cell r="A105" t="str">
            <v>LE$</v>
          </cell>
          <cell r="B105">
            <v>5005</v>
          </cell>
          <cell r="C105" t="str">
            <v xml:space="preserve">LETRAS DEL TESORO $ VTO. 17/01/97       </v>
          </cell>
          <cell r="D105" t="str">
            <v>N</v>
          </cell>
          <cell r="U105">
            <v>0</v>
          </cell>
          <cell r="V105">
            <v>0</v>
          </cell>
          <cell r="W105">
            <v>0</v>
          </cell>
          <cell r="X105">
            <v>68.459999999999994</v>
          </cell>
          <cell r="Y105">
            <v>53.4</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row>
        <row r="106">
          <cell r="A106" t="str">
            <v>BD13-u$s</v>
          </cell>
          <cell r="B106" t="str">
            <v>5009a</v>
          </cell>
          <cell r="C106" t="str">
            <v xml:space="preserve">LETRAS DEL TESORO $ VTO. 14/02/97       </v>
          </cell>
          <cell r="D106" t="str">
            <v>N</v>
          </cell>
          <cell r="U106">
            <v>0</v>
          </cell>
          <cell r="V106">
            <v>0</v>
          </cell>
          <cell r="W106">
            <v>0</v>
          </cell>
          <cell r="X106">
            <v>0</v>
          </cell>
          <cell r="Y106">
            <v>28.95</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row>
        <row r="107">
          <cell r="A107" t="str">
            <v>BD12-I u$s</v>
          </cell>
          <cell r="B107" t="str">
            <v>5013a</v>
          </cell>
          <cell r="C107" t="str">
            <v xml:space="preserve">LETRAS DEL TESORO $ VTO. 18/4/97        </v>
          </cell>
          <cell r="D107" t="str">
            <v>N</v>
          </cell>
          <cell r="U107">
            <v>0</v>
          </cell>
          <cell r="V107">
            <v>0</v>
          </cell>
          <cell r="W107">
            <v>0</v>
          </cell>
          <cell r="X107">
            <v>0</v>
          </cell>
          <cell r="Y107">
            <v>0</v>
          </cell>
          <cell r="Z107">
            <v>17</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row>
        <row r="108">
          <cell r="A108" t="str">
            <v>BP05/B400</v>
          </cell>
          <cell r="B108" t="str">
            <v>5014a</v>
          </cell>
          <cell r="C108" t="str">
            <v>BODEN EN $</v>
          </cell>
          <cell r="D108" t="str">
            <v>N</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row>
        <row r="109">
          <cell r="A109" t="str">
            <v>BD08-UCP</v>
          </cell>
          <cell r="B109">
            <v>5019</v>
          </cell>
          <cell r="C109" t="str">
            <v xml:space="preserve">LETRAS DEL TESORO $ VTO. 15/8/97        </v>
          </cell>
          <cell r="D109" t="str">
            <v>N</v>
          </cell>
          <cell r="U109">
            <v>0</v>
          </cell>
          <cell r="V109">
            <v>0</v>
          </cell>
          <cell r="W109">
            <v>0</v>
          </cell>
          <cell r="X109">
            <v>0</v>
          </cell>
          <cell r="Y109">
            <v>0</v>
          </cell>
          <cell r="Z109">
            <v>0</v>
          </cell>
          <cell r="AA109">
            <v>0.99399999999999999</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row>
        <row r="110">
          <cell r="A110" t="str">
            <v>BD07-I $</v>
          </cell>
          <cell r="B110">
            <v>5021</v>
          </cell>
          <cell r="C110" t="str">
            <v xml:space="preserve">LETRAS DEL TESORO $ VTO. 19/09/97       </v>
          </cell>
          <cell r="D110" t="str">
            <v>N</v>
          </cell>
          <cell r="U110">
            <v>0</v>
          </cell>
          <cell r="V110">
            <v>0</v>
          </cell>
          <cell r="W110">
            <v>0</v>
          </cell>
          <cell r="X110">
            <v>0</v>
          </cell>
          <cell r="Y110">
            <v>0</v>
          </cell>
          <cell r="Z110">
            <v>0</v>
          </cell>
          <cell r="AA110">
            <v>2</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row>
        <row r="111">
          <cell r="A111" t="str">
            <v>BOGAR</v>
          </cell>
          <cell r="B111">
            <v>5023</v>
          </cell>
          <cell r="C111" t="str">
            <v xml:space="preserve">LETRAS DEL TESORO $ VTO. 17/10/97       </v>
          </cell>
          <cell r="D111" t="str">
            <v>N</v>
          </cell>
          <cell r="U111">
            <v>0</v>
          </cell>
          <cell r="V111">
            <v>0</v>
          </cell>
          <cell r="W111">
            <v>0</v>
          </cell>
          <cell r="X111">
            <v>0</v>
          </cell>
          <cell r="Y111">
            <v>0</v>
          </cell>
          <cell r="Z111">
            <v>0</v>
          </cell>
          <cell r="AA111">
            <v>0</v>
          </cell>
          <cell r="AB111">
            <v>1.5</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row>
        <row r="112">
          <cell r="A112" t="str">
            <v>LETR</v>
          </cell>
          <cell r="B112">
            <v>5025</v>
          </cell>
          <cell r="C112" t="str">
            <v xml:space="preserve">LETRAS DEL TESORO $ VTO. 14/11/97       </v>
          </cell>
          <cell r="D112" t="str">
            <v>N</v>
          </cell>
          <cell r="U112">
            <v>0</v>
          </cell>
          <cell r="V112">
            <v>0</v>
          </cell>
          <cell r="W112">
            <v>0</v>
          </cell>
          <cell r="X112">
            <v>0</v>
          </cell>
          <cell r="Y112">
            <v>0</v>
          </cell>
          <cell r="Z112">
            <v>0</v>
          </cell>
          <cell r="AA112">
            <v>0</v>
          </cell>
          <cell r="AB112">
            <v>5.6</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row>
        <row r="113">
          <cell r="A113" t="str">
            <v>LE$</v>
          </cell>
          <cell r="B113">
            <v>5027</v>
          </cell>
          <cell r="C113" t="str">
            <v>LETRAS DEL TESORO en Pesos</v>
          </cell>
          <cell r="D113" t="str">
            <v>N</v>
          </cell>
          <cell r="U113">
            <v>0</v>
          </cell>
          <cell r="V113">
            <v>0</v>
          </cell>
          <cell r="W113">
            <v>0</v>
          </cell>
          <cell r="X113">
            <v>0</v>
          </cell>
          <cell r="Y113">
            <v>0</v>
          </cell>
          <cell r="Z113">
            <v>0</v>
          </cell>
          <cell r="AA113">
            <v>0</v>
          </cell>
          <cell r="AB113">
            <v>26.26</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row>
        <row r="114">
          <cell r="A114" t="str">
            <v>BD05-I u$s</v>
          </cell>
          <cell r="B114">
            <v>5005</v>
          </cell>
          <cell r="C114" t="str">
            <v xml:space="preserve">LETRAS DEL TESORO $ VTO. 17/01/97       </v>
          </cell>
          <cell r="D114" t="str">
            <v>N</v>
          </cell>
          <cell r="U114">
            <v>0</v>
          </cell>
          <cell r="V114">
            <v>0</v>
          </cell>
          <cell r="W114">
            <v>0</v>
          </cell>
          <cell r="X114">
            <v>0</v>
          </cell>
          <cell r="Y114">
            <v>0</v>
          </cell>
          <cell r="Z114">
            <v>0</v>
          </cell>
          <cell r="AA114">
            <v>0</v>
          </cell>
          <cell r="AB114">
            <v>6.5869999999999997</v>
          </cell>
          <cell r="AC114">
            <v>59.32</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row>
        <row r="115">
          <cell r="A115" t="str">
            <v>BD13-u$s</v>
          </cell>
          <cell r="B115" t="str">
            <v>5009a</v>
          </cell>
          <cell r="C115" t="str">
            <v xml:space="preserve">LETRAS DEL TESORO $ VTO. 14/02/97       </v>
          </cell>
          <cell r="D115" t="str">
            <v>N</v>
          </cell>
          <cell r="U115">
            <v>0</v>
          </cell>
          <cell r="V115">
            <v>0</v>
          </cell>
          <cell r="W115">
            <v>0</v>
          </cell>
          <cell r="X115">
            <v>0</v>
          </cell>
          <cell r="Y115">
            <v>0</v>
          </cell>
          <cell r="Z115">
            <v>60</v>
          </cell>
          <cell r="AA115">
            <v>133.33000000000001</v>
          </cell>
          <cell r="AB115">
            <v>206.56200000000001</v>
          </cell>
          <cell r="AC115">
            <v>186.6</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row>
        <row r="116">
          <cell r="A116" t="str">
            <v>BD12-I u$s</v>
          </cell>
          <cell r="B116" t="str">
            <v>5013a</v>
          </cell>
          <cell r="C116" t="str">
            <v xml:space="preserve">LETRAS DEL TESORO $ VTO. 18/4/97        </v>
          </cell>
          <cell r="D116" t="str">
            <v>N</v>
          </cell>
          <cell r="U116">
            <v>0</v>
          </cell>
          <cell r="V116">
            <v>0</v>
          </cell>
          <cell r="W116">
            <v>0</v>
          </cell>
          <cell r="X116">
            <v>0</v>
          </cell>
          <cell r="Y116">
            <v>0</v>
          </cell>
          <cell r="Z116">
            <v>0</v>
          </cell>
          <cell r="AA116">
            <v>0</v>
          </cell>
          <cell r="AB116">
            <v>0</v>
          </cell>
          <cell r="AC116">
            <v>0</v>
          </cell>
          <cell r="AD116">
            <v>0.03</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row>
        <row r="117">
          <cell r="B117">
            <v>5037</v>
          </cell>
          <cell r="C117" t="str">
            <v xml:space="preserve">LETRAS DEL TESORO $ VTO. 17/07/98       </v>
          </cell>
          <cell r="D117" t="str">
            <v>N</v>
          </cell>
          <cell r="U117">
            <v>0</v>
          </cell>
          <cell r="V117">
            <v>0</v>
          </cell>
          <cell r="W117">
            <v>0</v>
          </cell>
          <cell r="X117">
            <v>0</v>
          </cell>
          <cell r="Y117">
            <v>0</v>
          </cell>
          <cell r="Z117">
            <v>0</v>
          </cell>
          <cell r="AA117">
            <v>0</v>
          </cell>
          <cell r="AB117">
            <v>0</v>
          </cell>
          <cell r="AC117">
            <v>0</v>
          </cell>
          <cell r="AD117">
            <v>0</v>
          </cell>
          <cell r="AE117">
            <v>0.254</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row>
        <row r="118">
          <cell r="B118">
            <v>5038</v>
          </cell>
          <cell r="C118" t="str">
            <v xml:space="preserve">LETRAS DEL TESORO $ VTO. 14-08-98       </v>
          </cell>
          <cell r="D118" t="str">
            <v>N</v>
          </cell>
          <cell r="U118">
            <v>0</v>
          </cell>
          <cell r="V118">
            <v>0</v>
          </cell>
          <cell r="W118">
            <v>0</v>
          </cell>
          <cell r="X118">
            <v>0</v>
          </cell>
          <cell r="Y118">
            <v>0</v>
          </cell>
          <cell r="Z118">
            <v>0</v>
          </cell>
          <cell r="AA118">
            <v>0</v>
          </cell>
          <cell r="AB118">
            <v>0</v>
          </cell>
          <cell r="AC118">
            <v>0</v>
          </cell>
          <cell r="AD118">
            <v>0</v>
          </cell>
          <cell r="AE118">
            <v>0.65</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row>
        <row r="119">
          <cell r="B119">
            <v>5040</v>
          </cell>
          <cell r="C119" t="str">
            <v xml:space="preserve">LETRAS DEL TESORO $ VTO. 18/9/98        </v>
          </cell>
          <cell r="D119" t="str">
            <v>N</v>
          </cell>
          <cell r="U119">
            <v>0</v>
          </cell>
          <cell r="V119">
            <v>0</v>
          </cell>
          <cell r="W119">
            <v>0</v>
          </cell>
          <cell r="X119">
            <v>0</v>
          </cell>
          <cell r="Y119">
            <v>0</v>
          </cell>
          <cell r="Z119">
            <v>0</v>
          </cell>
          <cell r="AA119">
            <v>0</v>
          </cell>
          <cell r="AB119">
            <v>0</v>
          </cell>
          <cell r="AC119">
            <v>0</v>
          </cell>
          <cell r="AD119">
            <v>0</v>
          </cell>
          <cell r="AE119">
            <v>0.33</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row>
        <row r="120">
          <cell r="B120">
            <v>5044</v>
          </cell>
          <cell r="C120" t="str">
            <v xml:space="preserve">LETRAS TESORO $ VTO. 13-11-98           </v>
          </cell>
          <cell r="D120" t="str">
            <v>N</v>
          </cell>
          <cell r="U120">
            <v>0</v>
          </cell>
          <cell r="V120">
            <v>0</v>
          </cell>
          <cell r="W120">
            <v>0</v>
          </cell>
          <cell r="X120">
            <v>0</v>
          </cell>
          <cell r="Y120">
            <v>0</v>
          </cell>
          <cell r="Z120">
            <v>0</v>
          </cell>
          <cell r="AA120">
            <v>0</v>
          </cell>
          <cell r="AB120">
            <v>0</v>
          </cell>
          <cell r="AC120">
            <v>0</v>
          </cell>
          <cell r="AD120">
            <v>0</v>
          </cell>
          <cell r="AE120">
            <v>0</v>
          </cell>
          <cell r="AF120">
            <v>0.31</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row>
        <row r="121">
          <cell r="A121" t="str">
            <v>BD08-UCP</v>
          </cell>
          <cell r="B121">
            <v>5025</v>
          </cell>
          <cell r="C121" t="str">
            <v xml:space="preserve">LETRAS DEL TESORO $ VTO. 14/11/97       </v>
          </cell>
          <cell r="D121" t="str">
            <v>N</v>
          </cell>
          <cell r="U121">
            <v>0</v>
          </cell>
          <cell r="V121">
            <v>0</v>
          </cell>
          <cell r="W121">
            <v>0</v>
          </cell>
          <cell r="X121">
            <v>0</v>
          </cell>
          <cell r="Y121">
            <v>0</v>
          </cell>
          <cell r="Z121">
            <v>0</v>
          </cell>
          <cell r="AA121">
            <v>0</v>
          </cell>
          <cell r="AB121">
            <v>0</v>
          </cell>
          <cell r="AC121">
            <v>0</v>
          </cell>
          <cell r="AD121">
            <v>0</v>
          </cell>
          <cell r="AE121">
            <v>0</v>
          </cell>
          <cell r="AF121">
            <v>108.78700000000001</v>
          </cell>
          <cell r="AG121">
            <v>221.41</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row>
        <row r="122">
          <cell r="A122" t="str">
            <v>LEBAC$</v>
          </cell>
          <cell r="B122">
            <v>5027</v>
          </cell>
          <cell r="C122" t="str">
            <v xml:space="preserve">LETRAS DEL TESORO $ VTO. 19/12/97       </v>
          </cell>
          <cell r="D122" t="str">
            <v>N</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0.15</v>
          </cell>
        </row>
        <row r="123">
          <cell r="A123" t="str">
            <v>LEBAC$</v>
          </cell>
          <cell r="B123">
            <v>5024</v>
          </cell>
          <cell r="C123" t="str">
            <v xml:space="preserve">LETRAS DEL TESORO $ VTO. 16/01/98       </v>
          </cell>
          <cell r="D123" t="str">
            <v>N</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0.15</v>
          </cell>
        </row>
        <row r="124">
          <cell r="A124" t="str">
            <v>BD07-I $</v>
          </cell>
          <cell r="B124">
            <v>5018</v>
          </cell>
          <cell r="C124" t="str">
            <v xml:space="preserve">LETRAS DEL TESORO $ VTO.20/03/98        </v>
          </cell>
          <cell r="D124" t="str">
            <v>N</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row>
        <row r="125">
          <cell r="A125" t="str">
            <v>BOGAR</v>
          </cell>
          <cell r="B125">
            <v>5035</v>
          </cell>
          <cell r="C125" t="str">
            <v xml:space="preserve">LETRAS DEL TESORO $ VTO. 19/06/98       </v>
          </cell>
          <cell r="D125" t="str">
            <v>N</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row>
        <row r="126">
          <cell r="A126" t="str">
            <v>LETR</v>
          </cell>
          <cell r="B126">
            <v>5037</v>
          </cell>
          <cell r="C126" t="str">
            <v xml:space="preserve">LETRAS DEL TESORO $ VTO. 17/07/98       </v>
          </cell>
          <cell r="D126" t="str">
            <v>N</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row>
        <row r="127">
          <cell r="A127" t="str">
            <v>LE$</v>
          </cell>
          <cell r="B127">
            <v>5038</v>
          </cell>
          <cell r="C127" t="str">
            <v xml:space="preserve">LETRAS DEL TESORO $ VTO. 14-08-98       </v>
          </cell>
          <cell r="D127" t="str">
            <v>N</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row>
        <row r="128">
          <cell r="B128">
            <v>5626</v>
          </cell>
          <cell r="C128" t="str">
            <v xml:space="preserve">LETRAS DEL BCRA $ V.06/12/02(AJUS.X CER </v>
          </cell>
          <cell r="D128" t="str">
            <v>N</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row>
        <row r="129">
          <cell r="B129">
            <v>5628</v>
          </cell>
          <cell r="C129" t="str">
            <v xml:space="preserve">LETRAS DEL B.C.R.A. $ VTO. 09/10/02     </v>
          </cell>
          <cell r="D129" t="str">
            <v>N</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row>
        <row r="130">
          <cell r="B130">
            <v>5631</v>
          </cell>
          <cell r="C130" t="str">
            <v xml:space="preserve">LETRAS DEL B.C.R.A. $ VTO 11/10/02      </v>
          </cell>
          <cell r="D130" t="str">
            <v>N</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row>
        <row r="131">
          <cell r="A131" t="str">
            <v>LEBAC$</v>
          </cell>
          <cell r="B131">
            <v>5634</v>
          </cell>
          <cell r="C131" t="str">
            <v>LETRAS DEL BCRA en Pesos</v>
          </cell>
          <cell r="D131" t="str">
            <v>N</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0.15</v>
          </cell>
        </row>
        <row r="132">
          <cell r="B132">
            <v>5637</v>
          </cell>
          <cell r="C132" t="str">
            <v xml:space="preserve">LETRAS DEL B.C.R.A $ VTO. 18/10/02      </v>
          </cell>
          <cell r="D132" t="str">
            <v>N</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0.15</v>
          </cell>
        </row>
        <row r="133">
          <cell r="B133">
            <v>5638</v>
          </cell>
          <cell r="C133" t="str">
            <v xml:space="preserve">LETRAS DEL B.C.R.A. $ VTO. 15/11/02     </v>
          </cell>
          <cell r="D133" t="str">
            <v>N</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row>
        <row r="134">
          <cell r="B134">
            <v>5640</v>
          </cell>
          <cell r="C134" t="str">
            <v xml:space="preserve">LETRAS DEL B.C.R.A. $ VTO. 23/10/02     </v>
          </cell>
          <cell r="D134" t="str">
            <v>N</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row>
        <row r="135">
          <cell r="B135">
            <v>5641</v>
          </cell>
          <cell r="C135" t="str">
            <v xml:space="preserve">LETRAS DEL B.C.R.A. $  VTO. 20/11/02    </v>
          </cell>
          <cell r="D135" t="str">
            <v>N</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row>
        <row r="136">
          <cell r="B136">
            <v>5644</v>
          </cell>
          <cell r="C136" t="str">
            <v xml:space="preserve">LETRAS DEL B.C.R.A. $ VTO. 25/10/02     </v>
          </cell>
          <cell r="D136" t="str">
            <v>N</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row>
        <row r="137">
          <cell r="B137">
            <v>5645</v>
          </cell>
          <cell r="C137" t="str">
            <v xml:space="preserve">LETRAS DEL B.C.R.A $ VTO. 22/11/02      </v>
          </cell>
          <cell r="D137" t="str">
            <v>N</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row>
        <row r="138">
          <cell r="A138" t="str">
            <v>LEBACU$</v>
          </cell>
          <cell r="B138">
            <v>5628</v>
          </cell>
          <cell r="C138" t="str">
            <v xml:space="preserve">LETRAS DEL B.C.R.A. $ VTO. 09/10/02     </v>
          </cell>
          <cell r="D138" t="str">
            <v>N</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row>
        <row r="139">
          <cell r="B139">
            <v>5668</v>
          </cell>
          <cell r="C139" t="str">
            <v xml:space="preserve">LETRAS DEL B.C.R.A. $ VTO. 15/01/03     </v>
          </cell>
          <cell r="D139" t="str">
            <v>N</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row>
        <row r="140">
          <cell r="B140">
            <v>5679</v>
          </cell>
          <cell r="C140" t="str">
            <v xml:space="preserve">LETRAS DEL B.C.R.A. $ VTO. 30/04/03     </v>
          </cell>
          <cell r="D140" t="str">
            <v>N</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row>
        <row r="141">
          <cell r="B141">
            <v>5683</v>
          </cell>
          <cell r="C141" t="str">
            <v xml:space="preserve">LETRAS DEL B.C.R.A. $ VTO. 24/01/03     </v>
          </cell>
          <cell r="D141" t="str">
            <v>N</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row>
        <row r="142">
          <cell r="B142">
            <v>5684</v>
          </cell>
          <cell r="C142" t="str">
            <v xml:space="preserve">LETRAS DEL B.C.R.A $ VTO. 02/05/03      </v>
          </cell>
          <cell r="D142" t="str">
            <v>N</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row>
        <row r="143">
          <cell r="A143" t="str">
            <v>LEU$</v>
          </cell>
          <cell r="B143">
            <v>5640</v>
          </cell>
          <cell r="C143" t="str">
            <v xml:space="preserve">LETRAS DEL B.C.R.A. $ VTO. 23/10/02     </v>
          </cell>
          <cell r="D143" t="str">
            <v>N</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row>
        <row r="144">
          <cell r="B144">
            <v>5696</v>
          </cell>
          <cell r="C144" t="str">
            <v xml:space="preserve">LETRAS DEL B.C.R.A. $ VTO. 14/05/2003   </v>
          </cell>
          <cell r="D144" t="str">
            <v>N</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row>
        <row r="145">
          <cell r="A145" t="str">
            <v>LEBAC$</v>
          </cell>
          <cell r="B145">
            <v>5644</v>
          </cell>
          <cell r="C145" t="str">
            <v xml:space="preserve">LETRAS DEL B.C.R.A. $ VTO. 25/10/02     </v>
          </cell>
          <cell r="D145" t="str">
            <v>N</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row>
        <row r="146">
          <cell r="B146">
            <v>45518</v>
          </cell>
          <cell r="C146" t="str">
            <v xml:space="preserve">LETRAS DEL B.C.R.A. $ VTO. 30/05/03     </v>
          </cell>
          <cell r="D146" t="str">
            <v>N</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row>
        <row r="147">
          <cell r="B147">
            <v>45532</v>
          </cell>
          <cell r="C147" t="str">
            <v xml:space="preserve">LETRAS DEL B.C.R.A. $ VTO. 11/06/03     </v>
          </cell>
          <cell r="D147" t="str">
            <v>N</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row>
        <row r="148">
          <cell r="B148">
            <v>45537</v>
          </cell>
          <cell r="C148" t="str">
            <v xml:space="preserve">LETRAS DEL B.C.R.A. $ VTO. 18/06/03     </v>
          </cell>
          <cell r="D148" t="str">
            <v>N</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row>
        <row r="149">
          <cell r="B149">
            <v>45541</v>
          </cell>
          <cell r="C149" t="str">
            <v xml:space="preserve">LETRAS DEL B.C.R.A $ VTO. 17/09/2003    </v>
          </cell>
          <cell r="D149" t="str">
            <v>N</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row>
        <row r="150">
          <cell r="B150">
            <v>45543</v>
          </cell>
          <cell r="C150" t="str">
            <v xml:space="preserve">LETRAS DEL B.C.R.A. $ VTO. 25/06/03     </v>
          </cell>
          <cell r="D150" t="str">
            <v>N</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row>
        <row r="151">
          <cell r="A151" t="str">
            <v>LEBACU$</v>
          </cell>
          <cell r="B151">
            <v>5684</v>
          </cell>
          <cell r="C151" t="str">
            <v xml:space="preserve">LETRAS DEL B.C.R.A $ VTO. 02/05/03      </v>
          </cell>
          <cell r="D151" t="str">
            <v>N</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row>
        <row r="152">
          <cell r="B152">
            <v>5633</v>
          </cell>
          <cell r="C152" t="str">
            <v xml:space="preserve">LETRAS DEL B.C.R.A. U$S VTO. 02/10/02   </v>
          </cell>
          <cell r="D152" t="str">
            <v>N</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row>
        <row r="153">
          <cell r="B153">
            <v>5636</v>
          </cell>
          <cell r="C153" t="str">
            <v xml:space="preserve">LETRAS DEL B.C.R.A. U$S VTO. 04/10/02   </v>
          </cell>
          <cell r="D153" t="str">
            <v>N</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row>
        <row r="154">
          <cell r="B154">
            <v>5642</v>
          </cell>
          <cell r="C154" t="str">
            <v xml:space="preserve">LETRAS DEL B.C.R.A. U$S VTO.09/10/02    </v>
          </cell>
          <cell r="D154" t="str">
            <v>N</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row>
        <row r="155">
          <cell r="B155">
            <v>5646</v>
          </cell>
          <cell r="C155" t="str">
            <v xml:space="preserve">LETRAS DEL B.C.R.A U$S VTO. 11/10/02    </v>
          </cell>
          <cell r="D155" t="str">
            <v>N</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row>
        <row r="156">
          <cell r="A156" t="str">
            <v>LEU$</v>
          </cell>
          <cell r="B156">
            <v>45532</v>
          </cell>
          <cell r="C156" t="str">
            <v xml:space="preserve">LETRAS DEL B.C.R.A. $ VTO. 11/06/03     </v>
          </cell>
          <cell r="D156" t="str">
            <v>N</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row>
        <row r="157">
          <cell r="B157">
            <v>5007</v>
          </cell>
          <cell r="C157" t="str">
            <v xml:space="preserve">LETRAS DEL TESORO U$S VTO. 14/02/97     </v>
          </cell>
          <cell r="D157" t="str">
            <v>N</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row>
        <row r="158">
          <cell r="B158">
            <v>5011</v>
          </cell>
          <cell r="C158" t="str">
            <v xml:space="preserve">LETRAS DEL TESORO U$S VTO. 16/05/97     </v>
          </cell>
          <cell r="D158" t="str">
            <v>N</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row>
        <row r="159">
          <cell r="B159" t="str">
            <v>5016a</v>
          </cell>
          <cell r="C159" t="str">
            <v xml:space="preserve">LETRAS DEL TESORO U$S V.15/8/97         </v>
          </cell>
          <cell r="D159" t="str">
            <v>N</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row>
        <row r="160">
          <cell r="B160">
            <v>5010</v>
          </cell>
          <cell r="C160" t="str">
            <v xml:space="preserve">LETRAS DEL TESORO U$S VTO. 17/10/97     </v>
          </cell>
          <cell r="D160" t="str">
            <v>N</v>
          </cell>
          <cell r="U160">
            <v>0</v>
          </cell>
          <cell r="V160">
            <v>0</v>
          </cell>
          <cell r="W160">
            <v>0</v>
          </cell>
          <cell r="X160">
            <v>0</v>
          </cell>
          <cell r="Y160">
            <v>71.135000000000005</v>
          </cell>
          <cell r="Z160">
            <v>57.128</v>
          </cell>
          <cell r="AA160">
            <v>69.885999999999996</v>
          </cell>
          <cell r="AB160">
            <v>95.941000000000003</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row>
        <row r="161">
          <cell r="B161">
            <v>5020</v>
          </cell>
          <cell r="C161" t="str">
            <v xml:space="preserve">LETRAS DEL TESORO U$S VTO. 14/11/97     </v>
          </cell>
          <cell r="D161" t="str">
            <v>N</v>
          </cell>
          <cell r="U161">
            <v>0</v>
          </cell>
          <cell r="V161">
            <v>0</v>
          </cell>
          <cell r="W161">
            <v>0</v>
          </cell>
          <cell r="X161">
            <v>0</v>
          </cell>
          <cell r="Y161">
            <v>0</v>
          </cell>
          <cell r="Z161">
            <v>0</v>
          </cell>
          <cell r="AA161">
            <v>49</v>
          </cell>
          <cell r="AB161">
            <v>48.5</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row>
        <row r="162">
          <cell r="B162">
            <v>5022</v>
          </cell>
          <cell r="C162" t="str">
            <v xml:space="preserve">LETRAS DEL TESORO U$S VTO. 19/12/97     </v>
          </cell>
          <cell r="D162" t="str">
            <v>N</v>
          </cell>
          <cell r="U162">
            <v>0</v>
          </cell>
          <cell r="V162">
            <v>0</v>
          </cell>
          <cell r="W162">
            <v>0</v>
          </cell>
          <cell r="X162">
            <v>0</v>
          </cell>
          <cell r="Y162">
            <v>0</v>
          </cell>
          <cell r="Z162">
            <v>0</v>
          </cell>
          <cell r="AA162">
            <v>0</v>
          </cell>
          <cell r="AB162">
            <v>19.5</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row>
        <row r="163">
          <cell r="A163" t="str">
            <v>LEBACU$</v>
          </cell>
          <cell r="B163">
            <v>45552</v>
          </cell>
          <cell r="C163" t="str">
            <v>LETRA DEL B.C.R.A. $ VTO. 10/07/03</v>
          </cell>
          <cell r="D163" t="str">
            <v>N</v>
          </cell>
          <cell r="U163">
            <v>0</v>
          </cell>
          <cell r="V163">
            <v>0</v>
          </cell>
          <cell r="W163">
            <v>0</v>
          </cell>
          <cell r="X163">
            <v>0</v>
          </cell>
          <cell r="Y163">
            <v>0</v>
          </cell>
          <cell r="Z163">
            <v>0</v>
          </cell>
          <cell r="AA163">
            <v>0</v>
          </cell>
          <cell r="AB163">
            <v>13</v>
          </cell>
          <cell r="AC163">
            <v>26.451000000000001</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row>
        <row r="164">
          <cell r="A164" t="str">
            <v>LEBACU$</v>
          </cell>
          <cell r="B164">
            <v>45555</v>
          </cell>
          <cell r="C164" t="str">
            <v>LETRAS DEL B.C.R.A. $ VTO. 11/07/03</v>
          </cell>
          <cell r="D164" t="str">
            <v>N</v>
          </cell>
          <cell r="U164">
            <v>0</v>
          </cell>
          <cell r="V164">
            <v>0</v>
          </cell>
          <cell r="W164">
            <v>0</v>
          </cell>
          <cell r="X164">
            <v>0</v>
          </cell>
          <cell r="Y164">
            <v>0</v>
          </cell>
          <cell r="Z164">
            <v>0</v>
          </cell>
          <cell r="AA164">
            <v>0</v>
          </cell>
          <cell r="AB164">
            <v>0</v>
          </cell>
          <cell r="AC164">
            <v>5.92</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row>
        <row r="165">
          <cell r="B165">
            <v>5032</v>
          </cell>
          <cell r="C165" t="str">
            <v xml:space="preserve">LETRAS DEL TESORO U$S VTO. 17/04/98     </v>
          </cell>
          <cell r="D165" t="str">
            <v>N</v>
          </cell>
          <cell r="U165">
            <v>0</v>
          </cell>
          <cell r="V165">
            <v>0</v>
          </cell>
          <cell r="W165">
            <v>0</v>
          </cell>
          <cell r="X165">
            <v>0</v>
          </cell>
          <cell r="Y165">
            <v>0</v>
          </cell>
          <cell r="Z165">
            <v>0</v>
          </cell>
          <cell r="AA165">
            <v>0</v>
          </cell>
          <cell r="AB165">
            <v>0</v>
          </cell>
          <cell r="AC165">
            <v>0</v>
          </cell>
          <cell r="AD165">
            <v>32.363</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row>
        <row r="166">
          <cell r="A166" t="str">
            <v>LEBACU$</v>
          </cell>
          <cell r="B166">
            <v>45559</v>
          </cell>
          <cell r="C166" t="str">
            <v>LETRAS DEL B.C.R.A $ VTO. 30/07/03</v>
          </cell>
          <cell r="D166" t="str">
            <v>N</v>
          </cell>
          <cell r="U166">
            <v>0</v>
          </cell>
          <cell r="V166">
            <v>0</v>
          </cell>
          <cell r="W166">
            <v>0</v>
          </cell>
          <cell r="X166">
            <v>0</v>
          </cell>
          <cell r="Y166">
            <v>0</v>
          </cell>
          <cell r="Z166">
            <v>0</v>
          </cell>
          <cell r="AA166">
            <v>0</v>
          </cell>
          <cell r="AB166">
            <v>0</v>
          </cell>
          <cell r="AC166">
            <v>53.034999999999997</v>
          </cell>
          <cell r="AD166">
            <v>74.543999999999997</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row>
        <row r="167">
          <cell r="B167">
            <v>5031</v>
          </cell>
          <cell r="C167" t="str">
            <v xml:space="preserve">LETRAS DEL TESORO U$S VTO. 19/06/98     </v>
          </cell>
          <cell r="D167" t="str">
            <v>N</v>
          </cell>
          <cell r="U167">
            <v>0</v>
          </cell>
          <cell r="V167">
            <v>0</v>
          </cell>
          <cell r="W167">
            <v>0</v>
          </cell>
          <cell r="X167">
            <v>0</v>
          </cell>
          <cell r="Y167">
            <v>0</v>
          </cell>
          <cell r="Z167">
            <v>0</v>
          </cell>
          <cell r="AA167">
            <v>0</v>
          </cell>
          <cell r="AB167">
            <v>0</v>
          </cell>
          <cell r="AC167">
            <v>31.135000000000002</v>
          </cell>
          <cell r="AD167">
            <v>55.710999999999999</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row>
        <row r="168">
          <cell r="A168" t="str">
            <v>LEU$</v>
          </cell>
          <cell r="B168">
            <v>45571</v>
          </cell>
          <cell r="C168" t="str">
            <v>LETRAS DEL B.C.R.A. $ VTO 18/07/03</v>
          </cell>
          <cell r="D168" t="str">
            <v>N</v>
          </cell>
          <cell r="U168">
            <v>0</v>
          </cell>
          <cell r="V168">
            <v>0</v>
          </cell>
          <cell r="W168">
            <v>0</v>
          </cell>
          <cell r="X168">
            <v>0</v>
          </cell>
          <cell r="Y168">
            <v>0</v>
          </cell>
          <cell r="Z168">
            <v>0</v>
          </cell>
          <cell r="AA168">
            <v>0</v>
          </cell>
          <cell r="AB168">
            <v>0</v>
          </cell>
          <cell r="AC168">
            <v>0</v>
          </cell>
          <cell r="AD168">
            <v>28.937999999999999</v>
          </cell>
          <cell r="AE168">
            <v>30.591000000000001</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row>
        <row r="169">
          <cell r="A169" t="str">
            <v>LEU$</v>
          </cell>
          <cell r="B169">
            <v>45572</v>
          </cell>
          <cell r="C169" t="str">
            <v>LETRAS DEL B.C.R.A. $ VTO 20/08/03</v>
          </cell>
          <cell r="D169" t="str">
            <v>N</v>
          </cell>
          <cell r="U169">
            <v>0</v>
          </cell>
          <cell r="V169">
            <v>0</v>
          </cell>
          <cell r="W169">
            <v>0</v>
          </cell>
          <cell r="X169">
            <v>0</v>
          </cell>
          <cell r="Y169">
            <v>0</v>
          </cell>
          <cell r="Z169">
            <v>0</v>
          </cell>
          <cell r="AA169">
            <v>0</v>
          </cell>
          <cell r="AB169">
            <v>0</v>
          </cell>
          <cell r="AC169">
            <v>0</v>
          </cell>
          <cell r="AD169">
            <v>75.947000000000003</v>
          </cell>
          <cell r="AE169">
            <v>76.200999999999993</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row>
        <row r="170">
          <cell r="B170">
            <v>5028</v>
          </cell>
          <cell r="C170" t="str">
            <v xml:space="preserve">LETRAS DEL TESORO U$S VTO.16-10-98      </v>
          </cell>
          <cell r="D170" t="str">
            <v>N</v>
          </cell>
          <cell r="U170">
            <v>0</v>
          </cell>
          <cell r="V170">
            <v>0</v>
          </cell>
          <cell r="W170">
            <v>0</v>
          </cell>
          <cell r="X170">
            <v>0</v>
          </cell>
          <cell r="Y170">
            <v>0</v>
          </cell>
          <cell r="Z170">
            <v>0</v>
          </cell>
          <cell r="AA170">
            <v>0</v>
          </cell>
          <cell r="AB170">
            <v>0</v>
          </cell>
          <cell r="AC170">
            <v>90.820999999999998</v>
          </cell>
          <cell r="AD170">
            <v>88.47</v>
          </cell>
          <cell r="AE170">
            <v>58.969000000000001</v>
          </cell>
          <cell r="AF170">
            <v>147.05799999999999</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row>
        <row r="171">
          <cell r="A171" t="str">
            <v>LEU$</v>
          </cell>
          <cell r="B171">
            <v>45596</v>
          </cell>
          <cell r="C171" t="str">
            <v>LETRAS DEL BCRA $ VTO.15/08/03</v>
          </cell>
          <cell r="D171" t="str">
            <v>N</v>
          </cell>
          <cell r="U171">
            <v>0</v>
          </cell>
          <cell r="V171">
            <v>0</v>
          </cell>
          <cell r="W171">
            <v>0</v>
          </cell>
          <cell r="X171">
            <v>0</v>
          </cell>
          <cell r="Y171">
            <v>0</v>
          </cell>
          <cell r="Z171">
            <v>0</v>
          </cell>
          <cell r="AA171">
            <v>0</v>
          </cell>
          <cell r="AB171">
            <v>0</v>
          </cell>
          <cell r="AC171">
            <v>0</v>
          </cell>
          <cell r="AD171">
            <v>0</v>
          </cell>
          <cell r="AE171">
            <v>36.299999999999997</v>
          </cell>
          <cell r="AF171">
            <v>28.884</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row>
        <row r="172">
          <cell r="B172">
            <v>5041</v>
          </cell>
          <cell r="C172" t="str">
            <v xml:space="preserve">LETRAS DEL TESORO U$S 18/12/98          </v>
          </cell>
          <cell r="D172" t="str">
            <v>N</v>
          </cell>
          <cell r="U172">
            <v>0</v>
          </cell>
          <cell r="V172">
            <v>0</v>
          </cell>
          <cell r="W172">
            <v>0</v>
          </cell>
          <cell r="X172">
            <v>0</v>
          </cell>
          <cell r="Y172">
            <v>0</v>
          </cell>
          <cell r="Z172">
            <v>0</v>
          </cell>
          <cell r="AA172">
            <v>0</v>
          </cell>
          <cell r="AB172">
            <v>0</v>
          </cell>
          <cell r="AC172">
            <v>0</v>
          </cell>
          <cell r="AD172">
            <v>0</v>
          </cell>
          <cell r="AE172">
            <v>32.15</v>
          </cell>
          <cell r="AF172">
            <v>12.151999999999999</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row>
        <row r="173">
          <cell r="A173" t="str">
            <v>LEU$</v>
          </cell>
          <cell r="B173">
            <v>45593</v>
          </cell>
          <cell r="C173" t="str">
            <v xml:space="preserve">LETRAS DEL BCRA $ VTO.20/2/04 AJUST.CER </v>
          </cell>
          <cell r="D173" t="str">
            <v>N</v>
          </cell>
          <cell r="U173">
            <v>0</v>
          </cell>
          <cell r="V173">
            <v>0</v>
          </cell>
          <cell r="W173">
            <v>0</v>
          </cell>
          <cell r="X173">
            <v>0</v>
          </cell>
          <cell r="Y173">
            <v>0</v>
          </cell>
          <cell r="Z173">
            <v>0</v>
          </cell>
          <cell r="AA173">
            <v>0</v>
          </cell>
          <cell r="AB173">
            <v>0</v>
          </cell>
          <cell r="AC173">
            <v>0</v>
          </cell>
          <cell r="AD173">
            <v>11.1</v>
          </cell>
          <cell r="AE173">
            <v>90.295000000000002</v>
          </cell>
          <cell r="AF173">
            <v>113.82</v>
          </cell>
          <cell r="AG173">
            <v>120.18899999999999</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row>
        <row r="174">
          <cell r="B174">
            <v>5043</v>
          </cell>
          <cell r="C174" t="str">
            <v xml:space="preserve">LETRAS DEL TESORO U$S VTO. 15/01/99     </v>
          </cell>
          <cell r="D174" t="str">
            <v>N</v>
          </cell>
          <cell r="U174">
            <v>0</v>
          </cell>
          <cell r="V174">
            <v>0</v>
          </cell>
          <cell r="W174">
            <v>0</v>
          </cell>
          <cell r="X174">
            <v>0</v>
          </cell>
          <cell r="Y174">
            <v>0</v>
          </cell>
          <cell r="Z174">
            <v>0</v>
          </cell>
          <cell r="AA174">
            <v>0</v>
          </cell>
          <cell r="AB174">
            <v>0</v>
          </cell>
          <cell r="AC174">
            <v>0</v>
          </cell>
          <cell r="AD174">
            <v>0</v>
          </cell>
          <cell r="AE174">
            <v>0</v>
          </cell>
          <cell r="AF174">
            <v>30.858000000000001</v>
          </cell>
          <cell r="AG174">
            <v>105.752</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row>
        <row r="175">
          <cell r="A175" t="str">
            <v>x</v>
          </cell>
          <cell r="B175">
            <v>45608</v>
          </cell>
          <cell r="C175" t="str">
            <v>LETRAS DEL BCRA $ VTO.08/10/04 AJUST.CER</v>
          </cell>
          <cell r="D175" t="str">
            <v>N</v>
          </cell>
          <cell r="U175">
            <v>0</v>
          </cell>
          <cell r="V175">
            <v>0</v>
          </cell>
          <cell r="W175">
            <v>0</v>
          </cell>
          <cell r="X175">
            <v>0</v>
          </cell>
          <cell r="Y175">
            <v>0</v>
          </cell>
          <cell r="Z175">
            <v>0</v>
          </cell>
          <cell r="AA175">
            <v>0</v>
          </cell>
          <cell r="AB175">
            <v>0</v>
          </cell>
          <cell r="AC175">
            <v>0</v>
          </cell>
          <cell r="AD175">
            <v>0</v>
          </cell>
          <cell r="AE175">
            <v>0</v>
          </cell>
          <cell r="AF175">
            <v>108.78700000000001</v>
          </cell>
          <cell r="AG175">
            <v>221.41</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row>
        <row r="176">
          <cell r="A176" t="str">
            <v>x</v>
          </cell>
          <cell r="B176">
            <v>45614</v>
          </cell>
          <cell r="C176" t="str">
            <v xml:space="preserve">LETRAS DEL B.C.R.A. $ VTO.30/06/2004    </v>
          </cell>
          <cell r="D176" t="str">
            <v>N</v>
          </cell>
          <cell r="U176">
            <v>0</v>
          </cell>
          <cell r="V176">
            <v>0</v>
          </cell>
          <cell r="W176">
            <v>0</v>
          </cell>
          <cell r="X176">
            <v>0</v>
          </cell>
          <cell r="Y176">
            <v>0</v>
          </cell>
          <cell r="Z176">
            <v>0</v>
          </cell>
          <cell r="AA176">
            <v>0</v>
          </cell>
          <cell r="AB176">
            <v>0</v>
          </cell>
          <cell r="AC176">
            <v>0</v>
          </cell>
          <cell r="AD176">
            <v>0</v>
          </cell>
          <cell r="AE176">
            <v>0</v>
          </cell>
          <cell r="AF176">
            <v>0</v>
          </cell>
          <cell r="AG176">
            <v>128.81800000000001</v>
          </cell>
          <cell r="AH176">
            <v>170.042</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row>
        <row r="177">
          <cell r="A177" t="str">
            <v>TITULOS GOBIERNOS LOCALES</v>
          </cell>
          <cell r="B177">
            <v>45619</v>
          </cell>
          <cell r="C177" t="str">
            <v xml:space="preserve">LETRAS DEL B.C.R.A. $ VTO. 14/07/04     </v>
          </cell>
          <cell r="D177" t="str">
            <v>N</v>
          </cell>
          <cell r="U177">
            <v>0</v>
          </cell>
          <cell r="V177">
            <v>0</v>
          </cell>
          <cell r="W177">
            <v>0</v>
          </cell>
          <cell r="X177">
            <v>0</v>
          </cell>
          <cell r="Y177">
            <v>0</v>
          </cell>
          <cell r="Z177">
            <v>0</v>
          </cell>
          <cell r="AA177">
            <v>0</v>
          </cell>
          <cell r="AB177">
            <v>0</v>
          </cell>
          <cell r="AC177">
            <v>0</v>
          </cell>
          <cell r="AD177">
            <v>0</v>
          </cell>
          <cell r="AE177">
            <v>0</v>
          </cell>
          <cell r="AF177">
            <v>0</v>
          </cell>
          <cell r="AG177">
            <v>91.429000000000002</v>
          </cell>
          <cell r="AH177">
            <v>96.933999999999997</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row>
        <row r="178">
          <cell r="A178" t="str">
            <v>x</v>
          </cell>
          <cell r="B178">
            <v>45620</v>
          </cell>
          <cell r="C178" t="str">
            <v xml:space="preserve">LETRAS DEL B.C.R.A. $ VTO. 17/12/04     </v>
          </cell>
          <cell r="D178" t="str">
            <v>N</v>
          </cell>
          <cell r="U178">
            <v>0</v>
          </cell>
          <cell r="V178">
            <v>0</v>
          </cell>
          <cell r="W178">
            <v>0</v>
          </cell>
          <cell r="X178">
            <v>0</v>
          </cell>
          <cell r="Y178">
            <v>0</v>
          </cell>
          <cell r="Z178">
            <v>0</v>
          </cell>
          <cell r="AA178">
            <v>0</v>
          </cell>
          <cell r="AB178">
            <v>0</v>
          </cell>
          <cell r="AC178">
            <v>0</v>
          </cell>
          <cell r="AD178">
            <v>0</v>
          </cell>
          <cell r="AE178">
            <v>0</v>
          </cell>
          <cell r="AF178">
            <v>0</v>
          </cell>
          <cell r="AG178">
            <v>74.063999999999993</v>
          </cell>
          <cell r="AH178">
            <v>111.613</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row>
        <row r="179">
          <cell r="A179" t="str">
            <v>BPRV</v>
          </cell>
          <cell r="B179">
            <v>45621</v>
          </cell>
          <cell r="C179" t="str">
            <v>LETRAS DEL BCRA $ VTO.14/07/04 AJUST CER</v>
          </cell>
          <cell r="D179" t="str">
            <v>N</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117.11199999999999</v>
          </cell>
          <cell r="AI179">
            <v>146.965</v>
          </cell>
          <cell r="AJ179">
            <v>0</v>
          </cell>
          <cell r="AK179">
            <v>0</v>
          </cell>
          <cell r="AL179">
            <v>0</v>
          </cell>
          <cell r="AM179">
            <v>0</v>
          </cell>
          <cell r="AN179">
            <v>0</v>
          </cell>
          <cell r="AO179">
            <v>0</v>
          </cell>
          <cell r="AP179">
            <v>0</v>
          </cell>
          <cell r="AQ179">
            <v>0</v>
          </cell>
          <cell r="AR179">
            <v>0</v>
          </cell>
          <cell r="AS179">
            <v>0</v>
          </cell>
          <cell r="AT179">
            <v>0</v>
          </cell>
          <cell r="AU179">
            <v>0</v>
          </cell>
        </row>
        <row r="180">
          <cell r="B180">
            <v>5050</v>
          </cell>
          <cell r="C180" t="str">
            <v xml:space="preserve">LETRAS DEL TESORO U$S VTO.13-8-1999     </v>
          </cell>
          <cell r="D180" t="str">
            <v>N</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127.242</v>
          </cell>
          <cell r="AI180">
            <v>168.857</v>
          </cell>
          <cell r="AJ180">
            <v>0</v>
          </cell>
          <cell r="AK180">
            <v>0</v>
          </cell>
          <cell r="AL180">
            <v>0</v>
          </cell>
          <cell r="AM180">
            <v>0</v>
          </cell>
          <cell r="AN180">
            <v>0</v>
          </cell>
          <cell r="AO180">
            <v>0</v>
          </cell>
          <cell r="AP180">
            <v>0</v>
          </cell>
          <cell r="AQ180">
            <v>0</v>
          </cell>
          <cell r="AR180">
            <v>0</v>
          </cell>
          <cell r="AS180">
            <v>0</v>
          </cell>
          <cell r="AT180">
            <v>0</v>
          </cell>
          <cell r="AU180">
            <v>0</v>
          </cell>
        </row>
        <row r="181">
          <cell r="B181">
            <v>5051</v>
          </cell>
          <cell r="C181" t="str">
            <v xml:space="preserve">LETRAS DEL TESORO U$S V.17-9-1999       </v>
          </cell>
          <cell r="D181" t="str">
            <v>N</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78.664000000000001</v>
          </cell>
          <cell r="AI181">
            <v>124.69499999999999</v>
          </cell>
          <cell r="AJ181">
            <v>0</v>
          </cell>
          <cell r="AK181">
            <v>0</v>
          </cell>
          <cell r="AL181">
            <v>0</v>
          </cell>
          <cell r="AM181">
            <v>0</v>
          </cell>
          <cell r="AN181">
            <v>0</v>
          </cell>
          <cell r="AO181">
            <v>0</v>
          </cell>
          <cell r="AP181">
            <v>0</v>
          </cell>
          <cell r="AQ181">
            <v>0</v>
          </cell>
          <cell r="AR181">
            <v>0</v>
          </cell>
          <cell r="AS181">
            <v>0</v>
          </cell>
          <cell r="AT181">
            <v>0</v>
          </cell>
          <cell r="AU181">
            <v>0</v>
          </cell>
        </row>
        <row r="182">
          <cell r="B182">
            <v>5053</v>
          </cell>
          <cell r="C182" t="str">
            <v xml:space="preserve">LETRAS DEL TESORO U$S VTO. 15/10/99     </v>
          </cell>
          <cell r="D182" t="str">
            <v>N</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72.471000000000004</v>
          </cell>
          <cell r="AJ182">
            <v>141.68700000000001</v>
          </cell>
          <cell r="AK182">
            <v>0</v>
          </cell>
          <cell r="AL182">
            <v>0</v>
          </cell>
          <cell r="AM182">
            <v>0</v>
          </cell>
          <cell r="AN182">
            <v>0</v>
          </cell>
          <cell r="AO182">
            <v>0</v>
          </cell>
          <cell r="AP182">
            <v>0</v>
          </cell>
          <cell r="AQ182">
            <v>0</v>
          </cell>
          <cell r="AR182">
            <v>0</v>
          </cell>
          <cell r="AS182">
            <v>0</v>
          </cell>
          <cell r="AT182">
            <v>0</v>
          </cell>
          <cell r="AU182">
            <v>0</v>
          </cell>
        </row>
        <row r="183">
          <cell r="B183">
            <v>5054</v>
          </cell>
          <cell r="C183" t="str">
            <v xml:space="preserve">LETRAS DEL TESORO U$S VTO.12-11-99      </v>
          </cell>
          <cell r="D183" t="str">
            <v>N</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43.600999999999999</v>
          </cell>
          <cell r="AJ183">
            <v>102.556</v>
          </cell>
          <cell r="AK183">
            <v>0</v>
          </cell>
          <cell r="AL183">
            <v>0</v>
          </cell>
          <cell r="AM183">
            <v>0</v>
          </cell>
          <cell r="AN183">
            <v>0</v>
          </cell>
          <cell r="AO183">
            <v>0</v>
          </cell>
          <cell r="AP183">
            <v>0</v>
          </cell>
          <cell r="AQ183">
            <v>0</v>
          </cell>
          <cell r="AR183">
            <v>0</v>
          </cell>
          <cell r="AS183">
            <v>0</v>
          </cell>
          <cell r="AT183">
            <v>0</v>
          </cell>
          <cell r="AU183">
            <v>0</v>
          </cell>
        </row>
        <row r="184">
          <cell r="A184" t="str">
            <v>LEBACU$</v>
          </cell>
          <cell r="B184">
            <v>5055</v>
          </cell>
          <cell r="C184" t="str">
            <v>LETRAS DEL BCRA en Dólares</v>
          </cell>
          <cell r="D184" t="str">
            <v>N</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row>
        <row r="185">
          <cell r="B185">
            <v>5056</v>
          </cell>
          <cell r="C185" t="str">
            <v xml:space="preserve">LETRAS DEL TESORO U$S VTO.14-1-2000     </v>
          </cell>
          <cell r="D185" t="str">
            <v>N</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row>
        <row r="186">
          <cell r="B186">
            <v>5057</v>
          </cell>
          <cell r="C186" t="str">
            <v xml:space="preserve">LETRAS DEL TESORO U$S VTO. 11/2/2000    </v>
          </cell>
          <cell r="D186" t="str">
            <v>N</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row>
        <row r="187">
          <cell r="B187">
            <v>5052</v>
          </cell>
          <cell r="C187" t="str">
            <v xml:space="preserve">LETRAS DEL TESORO U$S V.17-3-2000       </v>
          </cell>
          <cell r="D187" t="str">
            <v>N</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row>
        <row r="188">
          <cell r="B188">
            <v>5058</v>
          </cell>
          <cell r="C188" t="str">
            <v xml:space="preserve">LETRAS DEL TESORO U$S VTO. 14/04/2000   </v>
          </cell>
          <cell r="D188" t="str">
            <v>N</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row>
        <row r="189">
          <cell r="A189" t="str">
            <v>LEU$</v>
          </cell>
          <cell r="B189">
            <v>5063</v>
          </cell>
          <cell r="C189" t="str">
            <v>LETRAS DEL TESORO en Dólares</v>
          </cell>
          <cell r="D189" t="str">
            <v>N</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38.600999999999999</v>
          </cell>
          <cell r="AM189">
            <v>0</v>
          </cell>
          <cell r="AN189">
            <v>0</v>
          </cell>
          <cell r="AO189">
            <v>0</v>
          </cell>
          <cell r="AP189">
            <v>0</v>
          </cell>
          <cell r="AQ189">
            <v>0</v>
          </cell>
          <cell r="AR189">
            <v>0</v>
          </cell>
          <cell r="AS189">
            <v>0</v>
          </cell>
          <cell r="AT189">
            <v>0</v>
          </cell>
          <cell r="AU189">
            <v>0</v>
          </cell>
        </row>
        <row r="190">
          <cell r="B190">
            <v>5059</v>
          </cell>
          <cell r="C190" t="str">
            <v xml:space="preserve">LETRAS DEL TESORO U$S VTO. 12/05/2000   </v>
          </cell>
          <cell r="D190" t="str">
            <v>N</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54.484999999999999</v>
          </cell>
          <cell r="AL190">
            <v>132.066</v>
          </cell>
          <cell r="AM190">
            <v>0</v>
          </cell>
          <cell r="AN190">
            <v>0</v>
          </cell>
          <cell r="AO190">
            <v>0</v>
          </cell>
          <cell r="AP190">
            <v>0</v>
          </cell>
          <cell r="AQ190">
            <v>0</v>
          </cell>
          <cell r="AR190">
            <v>0</v>
          </cell>
          <cell r="AS190">
            <v>0</v>
          </cell>
          <cell r="AT190">
            <v>0</v>
          </cell>
          <cell r="AU190">
            <v>0</v>
          </cell>
        </row>
        <row r="191">
          <cell r="B191">
            <v>5065</v>
          </cell>
          <cell r="C191" t="str">
            <v xml:space="preserve">LETRAS DEL TESORO U$S V.26-5-2000       </v>
          </cell>
          <cell r="D191" t="str">
            <v>N</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22.018000000000001</v>
          </cell>
          <cell r="AM191">
            <v>0</v>
          </cell>
          <cell r="AN191">
            <v>0</v>
          </cell>
          <cell r="AO191">
            <v>0</v>
          </cell>
          <cell r="AP191">
            <v>0</v>
          </cell>
          <cell r="AQ191">
            <v>0</v>
          </cell>
          <cell r="AR191">
            <v>0</v>
          </cell>
          <cell r="AS191">
            <v>0</v>
          </cell>
          <cell r="AT191">
            <v>0</v>
          </cell>
          <cell r="AU191">
            <v>0</v>
          </cell>
        </row>
        <row r="192">
          <cell r="B192">
            <v>5061</v>
          </cell>
          <cell r="C192" t="str">
            <v xml:space="preserve">LETRAS DEL TESORO U$S VTO. 16/06/2000   </v>
          </cell>
          <cell r="D192" t="str">
            <v>N</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56.110999999999997</v>
          </cell>
          <cell r="AL192">
            <v>49.094999999999999</v>
          </cell>
          <cell r="AM192">
            <v>0</v>
          </cell>
          <cell r="AN192">
            <v>0</v>
          </cell>
          <cell r="AO192">
            <v>0</v>
          </cell>
          <cell r="AP192">
            <v>0</v>
          </cell>
          <cell r="AQ192">
            <v>0</v>
          </cell>
          <cell r="AR192">
            <v>0</v>
          </cell>
          <cell r="AS192">
            <v>0</v>
          </cell>
          <cell r="AT192">
            <v>0</v>
          </cell>
          <cell r="AU192">
            <v>0</v>
          </cell>
        </row>
        <row r="193">
          <cell r="B193">
            <v>5068</v>
          </cell>
          <cell r="C193" t="str">
            <v xml:space="preserve">LETRAS DEL TESORO U$S VTO. 30/6/2000    </v>
          </cell>
          <cell r="D193" t="str">
            <v>N</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9.9</v>
          </cell>
          <cell r="AM193">
            <v>0</v>
          </cell>
          <cell r="AN193">
            <v>0</v>
          </cell>
          <cell r="AO193">
            <v>0</v>
          </cell>
          <cell r="AP193">
            <v>0</v>
          </cell>
          <cell r="AQ193">
            <v>0</v>
          </cell>
          <cell r="AR193">
            <v>0</v>
          </cell>
          <cell r="AS193">
            <v>0</v>
          </cell>
          <cell r="AT193">
            <v>0</v>
          </cell>
          <cell r="AU193">
            <v>0</v>
          </cell>
        </row>
        <row r="194">
          <cell r="B194">
            <v>5062</v>
          </cell>
          <cell r="C194" t="str">
            <v xml:space="preserve">LETRAS DEL TESORO U$S VTO. 14/07/2000   </v>
          </cell>
          <cell r="D194" t="str">
            <v>N</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86.525999999999996</v>
          </cell>
          <cell r="AM194">
            <v>126.542</v>
          </cell>
          <cell r="AN194">
            <v>0</v>
          </cell>
          <cell r="AO194">
            <v>0</v>
          </cell>
          <cell r="AP194">
            <v>0</v>
          </cell>
          <cell r="AQ194">
            <v>0</v>
          </cell>
          <cell r="AR194">
            <v>0</v>
          </cell>
          <cell r="AS194">
            <v>0</v>
          </cell>
          <cell r="AT194">
            <v>0</v>
          </cell>
          <cell r="AU194">
            <v>0</v>
          </cell>
        </row>
        <row r="195">
          <cell r="B195">
            <v>5070</v>
          </cell>
          <cell r="C195" t="str">
            <v xml:space="preserve">LETRAS DEL TESORO U$S V.28-7-2000       </v>
          </cell>
          <cell r="D195" t="str">
            <v>N</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21.812000000000001</v>
          </cell>
          <cell r="AN195">
            <v>0</v>
          </cell>
          <cell r="AO195">
            <v>0</v>
          </cell>
          <cell r="AP195">
            <v>0</v>
          </cell>
          <cell r="AQ195">
            <v>0</v>
          </cell>
          <cell r="AR195">
            <v>0</v>
          </cell>
          <cell r="AS195">
            <v>0</v>
          </cell>
          <cell r="AT195">
            <v>0</v>
          </cell>
          <cell r="AU195">
            <v>0</v>
          </cell>
        </row>
        <row r="196">
          <cell r="B196">
            <v>5064</v>
          </cell>
          <cell r="C196" t="str">
            <v xml:space="preserve">LETRAS DEL TESORO U$S VTO. 11/08/2000   </v>
          </cell>
          <cell r="D196" t="str">
            <v>N</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110.976</v>
          </cell>
          <cell r="AM196">
            <v>138.57300000000001</v>
          </cell>
          <cell r="AN196">
            <v>0</v>
          </cell>
          <cell r="AO196">
            <v>0</v>
          </cell>
          <cell r="AP196">
            <v>0</v>
          </cell>
          <cell r="AQ196">
            <v>0</v>
          </cell>
          <cell r="AR196">
            <v>0</v>
          </cell>
          <cell r="AS196">
            <v>0</v>
          </cell>
          <cell r="AT196">
            <v>0</v>
          </cell>
          <cell r="AU196">
            <v>0</v>
          </cell>
        </row>
        <row r="197">
          <cell r="B197">
            <v>5071</v>
          </cell>
          <cell r="C197" t="str">
            <v xml:space="preserve">LETRAS DEL TESORO U$S VTO. 25/08/2000   </v>
          </cell>
          <cell r="D197" t="str">
            <v>N</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52.49</v>
          </cell>
          <cell r="AN197">
            <v>0</v>
          </cell>
          <cell r="AO197">
            <v>0</v>
          </cell>
          <cell r="AP197">
            <v>0</v>
          </cell>
          <cell r="AQ197">
            <v>0</v>
          </cell>
          <cell r="AR197">
            <v>0</v>
          </cell>
          <cell r="AS197">
            <v>0</v>
          </cell>
          <cell r="AT197">
            <v>0</v>
          </cell>
          <cell r="AU197">
            <v>0</v>
          </cell>
        </row>
        <row r="198">
          <cell r="B198">
            <v>5066</v>
          </cell>
          <cell r="C198" t="str">
            <v xml:space="preserve">LETRAS DEL TESORO U$S VTO.15-9-2000     </v>
          </cell>
          <cell r="D198" t="str">
            <v>N</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77.284000000000006</v>
          </cell>
          <cell r="AM198">
            <v>96.15</v>
          </cell>
          <cell r="AN198">
            <v>0</v>
          </cell>
          <cell r="AO198">
            <v>0</v>
          </cell>
          <cell r="AP198">
            <v>0</v>
          </cell>
          <cell r="AQ198">
            <v>0</v>
          </cell>
          <cell r="AR198">
            <v>0</v>
          </cell>
          <cell r="AS198">
            <v>0</v>
          </cell>
          <cell r="AT198">
            <v>0</v>
          </cell>
          <cell r="AU198">
            <v>0</v>
          </cell>
        </row>
        <row r="199">
          <cell r="B199">
            <v>5073</v>
          </cell>
          <cell r="C199" t="str">
            <v xml:space="preserve">LETRAS DEL TESORO U$S VTO.29-09-2000    </v>
          </cell>
          <cell r="D199" t="str">
            <v>N</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72.584999999999994</v>
          </cell>
          <cell r="AN199">
            <v>0</v>
          </cell>
          <cell r="AO199">
            <v>0</v>
          </cell>
          <cell r="AP199">
            <v>0</v>
          </cell>
          <cell r="AQ199">
            <v>0</v>
          </cell>
          <cell r="AR199">
            <v>0</v>
          </cell>
          <cell r="AS199">
            <v>0</v>
          </cell>
          <cell r="AT199">
            <v>0</v>
          </cell>
          <cell r="AU199">
            <v>0</v>
          </cell>
        </row>
        <row r="200">
          <cell r="B200">
            <v>5069</v>
          </cell>
          <cell r="C200" t="str">
            <v xml:space="preserve">LETRAS DEL TESORO U$S VTO. 13/10/2000   </v>
          </cell>
          <cell r="D200" t="str">
            <v>N</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139.52099999999999</v>
          </cell>
          <cell r="AN200">
            <v>227.61699999999999</v>
          </cell>
          <cell r="AO200">
            <v>0</v>
          </cell>
          <cell r="AP200">
            <v>0</v>
          </cell>
          <cell r="AQ200">
            <v>0</v>
          </cell>
          <cell r="AR200">
            <v>0</v>
          </cell>
          <cell r="AS200">
            <v>0</v>
          </cell>
          <cell r="AT200">
            <v>0</v>
          </cell>
          <cell r="AU200">
            <v>0</v>
          </cell>
        </row>
        <row r="201">
          <cell r="A201" t="str">
            <v>LEBACU$</v>
          </cell>
          <cell r="B201">
            <v>5033</v>
          </cell>
          <cell r="C201" t="str">
            <v xml:space="preserve">LETRAS DEL TESORO U$S VTO. 17/07/98     </v>
          </cell>
          <cell r="D201" t="str">
            <v>N</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86.671000000000006</v>
          </cell>
          <cell r="AL201">
            <v>103.364</v>
          </cell>
          <cell r="AM201">
            <v>257.98700000000002</v>
          </cell>
          <cell r="AN201">
            <v>304.56299999999999</v>
          </cell>
          <cell r="AO201">
            <v>0</v>
          </cell>
          <cell r="AP201">
            <v>0</v>
          </cell>
          <cell r="AQ201">
            <v>0</v>
          </cell>
          <cell r="AR201">
            <v>0</v>
          </cell>
          <cell r="AS201">
            <v>0</v>
          </cell>
          <cell r="AT201">
            <v>0</v>
          </cell>
          <cell r="AU201">
            <v>0</v>
          </cell>
        </row>
        <row r="202">
          <cell r="B202">
            <v>5067</v>
          </cell>
          <cell r="C202" t="str">
            <v xml:space="preserve">LETRAS DEL TESORO U$S VTO.16-3-2001     </v>
          </cell>
          <cell r="D202" t="str">
            <v>N</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23.149000000000001</v>
          </cell>
          <cell r="AM202">
            <v>58.042000000000002</v>
          </cell>
          <cell r="AN202">
            <v>153.69964500521374</v>
          </cell>
          <cell r="AO202">
            <v>321.9264</v>
          </cell>
          <cell r="AP202">
            <v>0</v>
          </cell>
          <cell r="AQ202">
            <v>0</v>
          </cell>
          <cell r="AR202">
            <v>0</v>
          </cell>
          <cell r="AS202">
            <v>0</v>
          </cell>
          <cell r="AT202">
            <v>0</v>
          </cell>
          <cell r="AU202">
            <v>0</v>
          </cell>
        </row>
        <row r="203">
          <cell r="B203">
            <v>5072</v>
          </cell>
          <cell r="C203" t="str">
            <v xml:space="preserve">LETRAS DEL TESORO U$S VTO. 15/12/2000   </v>
          </cell>
          <cell r="D203" t="str">
            <v>N</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22.646000000000001</v>
          </cell>
          <cell r="AN203">
            <v>137.57400000000001</v>
          </cell>
          <cell r="AO203">
            <v>0</v>
          </cell>
          <cell r="AP203">
            <v>0</v>
          </cell>
          <cell r="AQ203">
            <v>0</v>
          </cell>
          <cell r="AR203">
            <v>0</v>
          </cell>
          <cell r="AS203">
            <v>0</v>
          </cell>
          <cell r="AT203">
            <v>0</v>
          </cell>
          <cell r="AU203">
            <v>0</v>
          </cell>
        </row>
        <row r="204">
          <cell r="B204">
            <v>5074</v>
          </cell>
          <cell r="C204" t="str">
            <v xml:space="preserve">LETRAS DEL TESORO U$S V.12-01-2001      </v>
          </cell>
          <cell r="D204" t="str">
            <v>N</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128.77000000000001</v>
          </cell>
          <cell r="AO204">
            <v>175.61600000000001</v>
          </cell>
          <cell r="AP204">
            <v>0</v>
          </cell>
          <cell r="AQ204">
            <v>0</v>
          </cell>
          <cell r="AR204">
            <v>0</v>
          </cell>
          <cell r="AS204">
            <v>0</v>
          </cell>
          <cell r="AT204">
            <v>0</v>
          </cell>
          <cell r="AU204">
            <v>0</v>
          </cell>
        </row>
        <row r="205">
          <cell r="B205">
            <v>5075</v>
          </cell>
          <cell r="C205" t="str">
            <v xml:space="preserve">LETRAS DEL TESORO U$S 13-07-2001        </v>
          </cell>
          <cell r="D205" t="str">
            <v>N</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78.781000000000006</v>
          </cell>
          <cell r="AO205">
            <v>127.955</v>
          </cell>
          <cell r="AP205">
            <v>228.17959999999999</v>
          </cell>
          <cell r="AQ205">
            <v>188.02019999999999</v>
          </cell>
          <cell r="AR205">
            <v>0</v>
          </cell>
          <cell r="AS205">
            <v>0</v>
          </cell>
          <cell r="AT205">
            <v>0</v>
          </cell>
          <cell r="AU205">
            <v>0</v>
          </cell>
        </row>
        <row r="206">
          <cell r="A206" t="str">
            <v>LEU$</v>
          </cell>
          <cell r="B206">
            <v>5036</v>
          </cell>
          <cell r="C206" t="str">
            <v xml:space="preserve">LETRAS DEL TESORO U$S VTO. 19/03/99     </v>
          </cell>
          <cell r="D206" t="str">
            <v>N</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14.223000000000001</v>
          </cell>
          <cell r="AO206">
            <v>0</v>
          </cell>
          <cell r="AP206">
            <v>0</v>
          </cell>
          <cell r="AQ206">
            <v>0</v>
          </cell>
          <cell r="AR206">
            <v>0</v>
          </cell>
          <cell r="AS206">
            <v>0</v>
          </cell>
          <cell r="AT206">
            <v>0</v>
          </cell>
          <cell r="AU206">
            <v>0</v>
          </cell>
        </row>
        <row r="207">
          <cell r="B207">
            <v>5077</v>
          </cell>
          <cell r="C207" t="str">
            <v xml:space="preserve">LETRAS DEL TESORO U$S V.9-2-2001        </v>
          </cell>
          <cell r="D207" t="str">
            <v>N</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68.376999999999995</v>
          </cell>
          <cell r="AO207">
            <v>117.89</v>
          </cell>
          <cell r="AP207">
            <v>0</v>
          </cell>
          <cell r="AQ207">
            <v>0</v>
          </cell>
          <cell r="AR207">
            <v>0</v>
          </cell>
          <cell r="AS207">
            <v>0</v>
          </cell>
          <cell r="AT207">
            <v>0</v>
          </cell>
          <cell r="AU207">
            <v>0</v>
          </cell>
        </row>
        <row r="208">
          <cell r="B208">
            <v>5078</v>
          </cell>
          <cell r="C208" t="str">
            <v xml:space="preserve">LETRAS DEL TESORO U$S VTO.24-11-2000    </v>
          </cell>
          <cell r="D208" t="str">
            <v>N</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19.29</v>
          </cell>
          <cell r="AO208">
            <v>0</v>
          </cell>
          <cell r="AP208">
            <v>0</v>
          </cell>
          <cell r="AQ208">
            <v>0</v>
          </cell>
          <cell r="AR208">
            <v>0</v>
          </cell>
          <cell r="AS208">
            <v>0</v>
          </cell>
          <cell r="AT208">
            <v>0</v>
          </cell>
          <cell r="AU208">
            <v>0</v>
          </cell>
        </row>
        <row r="209">
          <cell r="B209">
            <v>5079</v>
          </cell>
          <cell r="C209" t="str">
            <v xml:space="preserve">LETRAS DEL TESORO U$S V. 29/12/00       </v>
          </cell>
          <cell r="D209" t="str">
            <v>N</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26.353999999999999</v>
          </cell>
          <cell r="AO209">
            <v>0</v>
          </cell>
          <cell r="AP209">
            <v>0</v>
          </cell>
          <cell r="AQ209">
            <v>0</v>
          </cell>
          <cell r="AR209">
            <v>0</v>
          </cell>
          <cell r="AS209">
            <v>0</v>
          </cell>
          <cell r="AT209">
            <v>0</v>
          </cell>
          <cell r="AU209">
            <v>0</v>
          </cell>
        </row>
        <row r="210">
          <cell r="B210">
            <v>5080</v>
          </cell>
          <cell r="C210" t="str">
            <v xml:space="preserve">LETRAS DEL TESORO U$S VTO.16-04-2001    </v>
          </cell>
          <cell r="D210" t="str">
            <v>N</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135.11500000000001</v>
          </cell>
          <cell r="AP210">
            <v>188.48259999999999</v>
          </cell>
          <cell r="AQ210">
            <v>0</v>
          </cell>
          <cell r="AR210">
            <v>0</v>
          </cell>
          <cell r="AS210">
            <v>0</v>
          </cell>
          <cell r="AT210">
            <v>0</v>
          </cell>
          <cell r="AU210">
            <v>0</v>
          </cell>
        </row>
        <row r="211">
          <cell r="B211">
            <v>5081</v>
          </cell>
          <cell r="C211" t="str">
            <v xml:space="preserve">LETRAS DEL TESORO U$S V.26-1-2001       </v>
          </cell>
          <cell r="D211" t="str">
            <v>N</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26.922000000000001</v>
          </cell>
          <cell r="AP211">
            <v>0</v>
          </cell>
          <cell r="AQ211">
            <v>0</v>
          </cell>
          <cell r="AR211">
            <v>0</v>
          </cell>
          <cell r="AS211">
            <v>0</v>
          </cell>
          <cell r="AT211">
            <v>0</v>
          </cell>
          <cell r="AU211">
            <v>0</v>
          </cell>
        </row>
        <row r="212">
          <cell r="B212">
            <v>5082</v>
          </cell>
          <cell r="C212" t="str">
            <v xml:space="preserve">LETRAS DEL TESORO U$S VTO.11-5-2001     </v>
          </cell>
          <cell r="D212" t="str">
            <v>N</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62.895000000000003</v>
          </cell>
          <cell r="AP212">
            <v>87.552000000000007</v>
          </cell>
          <cell r="AQ212">
            <v>0</v>
          </cell>
          <cell r="AR212">
            <v>0</v>
          </cell>
          <cell r="AS212">
            <v>0</v>
          </cell>
          <cell r="AT212">
            <v>0</v>
          </cell>
          <cell r="AU212">
            <v>0</v>
          </cell>
        </row>
        <row r="213">
          <cell r="B213">
            <v>5083</v>
          </cell>
          <cell r="C213" t="str">
            <v xml:space="preserve">LETRAS DEL TESORO U$S VTO.9-11-2001     </v>
          </cell>
          <cell r="D213" t="str">
            <v>N</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113.7011</v>
          </cell>
          <cell r="AP213">
            <v>88.126999999999995</v>
          </cell>
          <cell r="AQ213">
            <v>114.77795</v>
          </cell>
          <cell r="AR213">
            <v>88.640843000000004</v>
          </cell>
          <cell r="AS213">
            <v>0</v>
          </cell>
          <cell r="AT213">
            <v>0</v>
          </cell>
          <cell r="AU213">
            <v>0</v>
          </cell>
        </row>
        <row r="214">
          <cell r="B214">
            <v>5084</v>
          </cell>
          <cell r="C214" t="str">
            <v xml:space="preserve">LETRAS DEL TESORO U$S VTO.23-2-2001     </v>
          </cell>
          <cell r="D214" t="str">
            <v>N</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70.026899999999998</v>
          </cell>
          <cell r="AP214">
            <v>0</v>
          </cell>
          <cell r="AQ214">
            <v>0</v>
          </cell>
          <cell r="AR214">
            <v>0</v>
          </cell>
          <cell r="AS214">
            <v>0</v>
          </cell>
          <cell r="AT214">
            <v>0</v>
          </cell>
          <cell r="AU214">
            <v>0</v>
          </cell>
        </row>
        <row r="215">
          <cell r="B215">
            <v>5086</v>
          </cell>
          <cell r="C215" t="str">
            <v xml:space="preserve">LETRAS DEL TESORO U$S VTO.27/04/01      </v>
          </cell>
          <cell r="D215" t="str">
            <v>N</v>
          </cell>
          <cell r="U215">
            <v>0</v>
          </cell>
          <cell r="V215">
            <v>0</v>
          </cell>
          <cell r="W215">
            <v>0</v>
          </cell>
          <cell r="X215">
            <v>0</v>
          </cell>
          <cell r="Y215">
            <v>0</v>
          </cell>
          <cell r="Z215">
            <v>0</v>
          </cell>
          <cell r="AA215">
            <v>0</v>
          </cell>
          <cell r="AB215">
            <v>0</v>
          </cell>
          <cell r="AC215">
            <v>30.771965784548559</v>
          </cell>
          <cell r="AD215">
            <v>29.841431629120923</v>
          </cell>
          <cell r="AE215">
            <v>27.092707476183573</v>
          </cell>
          <cell r="AF215">
            <v>23.355531916400938</v>
          </cell>
          <cell r="AG215">
            <v>19.409021325759191</v>
          </cell>
          <cell r="AH215">
            <v>15.017570762101602</v>
          </cell>
          <cell r="AI215">
            <v>10.93558966870054</v>
          </cell>
          <cell r="AJ215">
            <v>6.8926733160999136</v>
          </cell>
          <cell r="AK215">
            <v>2.7461399382376031</v>
          </cell>
          <cell r="AL215">
            <v>0</v>
          </cell>
          <cell r="AM215">
            <v>0</v>
          </cell>
          <cell r="AN215">
            <v>0</v>
          </cell>
          <cell r="AO215">
            <v>0</v>
          </cell>
          <cell r="AP215">
            <v>28.097902000000001</v>
          </cell>
          <cell r="AQ215">
            <v>0</v>
          </cell>
          <cell r="AR215">
            <v>0</v>
          </cell>
          <cell r="AS215">
            <v>0</v>
          </cell>
          <cell r="AT215">
            <v>0</v>
          </cell>
          <cell r="AU215">
            <v>0</v>
          </cell>
        </row>
        <row r="216">
          <cell r="B216">
            <v>5088</v>
          </cell>
          <cell r="C216" t="str">
            <v xml:space="preserve">LETRAS DEL TESORO U$S VTO.24-5-2001     </v>
          </cell>
          <cell r="D216" t="str">
            <v>N</v>
          </cell>
          <cell r="U216">
            <v>0</v>
          </cell>
          <cell r="V216">
            <v>0</v>
          </cell>
          <cell r="W216">
            <v>0</v>
          </cell>
          <cell r="X216">
            <v>0</v>
          </cell>
          <cell r="Y216">
            <v>0</v>
          </cell>
          <cell r="Z216">
            <v>0</v>
          </cell>
          <cell r="AA216">
            <v>0</v>
          </cell>
          <cell r="AB216">
            <v>0</v>
          </cell>
          <cell r="AC216">
            <v>0</v>
          </cell>
          <cell r="AD216">
            <v>0</v>
          </cell>
          <cell r="AE216">
            <v>0</v>
          </cell>
          <cell r="AF216">
            <v>0</v>
          </cell>
          <cell r="AG216">
            <v>0.64363254305130702</v>
          </cell>
          <cell r="AH216">
            <v>0.92091982814791684</v>
          </cell>
          <cell r="AI216">
            <v>1.269373148806251</v>
          </cell>
          <cell r="AJ216">
            <v>1.294517280277794</v>
          </cell>
          <cell r="AK216">
            <v>1.0809777157133142</v>
          </cell>
          <cell r="AL216">
            <v>0.90747846446383407</v>
          </cell>
          <cell r="AM216">
            <v>0.71183113686633326</v>
          </cell>
          <cell r="AN216">
            <v>0.43420723900333374</v>
          </cell>
          <cell r="AO216">
            <v>0.2947626389067361</v>
          </cell>
          <cell r="AP216">
            <v>84.665000000000006</v>
          </cell>
          <cell r="AQ216">
            <v>0</v>
          </cell>
          <cell r="AR216">
            <v>0</v>
          </cell>
          <cell r="AS216">
            <v>0</v>
          </cell>
          <cell r="AT216">
            <v>0</v>
          </cell>
          <cell r="AU216">
            <v>0</v>
          </cell>
        </row>
        <row r="217">
          <cell r="B217">
            <v>5085</v>
          </cell>
          <cell r="C217" t="str">
            <v xml:space="preserve">LETRAS DEL TESORO U$S VTO. 15/06/01     </v>
          </cell>
          <cell r="D217" t="str">
            <v>N</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36.735199999999999</v>
          </cell>
          <cell r="AP217">
            <v>62.589199999999998</v>
          </cell>
          <cell r="AQ217">
            <v>0</v>
          </cell>
          <cell r="AR217">
            <v>0</v>
          </cell>
          <cell r="AS217">
            <v>0</v>
          </cell>
          <cell r="AT217">
            <v>0</v>
          </cell>
          <cell r="AU217">
            <v>0</v>
          </cell>
        </row>
        <row r="218">
          <cell r="B218">
            <v>5091</v>
          </cell>
          <cell r="C218" t="str">
            <v xml:space="preserve">LETRAS DEL TESORO U$S VTO. 29/06/01     </v>
          </cell>
          <cell r="D218" t="str">
            <v>N</v>
          </cell>
          <cell r="U218">
            <v>0</v>
          </cell>
          <cell r="V218">
            <v>0</v>
          </cell>
          <cell r="W218">
            <v>0</v>
          </cell>
          <cell r="X218">
            <v>0</v>
          </cell>
          <cell r="Y218">
            <v>0</v>
          </cell>
          <cell r="Z218">
            <v>0</v>
          </cell>
          <cell r="AA218">
            <v>0</v>
          </cell>
          <cell r="AB218">
            <v>0</v>
          </cell>
          <cell r="AC218">
            <v>0</v>
          </cell>
          <cell r="AD218">
            <v>0</v>
          </cell>
          <cell r="AE218">
            <v>0</v>
          </cell>
          <cell r="AF218">
            <v>0.26475110988235295</v>
          </cell>
          <cell r="AG218">
            <v>0.51748699186435532</v>
          </cell>
          <cell r="AH218">
            <v>0.71801462976496377</v>
          </cell>
          <cell r="AI218">
            <v>0.92274120277251981</v>
          </cell>
          <cell r="AJ218">
            <v>0.45203252380221176</v>
          </cell>
          <cell r="AK218">
            <v>0.31125354071685873</v>
          </cell>
          <cell r="AL218">
            <v>0.22825680624540168</v>
          </cell>
          <cell r="AM218">
            <v>0.28379601931562509</v>
          </cell>
          <cell r="AN218">
            <v>0.55234463429589586</v>
          </cell>
          <cell r="AO218">
            <v>0.19808998601541844</v>
          </cell>
          <cell r="AP218">
            <v>25.396000000000001</v>
          </cell>
          <cell r="AQ218">
            <v>0</v>
          </cell>
          <cell r="AR218">
            <v>0</v>
          </cell>
          <cell r="AS218">
            <v>0</v>
          </cell>
          <cell r="AT218">
            <v>0</v>
          </cell>
          <cell r="AU218">
            <v>0</v>
          </cell>
        </row>
        <row r="219">
          <cell r="B219">
            <v>5087</v>
          </cell>
          <cell r="C219" t="str">
            <v xml:space="preserve">LETRAS DEL TESORO U$S VTO. 10/8/2001    </v>
          </cell>
          <cell r="D219" t="str">
            <v>N</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0.53117257356876046</v>
          </cell>
          <cell r="AI219">
            <v>0.53117257356876046</v>
          </cell>
          <cell r="AJ219">
            <v>0.41223984731127356</v>
          </cell>
          <cell r="AK219">
            <v>6.8163974070484814</v>
          </cell>
          <cell r="AL219">
            <v>4.5859177206763375</v>
          </cell>
          <cell r="AM219">
            <v>5.094759905486784</v>
          </cell>
          <cell r="AN219">
            <v>5.1767042702320349</v>
          </cell>
          <cell r="AO219">
            <v>4.2754071947788379</v>
          </cell>
          <cell r="AP219">
            <v>92.062507999999994</v>
          </cell>
          <cell r="AQ219">
            <v>140.491015</v>
          </cell>
          <cell r="AR219">
            <v>0</v>
          </cell>
          <cell r="AS219">
            <v>0</v>
          </cell>
          <cell r="AT219">
            <v>0</v>
          </cell>
          <cell r="AU219">
            <v>0</v>
          </cell>
        </row>
        <row r="220">
          <cell r="B220">
            <v>5093</v>
          </cell>
          <cell r="C220" t="str">
            <v xml:space="preserve">LETRAS DEL TESORO U$S VTO. 24/08/2001   </v>
          </cell>
          <cell r="D220" t="str">
            <v>N</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1.7719999999999999E-3</v>
          </cell>
          <cell r="AK220">
            <v>0.59757400000000005</v>
          </cell>
          <cell r="AL220">
            <v>0.78941499999999998</v>
          </cell>
          <cell r="AM220">
            <v>1.1277740000000001</v>
          </cell>
          <cell r="AN220">
            <v>1.292672</v>
          </cell>
          <cell r="AO220">
            <v>0.142039</v>
          </cell>
          <cell r="AP220">
            <v>0.208869</v>
          </cell>
          <cell r="AQ220">
            <v>22.407330000000002</v>
          </cell>
          <cell r="AR220">
            <v>0</v>
          </cell>
          <cell r="AS220">
            <v>0</v>
          </cell>
          <cell r="AT220">
            <v>0</v>
          </cell>
          <cell r="AU220">
            <v>0</v>
          </cell>
        </row>
        <row r="221">
          <cell r="B221">
            <v>5013</v>
          </cell>
          <cell r="C221" t="str">
            <v xml:space="preserve">LETES U$S V.24-8-2001 NO ARANCELADAS    </v>
          </cell>
          <cell r="D221" t="str">
            <v>N</v>
          </cell>
          <cell r="U221">
            <v>0</v>
          </cell>
          <cell r="V221">
            <v>0</v>
          </cell>
          <cell r="W221">
            <v>0</v>
          </cell>
          <cell r="X221">
            <v>0</v>
          </cell>
          <cell r="Y221">
            <v>0</v>
          </cell>
          <cell r="Z221">
            <v>0</v>
          </cell>
          <cell r="AA221">
            <v>0</v>
          </cell>
          <cell r="AB221">
            <v>0</v>
          </cell>
          <cell r="AC221">
            <v>0</v>
          </cell>
          <cell r="AD221">
            <v>0.36908276999999584</v>
          </cell>
          <cell r="AE221">
            <v>0.66197941999999432</v>
          </cell>
          <cell r="AF221">
            <v>1.4106745700000003</v>
          </cell>
          <cell r="AG221">
            <v>1.510151</v>
          </cell>
          <cell r="AH221">
            <v>1.1694058999999986</v>
          </cell>
          <cell r="AI221">
            <v>1.3701348400000035</v>
          </cell>
          <cell r="AJ221">
            <v>1.3974759299999997</v>
          </cell>
          <cell r="AK221">
            <v>1.9862295200000033</v>
          </cell>
          <cell r="AL221">
            <v>1.7492973100000024</v>
          </cell>
          <cell r="AM221">
            <v>2.1971284999999998</v>
          </cell>
          <cell r="AN221">
            <v>2.5088509499999994</v>
          </cell>
          <cell r="AO221">
            <v>2.3327988400000037</v>
          </cell>
          <cell r="AP221">
            <v>2.1705612199999988</v>
          </cell>
          <cell r="AQ221">
            <v>0.13577</v>
          </cell>
          <cell r="AR221">
            <v>0</v>
          </cell>
          <cell r="AS221">
            <v>0</v>
          </cell>
          <cell r="AT221">
            <v>0</v>
          </cell>
          <cell r="AU221">
            <v>0</v>
          </cell>
        </row>
        <row r="222">
          <cell r="B222">
            <v>5089</v>
          </cell>
          <cell r="C222" t="str">
            <v xml:space="preserve">LETRAS DEL TESORO U$S VTO.14/09/2001    </v>
          </cell>
          <cell r="D222" t="str">
            <v>N</v>
          </cell>
          <cell r="U222">
            <v>0</v>
          </cell>
          <cell r="V222">
            <v>0</v>
          </cell>
          <cell r="W222">
            <v>0</v>
          </cell>
          <cell r="X222">
            <v>0</v>
          </cell>
          <cell r="Y222">
            <v>0</v>
          </cell>
          <cell r="Z222">
            <v>0</v>
          </cell>
          <cell r="AA222">
            <v>0</v>
          </cell>
          <cell r="AB222">
            <v>0</v>
          </cell>
          <cell r="AC222">
            <v>0.45500000000000002</v>
          </cell>
          <cell r="AD222">
            <v>0.1701</v>
          </cell>
          <cell r="AE222">
            <v>0</v>
          </cell>
          <cell r="AF222">
            <v>0</v>
          </cell>
          <cell r="AG222">
            <v>0</v>
          </cell>
          <cell r="AH222">
            <v>0</v>
          </cell>
          <cell r="AI222">
            <v>0</v>
          </cell>
          <cell r="AJ222">
            <v>0</v>
          </cell>
          <cell r="AK222">
            <v>0</v>
          </cell>
          <cell r="AL222">
            <v>0</v>
          </cell>
          <cell r="AM222">
            <v>0</v>
          </cell>
          <cell r="AN222">
            <v>0</v>
          </cell>
          <cell r="AO222">
            <v>0</v>
          </cell>
          <cell r="AP222">
            <v>23.228000000000002</v>
          </cell>
          <cell r="AQ222">
            <v>78.695177000000001</v>
          </cell>
          <cell r="AR222">
            <v>0</v>
          </cell>
          <cell r="AS222">
            <v>0</v>
          </cell>
          <cell r="AT222">
            <v>0</v>
          </cell>
          <cell r="AU222">
            <v>0</v>
          </cell>
        </row>
        <row r="223">
          <cell r="A223" t="str">
            <v>x</v>
          </cell>
          <cell r="B223">
            <v>5059</v>
          </cell>
          <cell r="C223" t="str">
            <v xml:space="preserve">LETRAS DEL TESORO U$S VTO. 12/05/2000   </v>
          </cell>
          <cell r="D223" t="str">
            <v>N</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7.8</v>
          </cell>
          <cell r="AL223">
            <v>0</v>
          </cell>
          <cell r="AM223">
            <v>0</v>
          </cell>
          <cell r="AN223">
            <v>0</v>
          </cell>
          <cell r="AO223">
            <v>0</v>
          </cell>
          <cell r="AP223">
            <v>0</v>
          </cell>
          <cell r="AQ223">
            <v>5.33E-2</v>
          </cell>
          <cell r="AR223">
            <v>0</v>
          </cell>
          <cell r="AS223">
            <v>0</v>
          </cell>
          <cell r="AT223">
            <v>0</v>
          </cell>
          <cell r="AU223">
            <v>0</v>
          </cell>
        </row>
        <row r="224">
          <cell r="A224" t="str">
            <v>TITULOS GOBIERNOS LOCALES</v>
          </cell>
          <cell r="B224">
            <v>5065</v>
          </cell>
          <cell r="C224" t="str">
            <v xml:space="preserve">LETRAS DEL TESORO U$S V.26-5-2000       </v>
          </cell>
          <cell r="D224" t="str">
            <v>N</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0.76188080443828021</v>
          </cell>
          <cell r="AM224">
            <v>0.76188080443827999</v>
          </cell>
          <cell r="AN224">
            <v>0.88484800528401597</v>
          </cell>
          <cell r="AO224">
            <v>0.88484800528401597</v>
          </cell>
          <cell r="AP224">
            <v>1.3047922999999999</v>
          </cell>
          <cell r="AQ224">
            <v>41.588776000000003</v>
          </cell>
          <cell r="AR224">
            <v>0</v>
          </cell>
          <cell r="AS224">
            <v>0</v>
          </cell>
          <cell r="AT224">
            <v>0</v>
          </cell>
          <cell r="AU224">
            <v>0</v>
          </cell>
        </row>
        <row r="225">
          <cell r="A225" t="str">
            <v>x</v>
          </cell>
          <cell r="B225">
            <v>5061</v>
          </cell>
          <cell r="C225" t="str">
            <v xml:space="preserve">LETRAS DEL TESORO U$S VTO. 16/06/2000   </v>
          </cell>
          <cell r="D225" t="str">
            <v>N</v>
          </cell>
          <cell r="U225">
            <v>0</v>
          </cell>
          <cell r="V225">
            <v>0</v>
          </cell>
          <cell r="W225">
            <v>0</v>
          </cell>
          <cell r="X225">
            <v>0</v>
          </cell>
          <cell r="Y225">
            <v>0</v>
          </cell>
          <cell r="Z225">
            <v>0</v>
          </cell>
          <cell r="AA225">
            <v>0</v>
          </cell>
          <cell r="AB225">
            <v>0.29313264616769824</v>
          </cell>
          <cell r="AC225">
            <v>0.29554105230700001</v>
          </cell>
          <cell r="AD225">
            <v>0.1456740435587234</v>
          </cell>
          <cell r="AE225">
            <v>7.9245830275528978E-2</v>
          </cell>
          <cell r="AF225">
            <v>6.4952230922236939E-2</v>
          </cell>
          <cell r="AG225">
            <v>6.3197524394997318E-2</v>
          </cell>
          <cell r="AH225">
            <v>6.1442805932052223E-2</v>
          </cell>
          <cell r="AI225">
            <v>5.4078313577903395E-2</v>
          </cell>
          <cell r="AJ225">
            <v>5.2488518991861244E-2</v>
          </cell>
          <cell r="AK225">
            <v>3.7170855499812215E-2</v>
          </cell>
          <cell r="AL225">
            <v>0</v>
          </cell>
          <cell r="AM225">
            <v>0</v>
          </cell>
          <cell r="AN225">
            <v>0</v>
          </cell>
          <cell r="AO225">
            <v>0</v>
          </cell>
          <cell r="AP225">
            <v>0</v>
          </cell>
          <cell r="AQ225">
            <v>52.081513999999999</v>
          </cell>
          <cell r="AR225">
            <v>48.081046999999998</v>
          </cell>
          <cell r="AS225">
            <v>0</v>
          </cell>
          <cell r="AT225">
            <v>0</v>
          </cell>
          <cell r="AU225">
            <v>0</v>
          </cell>
        </row>
        <row r="226">
          <cell r="A226" t="str">
            <v>BPRV</v>
          </cell>
          <cell r="B226">
            <v>5068</v>
          </cell>
          <cell r="C226" t="str">
            <v xml:space="preserve">LETRAS DEL TESORO U$S VTO. 30/6/2000    </v>
          </cell>
          <cell r="D226" t="str">
            <v>N</v>
          </cell>
          <cell r="U226">
            <v>0</v>
          </cell>
          <cell r="V226">
            <v>0</v>
          </cell>
          <cell r="W226">
            <v>0</v>
          </cell>
          <cell r="X226">
            <v>0</v>
          </cell>
          <cell r="Y226">
            <v>0</v>
          </cell>
          <cell r="Z226">
            <v>0</v>
          </cell>
          <cell r="AA226">
            <v>0</v>
          </cell>
          <cell r="AB226">
            <v>1.6822106006004756</v>
          </cell>
          <cell r="AC226">
            <v>1.7061465004440433</v>
          </cell>
          <cell r="AD226">
            <v>0.95337942970569445</v>
          </cell>
          <cell r="AE226">
            <v>1.6005398090927749</v>
          </cell>
          <cell r="AF226">
            <v>1.5584379259819148</v>
          </cell>
          <cell r="AG226">
            <v>1.516336045372026</v>
          </cell>
          <cell r="AH226">
            <v>1.4742341774624919</v>
          </cell>
          <cell r="AI226">
            <v>1.4321322870377371</v>
          </cell>
          <cell r="AJ226">
            <v>1.390030401163411</v>
          </cell>
          <cell r="AK226">
            <v>1.3479285324882455</v>
          </cell>
          <cell r="AL226">
            <v>0.58206174073326777</v>
          </cell>
          <cell r="AM226">
            <v>0.53408133131831603</v>
          </cell>
          <cell r="AN226">
            <v>0.50833020621906011</v>
          </cell>
          <cell r="AO226">
            <v>0.75036574720372073</v>
          </cell>
          <cell r="AP226">
            <v>0.65400695157072586</v>
          </cell>
          <cell r="AQ226">
            <v>20.212</v>
          </cell>
          <cell r="AR226">
            <v>21.371700000000001</v>
          </cell>
          <cell r="AS226">
            <v>0</v>
          </cell>
          <cell r="AT226">
            <v>0</v>
          </cell>
          <cell r="AU226">
            <v>0</v>
          </cell>
        </row>
        <row r="227">
          <cell r="B227">
            <v>5014</v>
          </cell>
          <cell r="C227" t="str">
            <v xml:space="preserve">LETES U$S VTO.14-12-2001 NO ARANCELADA  </v>
          </cell>
          <cell r="D227" t="str">
            <v>N</v>
          </cell>
          <cell r="U227">
            <v>0</v>
          </cell>
          <cell r="V227">
            <v>0</v>
          </cell>
          <cell r="W227">
            <v>0</v>
          </cell>
          <cell r="X227">
            <v>0</v>
          </cell>
          <cell r="Y227">
            <v>0</v>
          </cell>
          <cell r="Z227">
            <v>0</v>
          </cell>
          <cell r="AA227">
            <v>7.9533006629999934E-3</v>
          </cell>
          <cell r="AB227">
            <v>0.18593987656274996</v>
          </cell>
          <cell r="AC227">
            <v>7.1881304594400064E-2</v>
          </cell>
          <cell r="AD227">
            <v>0.32870553309329997</v>
          </cell>
          <cell r="AE227">
            <v>0.2918401807185001</v>
          </cell>
          <cell r="AF227">
            <v>0.10910969260204993</v>
          </cell>
          <cell r="AG227">
            <v>0.10861798172925005</v>
          </cell>
          <cell r="AH227">
            <v>0.10532810027954993</v>
          </cell>
          <cell r="AI227">
            <v>7.3523738568799957E-2</v>
          </cell>
          <cell r="AJ227">
            <v>0.16404145860955011</v>
          </cell>
          <cell r="AK227">
            <v>2.18828234725E-2</v>
          </cell>
          <cell r="AL227">
            <v>3.3004672051724124E-2</v>
          </cell>
          <cell r="AM227">
            <v>6.7462231729673227E-3</v>
          </cell>
          <cell r="AN227">
            <v>4.5050740534436237E-2</v>
          </cell>
          <cell r="AO227">
            <v>6.5855619411040067E-2</v>
          </cell>
          <cell r="AP227">
            <v>0.1113423319677599</v>
          </cell>
          <cell r="AQ227">
            <v>6.3868999999999995E-2</v>
          </cell>
          <cell r="AR227">
            <v>3.1869000000000001E-2</v>
          </cell>
          <cell r="AS227">
            <v>0</v>
          </cell>
          <cell r="AT227">
            <v>0</v>
          </cell>
          <cell r="AU227">
            <v>0</v>
          </cell>
        </row>
        <row r="228">
          <cell r="B228">
            <v>5016</v>
          </cell>
          <cell r="C228" t="str">
            <v xml:space="preserve">LETES U$S VTO. 23/11/01 NO ARANCELADA   </v>
          </cell>
          <cell r="D228" t="str">
            <v>N</v>
          </cell>
          <cell r="U228">
            <v>0</v>
          </cell>
          <cell r="V228">
            <v>0</v>
          </cell>
          <cell r="W228">
            <v>0</v>
          </cell>
          <cell r="X228">
            <v>0</v>
          </cell>
          <cell r="Y228">
            <v>0</v>
          </cell>
          <cell r="Z228">
            <v>0</v>
          </cell>
          <cell r="AA228">
            <v>0</v>
          </cell>
          <cell r="AB228">
            <v>0</v>
          </cell>
          <cell r="AC228">
            <v>0.15663214548537946</v>
          </cell>
          <cell r="AD228">
            <v>0.15306004993823985</v>
          </cell>
          <cell r="AE228">
            <v>0.25818616456537946</v>
          </cell>
          <cell r="AF228">
            <v>0.16350903673216113</v>
          </cell>
          <cell r="AG228">
            <v>1.5981708814883162</v>
          </cell>
          <cell r="AH228">
            <v>1.5497647490352879</v>
          </cell>
          <cell r="AI228">
            <v>1.5297791998969819</v>
          </cell>
          <cell r="AJ228">
            <v>1.4704102482216357</v>
          </cell>
          <cell r="AK228">
            <v>1.4554137437905581</v>
          </cell>
          <cell r="AL228">
            <v>1.1436340401618859</v>
          </cell>
          <cell r="AM228">
            <v>1.1157111590275315</v>
          </cell>
          <cell r="AN228">
            <v>0.23341159473707518</v>
          </cell>
          <cell r="AO228">
            <v>0.28626565481177763</v>
          </cell>
          <cell r="AP228">
            <v>0.52400817077823292</v>
          </cell>
          <cell r="AQ228">
            <v>0.28648957251212054</v>
          </cell>
          <cell r="AR228">
            <v>8.2679999999999993E-3</v>
          </cell>
          <cell r="AS228">
            <v>0</v>
          </cell>
          <cell r="AT228">
            <v>0</v>
          </cell>
          <cell r="AU228">
            <v>0</v>
          </cell>
        </row>
        <row r="229">
          <cell r="B229">
            <v>5090</v>
          </cell>
          <cell r="C229" t="str">
            <v xml:space="preserve">LETRAS DEL TESORO U$S VTO.15/03/2002    </v>
          </cell>
          <cell r="D229" t="str">
            <v>N</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0.17</v>
          </cell>
          <cell r="AK229">
            <v>1.286</v>
          </cell>
          <cell r="AL229">
            <v>1.345</v>
          </cell>
          <cell r="AM229">
            <v>1.335</v>
          </cell>
          <cell r="AN229">
            <v>1.7419999999999962</v>
          </cell>
          <cell r="AO229">
            <v>1.7169999999999963</v>
          </cell>
          <cell r="AP229">
            <v>43.535899999999998</v>
          </cell>
          <cell r="AQ229">
            <v>59.379300000000001</v>
          </cell>
          <cell r="AR229">
            <v>37.708692999999997</v>
          </cell>
          <cell r="AS229">
            <v>34.551022000000003</v>
          </cell>
          <cell r="AT229">
            <v>37.142679000000001</v>
          </cell>
          <cell r="AU229">
            <v>38.634442</v>
          </cell>
        </row>
        <row r="230">
          <cell r="B230">
            <v>5105</v>
          </cell>
          <cell r="C230" t="str">
            <v xml:space="preserve">LETRAS DEL TESORO U$S VTO.15-2-2002     </v>
          </cell>
          <cell r="D230" t="str">
            <v>N</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0.16305500000000001</v>
          </cell>
        </row>
        <row r="231">
          <cell r="B231">
            <v>5106</v>
          </cell>
          <cell r="C231" t="str">
            <v xml:space="preserve">LETRAS DEL TESORO U$S VTO.8-3-2002      </v>
          </cell>
          <cell r="D231" t="str">
            <v>N</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1.3066359999999999</v>
          </cell>
        </row>
        <row r="232">
          <cell r="B232">
            <v>5107</v>
          </cell>
          <cell r="C232" t="str">
            <v xml:space="preserve">LETRAS DEL TESORO U$S VTO. 19/04/2002   </v>
          </cell>
          <cell r="D232" t="str">
            <v>N</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row>
        <row r="233">
          <cell r="B233">
            <v>5108</v>
          </cell>
          <cell r="C233" t="str">
            <v xml:space="preserve">LETRAS DEL TESORO U$S VTO.22-02-2002    </v>
          </cell>
          <cell r="D233" t="str">
            <v>N</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1.326592</v>
          </cell>
        </row>
        <row r="234">
          <cell r="B234">
            <v>5109</v>
          </cell>
          <cell r="C234" t="str">
            <v xml:space="preserve">LETRAS DEL TESORO U$S VTO. 22-03-2002   </v>
          </cell>
          <cell r="D234" t="str">
            <v>N</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1.390855</v>
          </cell>
        </row>
        <row r="235">
          <cell r="B235">
            <v>5110</v>
          </cell>
          <cell r="C235" t="str">
            <v xml:space="preserve">LETRAS DEL TESORO U$S VTO. 14/05/02     </v>
          </cell>
          <cell r="D235" t="str">
            <v>N</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row>
        <row r="236">
          <cell r="A236" t="str">
            <v>x</v>
          </cell>
          <cell r="B236">
            <v>5072</v>
          </cell>
          <cell r="C236" t="str">
            <v xml:space="preserve">LETRAS DEL TESORO U$S VTO. 15/12/2000   </v>
          </cell>
          <cell r="D236" t="str">
            <v>N</v>
          </cell>
          <cell r="U236">
            <v>0</v>
          </cell>
          <cell r="V236">
            <v>0</v>
          </cell>
          <cell r="W236">
            <v>0</v>
          </cell>
          <cell r="X236">
            <v>9.8249796497695865</v>
          </cell>
          <cell r="Y236">
            <v>11.200997154838712</v>
          </cell>
          <cell r="Z236">
            <v>14.057252589861752</v>
          </cell>
          <cell r="AA236">
            <v>15.624824332176207</v>
          </cell>
          <cell r="AB236">
            <v>18.272787987927067</v>
          </cell>
          <cell r="AC236">
            <v>18.992744089016107</v>
          </cell>
          <cell r="AD236">
            <v>13.970864092116448</v>
          </cell>
          <cell r="AE236">
            <v>24.741326912310079</v>
          </cell>
          <cell r="AF236">
            <v>23.981437903596881</v>
          </cell>
          <cell r="AG236">
            <v>15.175612805643247</v>
          </cell>
          <cell r="AH236">
            <v>18.31894758020135</v>
          </cell>
          <cell r="AI236">
            <v>15.200375901254295</v>
          </cell>
          <cell r="AJ236">
            <v>11.966435232465965</v>
          </cell>
          <cell r="AK236">
            <v>12.135239517693257</v>
          </cell>
          <cell r="AL236">
            <v>11.602359189408228</v>
          </cell>
          <cell r="AM236">
            <v>12.42191435515883</v>
          </cell>
          <cell r="AN236">
            <v>13.590725331279364</v>
          </cell>
          <cell r="AO236">
            <v>13.410569593601654</v>
          </cell>
          <cell r="AP236">
            <v>10.899044523455981</v>
          </cell>
          <cell r="AQ236">
            <v>8.6061701073264594</v>
          </cell>
          <cell r="AR236">
            <v>8.2428169989665783</v>
          </cell>
          <cell r="AS236">
            <v>1.3770419497083761</v>
          </cell>
          <cell r="AT236">
            <v>0.95277938762285386</v>
          </cell>
          <cell r="AU236">
            <v>0.4852155498689158</v>
          </cell>
        </row>
        <row r="237">
          <cell r="A237" t="str">
            <v>TITULOS GOBIERNOS LOCALES</v>
          </cell>
          <cell r="B237">
            <v>5074</v>
          </cell>
          <cell r="C237" t="str">
            <v xml:space="preserve">LETRAS DEL TESORO U$S V.12-01-2001      </v>
          </cell>
          <cell r="D237" t="str">
            <v>N</v>
          </cell>
          <cell r="U237">
            <v>0</v>
          </cell>
          <cell r="V237">
            <v>0</v>
          </cell>
          <cell r="W237">
            <v>0</v>
          </cell>
          <cell r="X237">
            <v>0</v>
          </cell>
          <cell r="Y237">
            <v>0.10133851086956543</v>
          </cell>
          <cell r="Z237">
            <v>3.4620255905511786E-2</v>
          </cell>
          <cell r="AA237">
            <v>0.21031091000000016</v>
          </cell>
          <cell r="AB237">
            <v>0.39126143961352666</v>
          </cell>
          <cell r="AC237">
            <v>0.38629537313432805</v>
          </cell>
          <cell r="AD237">
            <v>3.336E-3</v>
          </cell>
          <cell r="AE237">
            <v>0.23892887203791457</v>
          </cell>
          <cell r="AF237">
            <v>2.8258068181818117E-2</v>
          </cell>
          <cell r="AG237">
            <v>2.4989473140495828E-2</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row>
        <row r="238">
          <cell r="A238" t="str">
            <v>x</v>
          </cell>
          <cell r="B238">
            <v>5075</v>
          </cell>
          <cell r="C238" t="str">
            <v xml:space="preserve">LETRAS DEL TESORO U$S 13-07-2001        </v>
          </cell>
          <cell r="D238" t="str">
            <v>N</v>
          </cell>
          <cell r="U238">
            <v>0</v>
          </cell>
          <cell r="V238">
            <v>0</v>
          </cell>
          <cell r="W238">
            <v>0</v>
          </cell>
          <cell r="X238">
            <v>1.2608675346851648</v>
          </cell>
          <cell r="Y238">
            <v>3.6310915902438983</v>
          </cell>
          <cell r="Z238">
            <v>4.941894836852204</v>
          </cell>
          <cell r="AA238">
            <v>6.0964546788990797</v>
          </cell>
          <cell r="AB238">
            <v>3.356657127272725</v>
          </cell>
          <cell r="AC238">
            <v>3.2617547289719617</v>
          </cell>
          <cell r="AD238">
            <v>1.9585222291853168</v>
          </cell>
          <cell r="AE238">
            <v>0.86545230158730224</v>
          </cell>
          <cell r="AF238">
            <v>1.728174453405017</v>
          </cell>
          <cell r="AG238">
            <v>0.83070994623655914</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row>
        <row r="239">
          <cell r="A239" t="str">
            <v>BPRV</v>
          </cell>
          <cell r="B239">
            <v>5076</v>
          </cell>
          <cell r="C239" t="str">
            <v xml:space="preserve">LETRAS DEL TESORO U$S V.27-10-2000      </v>
          </cell>
          <cell r="D239" t="str">
            <v>N</v>
          </cell>
          <cell r="U239">
            <v>0</v>
          </cell>
          <cell r="V239">
            <v>0</v>
          </cell>
          <cell r="W239">
            <v>50.70549850279258</v>
          </cell>
          <cell r="X239">
            <v>55.217070541865141</v>
          </cell>
          <cell r="Y239">
            <v>107.76452383142804</v>
          </cell>
          <cell r="Z239">
            <v>137.27222306495565</v>
          </cell>
          <cell r="AA239">
            <v>229.79691627389911</v>
          </cell>
          <cell r="AB239">
            <v>265.5131269193738</v>
          </cell>
          <cell r="AC239">
            <v>401.5664381196496</v>
          </cell>
          <cell r="AD239">
            <v>391.34265100649128</v>
          </cell>
          <cell r="AE239">
            <v>410.55644899359424</v>
          </cell>
          <cell r="AF239">
            <v>430.94064831277149</v>
          </cell>
          <cell r="AG239">
            <v>423.10641578600251</v>
          </cell>
          <cell r="AH239">
            <v>417.52785841797572</v>
          </cell>
          <cell r="AI239">
            <v>387.88294910237062</v>
          </cell>
          <cell r="AJ239">
            <v>314.39814882087677</v>
          </cell>
          <cell r="AK239">
            <v>325.82373739053514</v>
          </cell>
          <cell r="AL239">
            <v>311.99966724284513</v>
          </cell>
          <cell r="AM239">
            <v>288.78085374423046</v>
          </cell>
          <cell r="AN239">
            <v>295.68748577653361</v>
          </cell>
          <cell r="AO239">
            <v>288.73302256786229</v>
          </cell>
          <cell r="AP239">
            <v>263.55832328719674</v>
          </cell>
          <cell r="AQ239">
            <v>242.56978932177435</v>
          </cell>
          <cell r="AR239">
            <v>236.89356277998604</v>
          </cell>
          <cell r="AS239">
            <v>69.245729783312882</v>
          </cell>
          <cell r="AT239">
            <v>48.838591225649104</v>
          </cell>
          <cell r="AU239">
            <v>65.49095325309402</v>
          </cell>
        </row>
        <row r="240">
          <cell r="B240">
            <v>2099</v>
          </cell>
          <cell r="C240" t="str">
            <v xml:space="preserve">BOCON PCIA. BS.AS. (PESOS) ESCRIT.      </v>
          </cell>
          <cell r="D240" t="str">
            <v>S</v>
          </cell>
          <cell r="U240">
            <v>0</v>
          </cell>
          <cell r="V240">
            <v>0</v>
          </cell>
          <cell r="W240">
            <v>0.99188249999999989</v>
          </cell>
          <cell r="X240">
            <v>1.7182427599999999</v>
          </cell>
          <cell r="Y240">
            <v>1.5940317900000001</v>
          </cell>
          <cell r="Z240">
            <v>4.9757248800000005</v>
          </cell>
          <cell r="AA240">
            <v>6.682625781855549</v>
          </cell>
          <cell r="AB240">
            <v>14.79144416546735</v>
          </cell>
          <cell r="AC240">
            <v>60.125233315291858</v>
          </cell>
          <cell r="AD240">
            <v>76.008086709717801</v>
          </cell>
          <cell r="AE240">
            <v>84.31709690852513</v>
          </cell>
          <cell r="AF240">
            <v>94.910830645545076</v>
          </cell>
          <cell r="AG240">
            <v>75.437781312484844</v>
          </cell>
          <cell r="AH240">
            <v>74.341437288626352</v>
          </cell>
          <cell r="AI240">
            <v>60.258241665704737</v>
          </cell>
          <cell r="AJ240">
            <v>13.586071182738944</v>
          </cell>
          <cell r="AK240">
            <v>12.681891277431115</v>
          </cell>
          <cell r="AL240">
            <v>13.883177294677578</v>
          </cell>
          <cell r="AM240">
            <v>11.721201024634473</v>
          </cell>
          <cell r="AN240">
            <v>12.677711904884223</v>
          </cell>
          <cell r="AO240">
            <v>10.670740616556376</v>
          </cell>
          <cell r="AP240">
            <v>11.422814685006195</v>
          </cell>
          <cell r="AQ240">
            <v>13.8868989128</v>
          </cell>
          <cell r="AR240">
            <v>12.965893979255618</v>
          </cell>
          <cell r="AS240">
            <v>9.8182608952791846</v>
          </cell>
          <cell r="AT240">
            <v>8.2802455693256576</v>
          </cell>
          <cell r="AU240">
            <v>8.7513586537207999</v>
          </cell>
        </row>
        <row r="241">
          <cell r="B241">
            <v>2098</v>
          </cell>
          <cell r="C241" t="str">
            <v xml:space="preserve">BOCON PCIA. BS.AS. (U$S) ESCRIT.        </v>
          </cell>
          <cell r="D241" t="str">
            <v>S</v>
          </cell>
          <cell r="U241">
            <v>0</v>
          </cell>
          <cell r="V241">
            <v>0</v>
          </cell>
          <cell r="W241">
            <v>1.7745333099999998</v>
          </cell>
          <cell r="X241">
            <v>2.4515535600000002</v>
          </cell>
          <cell r="Y241">
            <v>2.7796078</v>
          </cell>
          <cell r="Z241">
            <v>2.2172288</v>
          </cell>
          <cell r="AA241">
            <v>7.6410015574620846</v>
          </cell>
          <cell r="AB241">
            <v>9.6956650355666323</v>
          </cell>
          <cell r="AC241">
            <v>8.6952743194275222</v>
          </cell>
          <cell r="AD241">
            <v>8.2477223323589453</v>
          </cell>
          <cell r="AE241">
            <v>7.7960395352639047</v>
          </cell>
          <cell r="AF241">
            <v>9.9728512821445854</v>
          </cell>
          <cell r="AG241">
            <v>10.127218615697362</v>
          </cell>
          <cell r="AH241">
            <v>10.088378267653416</v>
          </cell>
          <cell r="AI241">
            <v>10.810769444702732</v>
          </cell>
          <cell r="AJ241">
            <v>10.529826289593901</v>
          </cell>
          <cell r="AK241">
            <v>10.09316552386672</v>
          </cell>
          <cell r="AL241">
            <v>9.5782162005260023</v>
          </cell>
          <cell r="AM241">
            <v>10.328830232261044</v>
          </cell>
          <cell r="AN241">
            <v>10.006066189305178</v>
          </cell>
          <cell r="AO241">
            <v>9.5599110340011322</v>
          </cell>
          <cell r="AP241">
            <v>9.162806072010401</v>
          </cell>
          <cell r="AQ241">
            <v>9.0073739666999995</v>
          </cell>
          <cell r="AR241">
            <v>8.5757852177301608</v>
          </cell>
          <cell r="AS241">
            <v>7.8723946675753602</v>
          </cell>
          <cell r="AT241">
            <v>7.4978018699490407</v>
          </cell>
          <cell r="AU241">
            <v>7.4978018699490399</v>
          </cell>
        </row>
        <row r="242">
          <cell r="B242">
            <v>2050</v>
          </cell>
          <cell r="C242" t="str">
            <v xml:space="preserve">BONO PARQUE IND. LA PLATA  U$S          </v>
          </cell>
          <cell r="D242" t="str">
            <v>N</v>
          </cell>
          <cell r="U242">
            <v>0</v>
          </cell>
          <cell r="V242">
            <v>0</v>
          </cell>
          <cell r="W242">
            <v>0.367796004250797</v>
          </cell>
          <cell r="X242">
            <v>0.27584700114025085</v>
          </cell>
          <cell r="Y242">
            <v>0.27584700114025085</v>
          </cell>
          <cell r="Z242">
            <v>0.18389800261096609</v>
          </cell>
          <cell r="AA242">
            <v>9.1948996212121215E-2</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row>
        <row r="243">
          <cell r="B243">
            <v>2128</v>
          </cell>
          <cell r="C243" t="str">
            <v>BOCON PCIA.DE CORRIENTES PESOS 2 DA. ESC</v>
          </cell>
          <cell r="D243" t="str">
            <v>S</v>
          </cell>
          <cell r="U243">
            <v>0</v>
          </cell>
          <cell r="V243">
            <v>0</v>
          </cell>
          <cell r="W243">
            <v>0</v>
          </cell>
          <cell r="X243">
            <v>0</v>
          </cell>
          <cell r="Y243">
            <v>0</v>
          </cell>
          <cell r="Z243">
            <v>0</v>
          </cell>
          <cell r="AA243">
            <v>0</v>
          </cell>
          <cell r="AB243">
            <v>0</v>
          </cell>
          <cell r="AC243">
            <v>10.118514734138614</v>
          </cell>
          <cell r="AD243">
            <v>13.199667309079095</v>
          </cell>
          <cell r="AE243">
            <v>13.992602456628648</v>
          </cell>
          <cell r="AF243">
            <v>15.223868985062909</v>
          </cell>
          <cell r="AG243">
            <v>27.142185021851592</v>
          </cell>
          <cell r="AH243">
            <v>25.10176629663745</v>
          </cell>
          <cell r="AI243">
            <v>24.426504337980383</v>
          </cell>
          <cell r="AJ243">
            <v>22.85972096696732</v>
          </cell>
          <cell r="AK243">
            <v>19.561908158421641</v>
          </cell>
          <cell r="AL243">
            <v>18.522451206704964</v>
          </cell>
          <cell r="AM243">
            <v>18.170970764425519</v>
          </cell>
          <cell r="AN243">
            <v>17.415224585147293</v>
          </cell>
          <cell r="AO243">
            <v>16.647749118050847</v>
          </cell>
          <cell r="AP243">
            <v>14.242901934776402</v>
          </cell>
          <cell r="AQ243">
            <v>13.87109960231435</v>
          </cell>
          <cell r="AR243">
            <v>13.510817650089665</v>
          </cell>
          <cell r="AS243">
            <v>0.15429710366944172</v>
          </cell>
          <cell r="AT243">
            <v>0.14897942449484641</v>
          </cell>
          <cell r="AU243">
            <v>0.14897942449484086</v>
          </cell>
        </row>
        <row r="244">
          <cell r="B244">
            <v>2030</v>
          </cell>
          <cell r="C244" t="str">
            <v xml:space="preserve">BOCON PCIA DE CORRIENTES PESOS ESCR     </v>
          </cell>
          <cell r="D244" t="str">
            <v>S</v>
          </cell>
          <cell r="U244">
            <v>0</v>
          </cell>
          <cell r="V244">
            <v>0</v>
          </cell>
          <cell r="W244">
            <v>11.33679602449048</v>
          </cell>
          <cell r="X244">
            <v>25.77489225865973</v>
          </cell>
          <cell r="Y244">
            <v>37.885145324163382</v>
          </cell>
          <cell r="Z244">
            <v>62.768501954206158</v>
          </cell>
          <cell r="AA244">
            <v>83.817559115761426</v>
          </cell>
          <cell r="AB244">
            <v>96.554902150345555</v>
          </cell>
          <cell r="AC244">
            <v>106.09548397983892</v>
          </cell>
          <cell r="AD244">
            <v>116.81921563090967</v>
          </cell>
          <cell r="AE244">
            <v>127.9078539853106</v>
          </cell>
          <cell r="AF244">
            <v>133.54572968297131</v>
          </cell>
          <cell r="AG244">
            <v>132.47337149370196</v>
          </cell>
          <cell r="AH244">
            <v>134.1961303657651</v>
          </cell>
          <cell r="AI244">
            <v>126.47128477377085</v>
          </cell>
          <cell r="AJ244">
            <v>106.98860768159122</v>
          </cell>
          <cell r="AK244">
            <v>95.745439616654195</v>
          </cell>
          <cell r="AL244">
            <v>85.569862652109293</v>
          </cell>
          <cell r="AM244">
            <v>86.054490096215773</v>
          </cell>
          <cell r="AN244">
            <v>78.627786796680809</v>
          </cell>
          <cell r="AO244">
            <v>73.779221201540423</v>
          </cell>
          <cell r="AP244">
            <v>61.281891559216341</v>
          </cell>
          <cell r="AQ244">
            <v>56.889649976357283</v>
          </cell>
          <cell r="AR244">
            <v>54.825578939885304</v>
          </cell>
          <cell r="AS244">
            <v>2.9194707388630428</v>
          </cell>
          <cell r="AT244">
            <v>2.9869025002168517</v>
          </cell>
          <cell r="AU244">
            <v>2.8535088834277755</v>
          </cell>
        </row>
        <row r="245">
          <cell r="B245">
            <v>2094</v>
          </cell>
          <cell r="C245" t="str">
            <v xml:space="preserve">BOCON PCIA. MENDOZA $ ESCRIT.           </v>
          </cell>
          <cell r="D245" t="str">
            <v>P</v>
          </cell>
          <cell r="U245">
            <v>0</v>
          </cell>
          <cell r="V245">
            <v>0</v>
          </cell>
          <cell r="W245">
            <v>0</v>
          </cell>
          <cell r="X245">
            <v>0</v>
          </cell>
          <cell r="Y245">
            <v>0</v>
          </cell>
          <cell r="Z245">
            <v>0</v>
          </cell>
          <cell r="AA245">
            <v>0</v>
          </cell>
          <cell r="AB245">
            <v>0</v>
          </cell>
          <cell r="AC245">
            <v>0.37311999999999995</v>
          </cell>
          <cell r="AD245">
            <v>0.36883503000000001</v>
          </cell>
          <cell r="AE245">
            <v>4.9754119999999992E-2</v>
          </cell>
          <cell r="AF245">
            <v>4.970473999999999E-2</v>
          </cell>
          <cell r="AG245">
            <v>4.8243520000000019E-2</v>
          </cell>
          <cell r="AH245">
            <v>4.2748299999999934E-2</v>
          </cell>
          <cell r="AI245">
            <v>4.1413080000000074E-2</v>
          </cell>
          <cell r="AJ245">
            <v>4.0077849999999977E-2</v>
          </cell>
          <cell r="AK245">
            <v>3.1430629999999946E-2</v>
          </cell>
          <cell r="AL245">
            <v>0.37840541</v>
          </cell>
          <cell r="AM245">
            <v>0.29001058999999996</v>
          </cell>
          <cell r="AN245">
            <v>0.27927577000000003</v>
          </cell>
          <cell r="AO245">
            <v>0.26854095</v>
          </cell>
          <cell r="AP245">
            <v>0</v>
          </cell>
          <cell r="AQ245">
            <v>0</v>
          </cell>
          <cell r="AR245">
            <v>0</v>
          </cell>
          <cell r="AS245">
            <v>0</v>
          </cell>
          <cell r="AT245">
            <v>0</v>
          </cell>
          <cell r="AU245">
            <v>0</v>
          </cell>
        </row>
        <row r="246">
          <cell r="B246">
            <v>2093</v>
          </cell>
          <cell r="C246" t="str">
            <v xml:space="preserve">BOCON PCIA. MENDOZA U$S ESCRIT.         </v>
          </cell>
          <cell r="D246" t="str">
            <v>P</v>
          </cell>
          <cell r="U246">
            <v>0</v>
          </cell>
          <cell r="V246">
            <v>0</v>
          </cell>
          <cell r="W246">
            <v>0</v>
          </cell>
          <cell r="X246">
            <v>0</v>
          </cell>
          <cell r="Y246">
            <v>0</v>
          </cell>
          <cell r="Z246">
            <v>0</v>
          </cell>
          <cell r="AA246">
            <v>0</v>
          </cell>
          <cell r="AB246">
            <v>0</v>
          </cell>
          <cell r="AC246">
            <v>0</v>
          </cell>
          <cell r="AD246">
            <v>0</v>
          </cell>
          <cell r="AE246">
            <v>0</v>
          </cell>
          <cell r="AF246">
            <v>0</v>
          </cell>
          <cell r="AG246">
            <v>3.8893500000000011E-2</v>
          </cell>
          <cell r="AH246">
            <v>8.0680000000000002E-2</v>
          </cell>
          <cell r="AI246">
            <v>3.1029519999999991E-2</v>
          </cell>
          <cell r="AJ246">
            <v>4.9846760000000011E-2</v>
          </cell>
          <cell r="AK246">
            <v>4.8186080000000013E-2</v>
          </cell>
          <cell r="AL246">
            <v>0.18175405000000006</v>
          </cell>
          <cell r="AM246">
            <v>0.15000883000000007</v>
          </cell>
          <cell r="AN246">
            <v>0.14976722999999997</v>
          </cell>
          <cell r="AO246">
            <v>0.15772166999999992</v>
          </cell>
          <cell r="AP246">
            <v>1.1994458800000139E-2</v>
          </cell>
          <cell r="AQ246">
            <v>0</v>
          </cell>
          <cell r="AR246">
            <v>0</v>
          </cell>
          <cell r="AS246">
            <v>0</v>
          </cell>
          <cell r="AT246">
            <v>0</v>
          </cell>
          <cell r="AU246">
            <v>0</v>
          </cell>
        </row>
        <row r="247">
          <cell r="A247" t="str">
            <v>x</v>
          </cell>
          <cell r="B247">
            <v>5084</v>
          </cell>
          <cell r="C247" t="str">
            <v xml:space="preserve">LETRAS DEL TESORO U$S VTO.23-2-2001     </v>
          </cell>
          <cell r="D247" t="str">
            <v>N</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0.117045</v>
          </cell>
          <cell r="AK247">
            <v>0.14808750000000001</v>
          </cell>
          <cell r="AL247">
            <v>0.46776000000000001</v>
          </cell>
          <cell r="AM247">
            <v>0.51863000000000004</v>
          </cell>
          <cell r="AN247">
            <v>0.55289999999999995</v>
          </cell>
          <cell r="AO247">
            <v>0.57456249999999998</v>
          </cell>
          <cell r="AP247">
            <v>0.43924999999999997</v>
          </cell>
          <cell r="AQ247">
            <v>0.569295</v>
          </cell>
          <cell r="AR247">
            <v>0.199355</v>
          </cell>
          <cell r="AS247">
            <v>0.10199999999999999</v>
          </cell>
          <cell r="AT247">
            <v>0.10199999999999999</v>
          </cell>
          <cell r="AU247">
            <v>7.2437500000000002E-2</v>
          </cell>
        </row>
        <row r="248">
          <cell r="A248" t="str">
            <v>x</v>
          </cell>
          <cell r="B248">
            <v>5086</v>
          </cell>
          <cell r="C248" t="str">
            <v xml:space="preserve">LETRAS DEL TESORO U$S VTO.27/04/01      </v>
          </cell>
          <cell r="D248" t="str">
            <v>N</v>
          </cell>
          <cell r="U248">
            <v>0</v>
          </cell>
          <cell r="V248">
            <v>0</v>
          </cell>
          <cell r="W248">
            <v>19.979636249999999</v>
          </cell>
          <cell r="X248">
            <v>9.7844250000000006</v>
          </cell>
          <cell r="Y248">
            <v>14.893102499999999</v>
          </cell>
          <cell r="Z248">
            <v>8.9483174999999999</v>
          </cell>
          <cell r="AA248">
            <v>12.294740011627905</v>
          </cell>
          <cell r="AB248">
            <v>7.0362999999999998</v>
          </cell>
          <cell r="AC248">
            <v>6.5418000000000003</v>
          </cell>
          <cell r="AD248">
            <v>9.7659099999999999</v>
          </cell>
          <cell r="AE248">
            <v>8.5022275111111103</v>
          </cell>
          <cell r="AF248">
            <v>7.7224799999999982</v>
          </cell>
          <cell r="AG248">
            <v>9.3803187500000007</v>
          </cell>
          <cell r="AH248">
            <v>7.8853749999999998</v>
          </cell>
          <cell r="AI248">
            <v>7.5958987558139528</v>
          </cell>
          <cell r="AJ248">
            <v>7.5878899999999998</v>
          </cell>
          <cell r="AK248">
            <v>4.9634812601156071</v>
          </cell>
          <cell r="AL248">
            <v>4.5720599999999996</v>
          </cell>
          <cell r="AM248">
            <v>3.0666187499999999</v>
          </cell>
          <cell r="AN248">
            <v>3.0336350053361794</v>
          </cell>
          <cell r="AO248">
            <v>2.3595450107526883</v>
          </cell>
          <cell r="AP248">
            <v>28.097902000000001</v>
          </cell>
          <cell r="AQ248">
            <v>0</v>
          </cell>
          <cell r="AR248">
            <v>0</v>
          </cell>
          <cell r="AS248">
            <v>0</v>
          </cell>
          <cell r="AT248">
            <v>0</v>
          </cell>
          <cell r="AU248">
            <v>0</v>
          </cell>
        </row>
        <row r="249">
          <cell r="A249" t="str">
            <v>OTROS TITULOS</v>
          </cell>
          <cell r="B249">
            <v>5088</v>
          </cell>
          <cell r="C249" t="str">
            <v xml:space="preserve">LETRAS DEL TESORO U$S VTO.24-5-2001     </v>
          </cell>
          <cell r="D249" t="str">
            <v>N</v>
          </cell>
          <cell r="U249">
            <v>0</v>
          </cell>
          <cell r="V249">
            <v>0</v>
          </cell>
          <cell r="W249">
            <v>0.47039999999999998</v>
          </cell>
          <cell r="X249">
            <v>0.134995</v>
          </cell>
          <cell r="Y249">
            <v>0.27068999999999999</v>
          </cell>
          <cell r="Z249">
            <v>0.18495</v>
          </cell>
          <cell r="AA249">
            <v>0.14949999999999999</v>
          </cell>
          <cell r="AB249">
            <v>0.15093750617283955</v>
          </cell>
          <cell r="AC249">
            <v>0.1449</v>
          </cell>
          <cell r="AD249">
            <v>0.16272500000000001</v>
          </cell>
          <cell r="AE249">
            <v>7.1499999999999994E-2</v>
          </cell>
          <cell r="AF249">
            <v>6.8250000000000005E-2</v>
          </cell>
          <cell r="AG249">
            <v>6.5000000000000002E-2</v>
          </cell>
          <cell r="AH249">
            <v>6.1749999999999999E-2</v>
          </cell>
          <cell r="AI249">
            <v>5.8500000000000003E-2</v>
          </cell>
          <cell r="AJ249">
            <v>5.525E-2</v>
          </cell>
          <cell r="AK249">
            <v>6.2799999999999995E-2</v>
          </cell>
          <cell r="AL249">
            <v>5.8875011286681517E-2</v>
          </cell>
          <cell r="AM249">
            <v>6.8949999999999997E-2</v>
          </cell>
          <cell r="AN249">
            <v>7.3612499999999997E-2</v>
          </cell>
          <cell r="AO249">
            <v>5.595E-2</v>
          </cell>
          <cell r="AP249">
            <v>84.665000000000006</v>
          </cell>
          <cell r="AQ249">
            <v>0</v>
          </cell>
          <cell r="AR249">
            <v>0</v>
          </cell>
          <cell r="AS249">
            <v>0</v>
          </cell>
          <cell r="AT249">
            <v>0</v>
          </cell>
          <cell r="AU249">
            <v>0</v>
          </cell>
        </row>
        <row r="250">
          <cell r="A250" t="str">
            <v>x</v>
          </cell>
          <cell r="B250">
            <v>5085</v>
          </cell>
          <cell r="C250" t="str">
            <v xml:space="preserve">LETRAS DEL TESORO U$S VTO. 15/06/01     </v>
          </cell>
          <cell r="D250" t="str">
            <v>N</v>
          </cell>
          <cell r="U250">
            <v>0</v>
          </cell>
          <cell r="V250">
            <v>0</v>
          </cell>
          <cell r="W250">
            <v>0</v>
          </cell>
          <cell r="X250">
            <v>0</v>
          </cell>
          <cell r="Y250">
            <v>0</v>
          </cell>
          <cell r="Z250">
            <v>0</v>
          </cell>
          <cell r="AA250">
            <v>0.11010503216038325</v>
          </cell>
          <cell r="AB250">
            <v>0</v>
          </cell>
          <cell r="AC250">
            <v>0.12436893209426599</v>
          </cell>
          <cell r="AD250">
            <v>0.12536732593743977</v>
          </cell>
          <cell r="AE250">
            <v>0.77255355931077263</v>
          </cell>
          <cell r="AF250">
            <v>0.27031862182077188</v>
          </cell>
          <cell r="AG250">
            <v>0.27031862182077188</v>
          </cell>
          <cell r="AH250">
            <v>0.37210800204214572</v>
          </cell>
          <cell r="AI250">
            <v>0.37210800204214572</v>
          </cell>
          <cell r="AJ250">
            <v>0.27031862182077188</v>
          </cell>
          <cell r="AK250">
            <v>0.27031862182077188</v>
          </cell>
          <cell r="AL250">
            <v>0.14355725168207462</v>
          </cell>
          <cell r="AM250">
            <v>0.14355725168207462</v>
          </cell>
          <cell r="AN250">
            <v>0.14355725168207462</v>
          </cell>
          <cell r="AO250">
            <v>0.14355725168207462</v>
          </cell>
          <cell r="AP250">
            <v>0.14355725168207462</v>
          </cell>
          <cell r="AQ250">
            <v>0.14355725168207462</v>
          </cell>
          <cell r="AR250">
            <v>6.3380685069348627E-5</v>
          </cell>
          <cell r="AS250">
            <v>0</v>
          </cell>
          <cell r="AT250">
            <v>0</v>
          </cell>
          <cell r="AU250">
            <v>0</v>
          </cell>
        </row>
        <row r="251">
          <cell r="A251" t="str">
            <v>x</v>
          </cell>
          <cell r="B251">
            <v>5091</v>
          </cell>
          <cell r="C251" t="str">
            <v xml:space="preserve">LETRAS DEL TESORO U$S VTO. 29/06/01     </v>
          </cell>
          <cell r="D251" t="str">
            <v>N</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8.3439395536554231E-2</v>
          </cell>
          <cell r="AL251">
            <v>0.21474946992260593</v>
          </cell>
          <cell r="AM251">
            <v>0.36718682715284928</v>
          </cell>
          <cell r="AN251">
            <v>1.5056531950987142</v>
          </cell>
          <cell r="AO251">
            <v>4.706837696933829</v>
          </cell>
          <cell r="AP251">
            <v>25.396000000000001</v>
          </cell>
          <cell r="AQ251">
            <v>0</v>
          </cell>
          <cell r="AR251">
            <v>0</v>
          </cell>
          <cell r="AS251">
            <v>0</v>
          </cell>
          <cell r="AT251">
            <v>0</v>
          </cell>
          <cell r="AU251">
            <v>0</v>
          </cell>
        </row>
        <row r="252">
          <cell r="A252" t="str">
            <v>TITULOS GOBIERNOS LOCALES</v>
          </cell>
          <cell r="B252">
            <v>5087</v>
          </cell>
          <cell r="C252" t="str">
            <v xml:space="preserve">LETRAS DEL TESORO U$S VTO. 10/8/2001    </v>
          </cell>
          <cell r="D252" t="str">
            <v>N</v>
          </cell>
          <cell r="U252">
            <v>0</v>
          </cell>
          <cell r="V252">
            <v>0</v>
          </cell>
          <cell r="W252">
            <v>0</v>
          </cell>
          <cell r="X252">
            <v>0</v>
          </cell>
          <cell r="Y252">
            <v>1.0803781360646827</v>
          </cell>
          <cell r="Z252">
            <v>0.34671366478912941</v>
          </cell>
          <cell r="AA252">
            <v>1.4800152650862204</v>
          </cell>
          <cell r="AB252">
            <v>10.277008609299191</v>
          </cell>
          <cell r="AC252">
            <v>13.243268911151233</v>
          </cell>
          <cell r="AD252">
            <v>14.206801731327662</v>
          </cell>
          <cell r="AE252">
            <v>17.628168127570014</v>
          </cell>
          <cell r="AF252">
            <v>14.448609149500177</v>
          </cell>
          <cell r="AG252">
            <v>22.946210480028544</v>
          </cell>
          <cell r="AH252">
            <v>12.404211792991534</v>
          </cell>
          <cell r="AI252">
            <v>8.2488582229698331</v>
          </cell>
          <cell r="AJ252">
            <v>10.191844086958437</v>
          </cell>
          <cell r="AK252">
            <v>18.387527559862257</v>
          </cell>
          <cell r="AL252">
            <v>17.927640527030547</v>
          </cell>
          <cell r="AM252">
            <v>14.225293716350285</v>
          </cell>
          <cell r="AN252">
            <v>14.147253277599267</v>
          </cell>
          <cell r="AO252">
            <v>13.736391275562232</v>
          </cell>
          <cell r="AP252">
            <v>92.062507999999994</v>
          </cell>
          <cell r="AQ252">
            <v>140.491015</v>
          </cell>
          <cell r="AR252">
            <v>0</v>
          </cell>
          <cell r="AS252">
            <v>0</v>
          </cell>
          <cell r="AT252">
            <v>0</v>
          </cell>
          <cell r="AU252">
            <v>0</v>
          </cell>
        </row>
        <row r="253">
          <cell r="A253" t="str">
            <v>x</v>
          </cell>
          <cell r="B253">
            <v>5093</v>
          </cell>
          <cell r="C253" t="str">
            <v xml:space="preserve">LETRAS DEL TESORO U$S VTO. 24/08/2001   </v>
          </cell>
          <cell r="D253" t="str">
            <v>N</v>
          </cell>
          <cell r="U253">
            <v>0</v>
          </cell>
          <cell r="V253">
            <v>0</v>
          </cell>
          <cell r="W253">
            <v>0</v>
          </cell>
          <cell r="X253">
            <v>0</v>
          </cell>
          <cell r="Y253">
            <v>0.10029140954060144</v>
          </cell>
          <cell r="Z253">
            <v>8.6985542044548378E-2</v>
          </cell>
          <cell r="AA253">
            <v>8.5033247623175962E-2</v>
          </cell>
          <cell r="AB253">
            <v>0.11127453995293367</v>
          </cell>
          <cell r="AC253">
            <v>0.15891442172705583</v>
          </cell>
          <cell r="AD253">
            <v>0.15623739205865386</v>
          </cell>
          <cell r="AE253">
            <v>0.85614110662620835</v>
          </cell>
          <cell r="AF253">
            <v>1.3437217663825565</v>
          </cell>
          <cell r="AG253">
            <v>1.3177065771270065</v>
          </cell>
          <cell r="AH253">
            <v>1.2908598090149994</v>
          </cell>
          <cell r="AI253">
            <v>1.5236949207100214</v>
          </cell>
          <cell r="AJ253">
            <v>1.4899047245079331</v>
          </cell>
          <cell r="AK253">
            <v>1.4553970833785705</v>
          </cell>
          <cell r="AL253">
            <v>0.41177163271770001</v>
          </cell>
          <cell r="AM253">
            <v>0.33259262476491547</v>
          </cell>
          <cell r="AN253">
            <v>0.35220638040568342</v>
          </cell>
          <cell r="AO253">
            <v>0.34255462148755633</v>
          </cell>
          <cell r="AP253">
            <v>0.26891417954655772</v>
          </cell>
          <cell r="AQ253">
            <v>22.407330000000002</v>
          </cell>
          <cell r="AR253">
            <v>0</v>
          </cell>
          <cell r="AS253">
            <v>0</v>
          </cell>
          <cell r="AT253">
            <v>0</v>
          </cell>
          <cell r="AU253">
            <v>0</v>
          </cell>
        </row>
        <row r="254">
          <cell r="A254" t="str">
            <v>BPRV</v>
          </cell>
          <cell r="B254">
            <v>5013</v>
          </cell>
          <cell r="C254" t="str">
            <v xml:space="preserve">LETES U$S V.24-8-2001 NO ARANCELADAS    </v>
          </cell>
          <cell r="D254" t="str">
            <v>N</v>
          </cell>
          <cell r="U254">
            <v>0</v>
          </cell>
          <cell r="V254">
            <v>0</v>
          </cell>
          <cell r="W254">
            <v>0</v>
          </cell>
          <cell r="X254">
            <v>0</v>
          </cell>
          <cell r="Y254">
            <v>0</v>
          </cell>
          <cell r="Z254">
            <v>0</v>
          </cell>
          <cell r="AA254">
            <v>0</v>
          </cell>
          <cell r="AB254">
            <v>0</v>
          </cell>
          <cell r="AC254">
            <v>4.1552356187125215</v>
          </cell>
          <cell r="AD254">
            <v>7.2706025199874773</v>
          </cell>
          <cell r="AE254">
            <v>8.7815232099645062</v>
          </cell>
          <cell r="AF254">
            <v>7.0964914620373367</v>
          </cell>
          <cell r="AG254">
            <v>6.678074026551144</v>
          </cell>
          <cell r="AH254">
            <v>8.1530605901012354</v>
          </cell>
          <cell r="AI254">
            <v>9.1757138689858415</v>
          </cell>
          <cell r="AJ254">
            <v>4.95824789595759</v>
          </cell>
          <cell r="AK254">
            <v>3.7171369975431237</v>
          </cell>
          <cell r="AL254">
            <v>8.0106146925233261</v>
          </cell>
          <cell r="AM254">
            <v>4.2306758501092183</v>
          </cell>
          <cell r="AN254">
            <v>8.4220653443462297</v>
          </cell>
          <cell r="AO254">
            <v>6.7580980778878965</v>
          </cell>
          <cell r="AP254">
            <v>8.0146982205530524</v>
          </cell>
          <cell r="AQ254">
            <v>0.13577</v>
          </cell>
          <cell r="AR254">
            <v>0</v>
          </cell>
          <cell r="AS254">
            <v>0</v>
          </cell>
          <cell r="AT254">
            <v>0</v>
          </cell>
          <cell r="AU254">
            <v>0</v>
          </cell>
        </row>
        <row r="255">
          <cell r="A255" t="str">
            <v>x</v>
          </cell>
          <cell r="B255">
            <v>5089</v>
          </cell>
          <cell r="C255" t="str">
            <v xml:space="preserve">LETRAS DEL TESORO U$S VTO.14/09/2001    </v>
          </cell>
          <cell r="D255" t="str">
            <v>N</v>
          </cell>
          <cell r="U255">
            <v>0</v>
          </cell>
          <cell r="V255">
            <v>0</v>
          </cell>
          <cell r="W255">
            <v>0</v>
          </cell>
          <cell r="X255">
            <v>0</v>
          </cell>
          <cell r="Y255">
            <v>0</v>
          </cell>
          <cell r="Z255">
            <v>0</v>
          </cell>
          <cell r="AA255">
            <v>0</v>
          </cell>
          <cell r="AB255">
            <v>0</v>
          </cell>
          <cell r="AC255">
            <v>21.986092640987987</v>
          </cell>
          <cell r="AD255">
            <v>20.547747271823084</v>
          </cell>
          <cell r="AE255">
            <v>28.523365001502761</v>
          </cell>
          <cell r="AF255">
            <v>28.022086712937082</v>
          </cell>
          <cell r="AG255">
            <v>25.707669731671338</v>
          </cell>
          <cell r="AH255">
            <v>22.068064224341448</v>
          </cell>
          <cell r="AI255">
            <v>26.326222752252335</v>
          </cell>
          <cell r="AJ255">
            <v>27.616694124647381</v>
          </cell>
          <cell r="AK255">
            <v>25.28146675892771</v>
          </cell>
          <cell r="AL255">
            <v>23.95701155786395</v>
          </cell>
          <cell r="AM255">
            <v>19.755384268125233</v>
          </cell>
          <cell r="AN255">
            <v>22.706522194510431</v>
          </cell>
          <cell r="AO255">
            <v>22.324247511277612</v>
          </cell>
          <cell r="AP255">
            <v>23.228000000000002</v>
          </cell>
          <cell r="AQ255">
            <v>78.695177000000001</v>
          </cell>
          <cell r="AR255">
            <v>0</v>
          </cell>
          <cell r="AS255">
            <v>0</v>
          </cell>
          <cell r="AT255">
            <v>0</v>
          </cell>
          <cell r="AU255">
            <v>0</v>
          </cell>
        </row>
        <row r="256">
          <cell r="A256" t="str">
            <v>BPRV</v>
          </cell>
          <cell r="B256">
            <v>5009</v>
          </cell>
          <cell r="C256" t="str">
            <v xml:space="preserve">LETES U$S VTO.14-09-2001 NO ARANCELADA  </v>
          </cell>
          <cell r="D256" t="str">
            <v>N</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0.46359963562395795</v>
          </cell>
          <cell r="AI256">
            <v>2.516527808046801</v>
          </cell>
          <cell r="AJ256">
            <v>4.9523059882203082</v>
          </cell>
          <cell r="AK256">
            <v>6.9274047143704172</v>
          </cell>
          <cell r="AL256">
            <v>13.063364279420091</v>
          </cell>
          <cell r="AM256">
            <v>13.109828493218544</v>
          </cell>
          <cell r="AN256">
            <v>11.885517643921339</v>
          </cell>
          <cell r="AO256">
            <v>9.127040367595006</v>
          </cell>
          <cell r="AP256">
            <v>8.471457144335389</v>
          </cell>
          <cell r="AQ256">
            <v>5.33E-2</v>
          </cell>
          <cell r="AR256">
            <v>0</v>
          </cell>
          <cell r="AS256">
            <v>0</v>
          </cell>
          <cell r="AT256">
            <v>0</v>
          </cell>
          <cell r="AU256">
            <v>0</v>
          </cell>
        </row>
        <row r="257">
          <cell r="B257">
            <v>2089</v>
          </cell>
          <cell r="C257" t="str">
            <v xml:space="preserve">BOCON PCIA.SANTIAGO DEL ESTERO $ ESC.   </v>
          </cell>
          <cell r="D257" t="str">
            <v>P</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4.2277599999997768E-3</v>
          </cell>
          <cell r="AI257">
            <v>4.1194000000003726E-3</v>
          </cell>
          <cell r="AJ257">
            <v>1.3659919999999926E-2</v>
          </cell>
          <cell r="AK257">
            <v>1.7726339999999851E-2</v>
          </cell>
          <cell r="AL257">
            <v>1.7234150000000371E-2</v>
          </cell>
          <cell r="AM257">
            <v>4.1669349999999626E-2</v>
          </cell>
          <cell r="AN257">
            <v>0.12843750000000001</v>
          </cell>
          <cell r="AO257">
            <v>0.13266454999999888</v>
          </cell>
          <cell r="AP257">
            <v>0.1285208328000009</v>
          </cell>
          <cell r="AQ257">
            <v>41.588776000000003</v>
          </cell>
          <cell r="AR257">
            <v>0</v>
          </cell>
          <cell r="AS257">
            <v>0</v>
          </cell>
          <cell r="AT257">
            <v>0</v>
          </cell>
          <cell r="AU257">
            <v>0</v>
          </cell>
        </row>
        <row r="258">
          <cell r="B258">
            <v>2088</v>
          </cell>
          <cell r="C258" t="str">
            <v xml:space="preserve">BOCON PCIA.SANTIAGO DEL ESTERO U$S ESC. </v>
          </cell>
          <cell r="D258" t="str">
            <v>P</v>
          </cell>
          <cell r="U258">
            <v>0</v>
          </cell>
          <cell r="V258">
            <v>0</v>
          </cell>
          <cell r="W258">
            <v>0</v>
          </cell>
          <cell r="X258">
            <v>0</v>
          </cell>
          <cell r="Y258">
            <v>0</v>
          </cell>
          <cell r="Z258">
            <v>0</v>
          </cell>
          <cell r="AA258">
            <v>0</v>
          </cell>
          <cell r="AB258">
            <v>0</v>
          </cell>
          <cell r="AC258">
            <v>0</v>
          </cell>
          <cell r="AD258">
            <v>0</v>
          </cell>
          <cell r="AE258">
            <v>0.11405999999999999</v>
          </cell>
          <cell r="AF258">
            <v>0.11405999999999999</v>
          </cell>
          <cell r="AG258">
            <v>0.11405999999999999</v>
          </cell>
          <cell r="AH258">
            <v>0</v>
          </cell>
          <cell r="AI258">
            <v>0</v>
          </cell>
          <cell r="AJ258">
            <v>2.7983999999999998E-2</v>
          </cell>
          <cell r="AK258">
            <v>0.1741257800000012</v>
          </cell>
          <cell r="AL258">
            <v>9.1167809999998656E-2</v>
          </cell>
          <cell r="AM258">
            <v>0.22910556000000237</v>
          </cell>
          <cell r="AN258">
            <v>0.4244764200000018</v>
          </cell>
          <cell r="AO258">
            <v>0.48760732999999823</v>
          </cell>
          <cell r="AP258">
            <v>0.48618490080000087</v>
          </cell>
          <cell r="AQ258">
            <v>52.081513999999999</v>
          </cell>
          <cell r="AR258">
            <v>48.081046999999998</v>
          </cell>
          <cell r="AS258">
            <v>0</v>
          </cell>
          <cell r="AT258">
            <v>0</v>
          </cell>
          <cell r="AU258">
            <v>0</v>
          </cell>
        </row>
        <row r="259">
          <cell r="B259">
            <v>2091</v>
          </cell>
          <cell r="C259" t="str">
            <v xml:space="preserve">BOCON PREV.SANTIAGO DEL ESTERO $ ESC    </v>
          </cell>
          <cell r="D259" t="str">
            <v>P</v>
          </cell>
          <cell r="U259">
            <v>0</v>
          </cell>
          <cell r="V259">
            <v>0</v>
          </cell>
          <cell r="W259">
            <v>0</v>
          </cell>
          <cell r="X259">
            <v>0</v>
          </cell>
          <cell r="Y259">
            <v>0</v>
          </cell>
          <cell r="Z259">
            <v>0</v>
          </cell>
          <cell r="AA259">
            <v>0</v>
          </cell>
          <cell r="AB259">
            <v>0</v>
          </cell>
          <cell r="AC259">
            <v>0</v>
          </cell>
          <cell r="AD259">
            <v>0</v>
          </cell>
          <cell r="AE259">
            <v>0.10517799999999999</v>
          </cell>
          <cell r="AF259">
            <v>0.10517799999999999</v>
          </cell>
          <cell r="AG259">
            <v>0.109178</v>
          </cell>
          <cell r="AH259">
            <v>0.15523300999999978</v>
          </cell>
          <cell r="AI259">
            <v>0.2276350700000003</v>
          </cell>
          <cell r="AJ259">
            <v>0.20702456000000005</v>
          </cell>
          <cell r="AK259">
            <v>0.19537195000000018</v>
          </cell>
          <cell r="AL259">
            <v>0.12634856000000005</v>
          </cell>
          <cell r="AM259">
            <v>0.12652697999999998</v>
          </cell>
          <cell r="AN259">
            <v>9.0928799999998883E-3</v>
          </cell>
          <cell r="AO259">
            <v>6.1060580000000073E-2</v>
          </cell>
          <cell r="AP259">
            <v>9.9627113599999803E-2</v>
          </cell>
          <cell r="AQ259">
            <v>20.212</v>
          </cell>
          <cell r="AR259">
            <v>21.371700000000001</v>
          </cell>
          <cell r="AS259">
            <v>0</v>
          </cell>
          <cell r="AT259">
            <v>0</v>
          </cell>
          <cell r="AU259">
            <v>0</v>
          </cell>
        </row>
        <row r="260">
          <cell r="B260">
            <v>2090</v>
          </cell>
          <cell r="C260" t="str">
            <v xml:space="preserve">BOCON PREV.SANTIAGO DEL ESTERO U$S ESC  </v>
          </cell>
          <cell r="D260" t="str">
            <v>P</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9.8635999999998605E-4</v>
          </cell>
          <cell r="AL260">
            <v>4.150020000000019E-3</v>
          </cell>
          <cell r="AM260">
            <v>0</v>
          </cell>
          <cell r="AN260">
            <v>3.3814000000001394E-4</v>
          </cell>
          <cell r="AO260">
            <v>5.3481729999999984E-2</v>
          </cell>
          <cell r="AP260">
            <v>7.6209291199999973E-2</v>
          </cell>
          <cell r="AQ260">
            <v>6.3868999999999995E-2</v>
          </cell>
          <cell r="AR260">
            <v>3.1869000000000001E-2</v>
          </cell>
          <cell r="AS260">
            <v>0</v>
          </cell>
          <cell r="AT260">
            <v>0</v>
          </cell>
          <cell r="AU260">
            <v>0</v>
          </cell>
        </row>
        <row r="261">
          <cell r="B261">
            <v>2126</v>
          </cell>
          <cell r="C261" t="str">
            <v>TIT.CANC.DEUDA SANTIAGO DEL ESTERO $ ESC</v>
          </cell>
          <cell r="D261" t="str">
            <v>P</v>
          </cell>
          <cell r="U261">
            <v>0</v>
          </cell>
          <cell r="V261">
            <v>0</v>
          </cell>
          <cell r="W261">
            <v>0</v>
          </cell>
          <cell r="X261">
            <v>0</v>
          </cell>
          <cell r="Y261">
            <v>0</v>
          </cell>
          <cell r="Z261">
            <v>0</v>
          </cell>
          <cell r="AA261">
            <v>0</v>
          </cell>
          <cell r="AB261">
            <v>0</v>
          </cell>
          <cell r="AC261">
            <v>0</v>
          </cell>
          <cell r="AD261">
            <v>0</v>
          </cell>
          <cell r="AE261">
            <v>0.20497899999999999</v>
          </cell>
          <cell r="AF261">
            <v>0.20497899999999999</v>
          </cell>
          <cell r="AG261">
            <v>0.20497899999999999</v>
          </cell>
          <cell r="AH261">
            <v>8.6447999999999997E-2</v>
          </cell>
          <cell r="AI261">
            <v>0</v>
          </cell>
          <cell r="AJ261">
            <v>1.7888000000000001E-2</v>
          </cell>
          <cell r="AK261">
            <v>0.141625</v>
          </cell>
          <cell r="AL261">
            <v>0.33166499999999999</v>
          </cell>
          <cell r="AM261">
            <v>1.0534030000000001</v>
          </cell>
          <cell r="AN261">
            <v>0.93665200000000004</v>
          </cell>
          <cell r="AO261">
            <v>1.371912</v>
          </cell>
          <cell r="AP261">
            <v>0.74856800000000001</v>
          </cell>
          <cell r="AQ261">
            <v>0.35855300000000001</v>
          </cell>
          <cell r="AR261">
            <v>8.2679999999999993E-3</v>
          </cell>
          <cell r="AS261">
            <v>0</v>
          </cell>
          <cell r="AT261">
            <v>0</v>
          </cell>
          <cell r="AU261">
            <v>0</v>
          </cell>
        </row>
        <row r="262">
          <cell r="B262">
            <v>2092</v>
          </cell>
          <cell r="C262" t="str">
            <v xml:space="preserve">TIT.TESORO SANTIAGO DEL ESTERO U$S ESC  </v>
          </cell>
          <cell r="D262" t="str">
            <v>P</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1.1161899999994785E-3</v>
          </cell>
          <cell r="AK262">
            <v>0</v>
          </cell>
          <cell r="AL262">
            <v>0</v>
          </cell>
          <cell r="AM262">
            <v>0</v>
          </cell>
          <cell r="AN262">
            <v>0</v>
          </cell>
          <cell r="AO262">
            <v>2.5767000000001864E-3</v>
          </cell>
          <cell r="AP262">
            <v>43.535899999999998</v>
          </cell>
          <cell r="AQ262">
            <v>59.379300000000001</v>
          </cell>
          <cell r="AR262">
            <v>37.708692999999997</v>
          </cell>
          <cell r="AS262">
            <v>34.551022000000003</v>
          </cell>
          <cell r="AT262">
            <v>37.142679000000001</v>
          </cell>
          <cell r="AU262">
            <v>38.634442</v>
          </cell>
        </row>
      </sheetData>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 Títulos"/>
      <sheetName val="Intereses"/>
      <sheetName val="I-02"/>
      <sheetName val=" II-02"/>
      <sheetName val=" III-02"/>
      <sheetName val="Resumen"/>
      <sheetName val="BOP"/>
    </sheetNames>
    <sheetDataSet>
      <sheetData sheetId="0" refreshError="1">
        <row r="1">
          <cell r="K1">
            <v>37346</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K"/>
      <sheetName val="2004 Int"/>
      <sheetName val="2005 K"/>
      <sheetName val="2005 Int"/>
      <sheetName val="Resto K"/>
      <sheetName val="Resto Int"/>
      <sheetName val="Amort Títulos"/>
      <sheetName val="INT. 2006"/>
      <sheetName val="INT. 2007"/>
      <sheetName val="int. 2008"/>
      <sheetName val="int. resto"/>
      <sheetName val="M"/>
    </sheetNames>
    <sheetDataSet>
      <sheetData sheetId="0" refreshError="1"/>
      <sheetData sheetId="1" refreshError="1"/>
      <sheetData sheetId="2" refreshError="1">
        <row r="2">
          <cell r="A2" t="str">
            <v>DNCI</v>
          </cell>
          <cell r="B2" t="str">
            <v>I trim</v>
          </cell>
          <cell r="C2">
            <v>2</v>
          </cell>
          <cell r="D2">
            <v>3</v>
          </cell>
          <cell r="E2">
            <v>4</v>
          </cell>
          <cell r="F2" t="str">
            <v>Total general</v>
          </cell>
          <cell r="G2" t="str">
            <v>Resto 2005</v>
          </cell>
        </row>
        <row r="3">
          <cell r="A3">
            <v>1</v>
          </cell>
          <cell r="B3">
            <v>2</v>
          </cell>
          <cell r="C3">
            <v>3</v>
          </cell>
          <cell r="D3">
            <v>4</v>
          </cell>
          <cell r="E3">
            <v>5</v>
          </cell>
          <cell r="F3">
            <v>6</v>
          </cell>
          <cell r="G3">
            <v>7</v>
          </cell>
        </row>
        <row r="4">
          <cell r="A4" t="str">
            <v>ABCRA</v>
          </cell>
          <cell r="B4">
            <v>1605.24475524476</v>
          </cell>
          <cell r="F4">
            <v>1605.24475524476</v>
          </cell>
          <cell r="G4">
            <v>0</v>
          </cell>
        </row>
        <row r="5">
          <cell r="A5" t="str">
            <v>ALENIA/FFAA</v>
          </cell>
          <cell r="E5">
            <v>0.72465000000000002</v>
          </cell>
          <cell r="F5">
            <v>0.72465000000000002</v>
          </cell>
          <cell r="G5">
            <v>0.72465000000000002</v>
          </cell>
        </row>
        <row r="6">
          <cell r="A6" t="str">
            <v>API</v>
          </cell>
          <cell r="B6">
            <v>0.14677398999999999</v>
          </cell>
          <cell r="E6">
            <v>0.14677398999999999</v>
          </cell>
          <cell r="F6">
            <v>0.29354797999999999</v>
          </cell>
          <cell r="G6">
            <v>0.14677398999999999</v>
          </cell>
        </row>
        <row r="7">
          <cell r="A7" t="str">
            <v>BBVA/CONEA</v>
          </cell>
          <cell r="B7">
            <v>0.15072034000000001</v>
          </cell>
          <cell r="C7">
            <v>0.17166155999999999</v>
          </cell>
          <cell r="F7">
            <v>0.3223819</v>
          </cell>
          <cell r="G7">
            <v>0.17166155999999999</v>
          </cell>
        </row>
        <row r="8">
          <cell r="A8" t="str">
            <v>BBVA/DEFENSA</v>
          </cell>
          <cell r="B8">
            <v>0.16532869</v>
          </cell>
          <cell r="C8">
            <v>7.3594839999999995E-2</v>
          </cell>
          <cell r="F8">
            <v>0.23892353</v>
          </cell>
          <cell r="G8">
            <v>7.3594839999999995E-2</v>
          </cell>
        </row>
        <row r="9">
          <cell r="A9" t="str">
            <v>BBVA/SALUD</v>
          </cell>
          <cell r="B9">
            <v>0.35267416999999995</v>
          </cell>
          <cell r="C9">
            <v>0.25008995000000001</v>
          </cell>
          <cell r="D9">
            <v>0.17503758</v>
          </cell>
          <cell r="E9">
            <v>5.0406329999999999E-2</v>
          </cell>
          <cell r="F9">
            <v>0.82820803000000009</v>
          </cell>
          <cell r="G9">
            <v>0.47553386000000003</v>
          </cell>
        </row>
        <row r="10">
          <cell r="A10" t="str">
            <v>BD05-I u$s</v>
          </cell>
          <cell r="C10">
            <v>369.13977</v>
          </cell>
          <cell r="F10">
            <v>369.13977</v>
          </cell>
          <cell r="G10">
            <v>369.13977</v>
          </cell>
        </row>
        <row r="11">
          <cell r="A11" t="str">
            <v>BD06-u$s</v>
          </cell>
          <cell r="B11">
            <v>11.04609</v>
          </cell>
          <cell r="D11">
            <v>0</v>
          </cell>
          <cell r="F11">
            <v>11.04609</v>
          </cell>
          <cell r="G11">
            <v>0</v>
          </cell>
        </row>
        <row r="12">
          <cell r="A12" t="str">
            <v>BD07-I $</v>
          </cell>
          <cell r="B12">
            <v>134.15127362978799</v>
          </cell>
          <cell r="D12">
            <v>134.15127362978799</v>
          </cell>
          <cell r="F12">
            <v>268.30254725957599</v>
          </cell>
          <cell r="G12">
            <v>134.15127362978799</v>
          </cell>
        </row>
        <row r="13">
          <cell r="A13" t="str">
            <v>BD08-UCP</v>
          </cell>
          <cell r="B13">
            <v>98.230133133589291</v>
          </cell>
          <cell r="E13">
            <v>98.230133133589291</v>
          </cell>
          <cell r="F13">
            <v>196.46026626717858</v>
          </cell>
          <cell r="G13">
            <v>98.230133133589291</v>
          </cell>
        </row>
        <row r="14">
          <cell r="A14" t="str">
            <v>BD11-UCP</v>
          </cell>
          <cell r="B14">
            <v>81.664303138731896</v>
          </cell>
          <cell r="C14">
            <v>81.664303138731896</v>
          </cell>
          <cell r="D14">
            <v>54.442868759154599</v>
          </cell>
          <cell r="E14">
            <v>108.8857375183092</v>
          </cell>
          <cell r="F14">
            <v>326.65721255492758</v>
          </cell>
          <cell r="G14">
            <v>244.99290941619569</v>
          </cell>
        </row>
        <row r="15">
          <cell r="A15" t="str">
            <v>BD12-I u$s</v>
          </cell>
          <cell r="B15">
            <v>0</v>
          </cell>
          <cell r="D15">
            <v>1374.3684841199999</v>
          </cell>
          <cell r="F15">
            <v>1374.3684841199999</v>
          </cell>
          <cell r="G15">
            <v>1374.3684841199999</v>
          </cell>
        </row>
        <row r="16">
          <cell r="A16" t="str">
            <v>BD13-$</v>
          </cell>
          <cell r="B16">
            <v>0</v>
          </cell>
          <cell r="C16">
            <v>5.5011982998151394</v>
          </cell>
          <cell r="D16">
            <v>5.5011982998151394</v>
          </cell>
          <cell r="E16">
            <v>11.002396599630279</v>
          </cell>
          <cell r="F16">
            <v>22.004793199260558</v>
          </cell>
          <cell r="G16">
            <v>22.004793199260558</v>
          </cell>
        </row>
        <row r="17">
          <cell r="A17" t="str">
            <v>BD13-u$s</v>
          </cell>
          <cell r="C17">
            <v>0</v>
          </cell>
          <cell r="E17">
            <v>0</v>
          </cell>
          <cell r="F17">
            <v>0</v>
          </cell>
          <cell r="G17">
            <v>0</v>
          </cell>
        </row>
        <row r="18">
          <cell r="A18" t="str">
            <v>BERL/YACYRETA</v>
          </cell>
          <cell r="B18">
            <v>0.48102763497724799</v>
          </cell>
          <cell r="D18">
            <v>0.48102763497724799</v>
          </cell>
          <cell r="F18">
            <v>0.96205526995449597</v>
          </cell>
          <cell r="G18">
            <v>0.48102763497724799</v>
          </cell>
        </row>
        <row r="19">
          <cell r="A19" t="str">
            <v>BESP</v>
          </cell>
          <cell r="B19">
            <v>0</v>
          </cell>
          <cell r="E19">
            <v>0</v>
          </cell>
          <cell r="F19">
            <v>0</v>
          </cell>
          <cell r="G19">
            <v>0</v>
          </cell>
        </row>
        <row r="20">
          <cell r="A20" t="str">
            <v>BESP/TESORO</v>
          </cell>
          <cell r="B20">
            <v>104.430375</v>
          </cell>
          <cell r="C20">
            <v>104.430375</v>
          </cell>
          <cell r="D20">
            <v>41.139249999999997</v>
          </cell>
          <cell r="E20">
            <v>167.72149999999999</v>
          </cell>
          <cell r="F20">
            <v>417.72149999999999</v>
          </cell>
          <cell r="G20">
            <v>313.29112499999997</v>
          </cell>
        </row>
        <row r="21">
          <cell r="A21" t="str">
            <v>BG04/06</v>
          </cell>
          <cell r="C21">
            <v>0</v>
          </cell>
          <cell r="E21">
            <v>0</v>
          </cell>
          <cell r="F21">
            <v>0</v>
          </cell>
          <cell r="G21">
            <v>0</v>
          </cell>
        </row>
        <row r="22">
          <cell r="A22" t="str">
            <v>BG05/17</v>
          </cell>
          <cell r="B22">
            <v>0</v>
          </cell>
          <cell r="D22">
            <v>0</v>
          </cell>
          <cell r="F22">
            <v>0</v>
          </cell>
          <cell r="G22">
            <v>0</v>
          </cell>
        </row>
        <row r="23">
          <cell r="A23" t="str">
            <v>BG06/27</v>
          </cell>
          <cell r="B23">
            <v>0</v>
          </cell>
          <cell r="C23">
            <v>0</v>
          </cell>
          <cell r="E23">
            <v>0</v>
          </cell>
          <cell r="F23">
            <v>0</v>
          </cell>
          <cell r="G23">
            <v>0</v>
          </cell>
        </row>
        <row r="24">
          <cell r="A24" t="str">
            <v>BG07/05</v>
          </cell>
          <cell r="C24">
            <v>0</v>
          </cell>
          <cell r="E24">
            <v>821.55551600000001</v>
          </cell>
          <cell r="F24">
            <v>821.55551600000001</v>
          </cell>
          <cell r="G24">
            <v>821.55551600000001</v>
          </cell>
        </row>
        <row r="25">
          <cell r="A25" t="str">
            <v>BG08/19</v>
          </cell>
          <cell r="B25">
            <v>0</v>
          </cell>
          <cell r="D25">
            <v>0</v>
          </cell>
          <cell r="F25">
            <v>0</v>
          </cell>
          <cell r="G25">
            <v>0</v>
          </cell>
        </row>
        <row r="26">
          <cell r="A26" t="str">
            <v>BG09/09</v>
          </cell>
          <cell r="C26">
            <v>0</v>
          </cell>
          <cell r="E26">
            <v>0</v>
          </cell>
          <cell r="F26">
            <v>0</v>
          </cell>
          <cell r="G26">
            <v>0</v>
          </cell>
        </row>
        <row r="27">
          <cell r="A27" t="str">
            <v>BG10/20</v>
          </cell>
          <cell r="B27">
            <v>0</v>
          </cell>
          <cell r="D27">
            <v>0</v>
          </cell>
          <cell r="F27">
            <v>0</v>
          </cell>
          <cell r="G27">
            <v>0</v>
          </cell>
        </row>
        <row r="28">
          <cell r="A28" t="str">
            <v>BG11/10</v>
          </cell>
          <cell r="B28">
            <v>0</v>
          </cell>
          <cell r="E28">
            <v>0</v>
          </cell>
          <cell r="F28">
            <v>0</v>
          </cell>
          <cell r="G28">
            <v>0</v>
          </cell>
        </row>
        <row r="29">
          <cell r="A29" t="str">
            <v>BG12/15</v>
          </cell>
          <cell r="C29">
            <v>0</v>
          </cell>
          <cell r="E29">
            <v>0</v>
          </cell>
          <cell r="F29">
            <v>0</v>
          </cell>
          <cell r="G29">
            <v>0</v>
          </cell>
        </row>
        <row r="30">
          <cell r="A30" t="str">
            <v>BG13/30</v>
          </cell>
          <cell r="B30">
            <v>0</v>
          </cell>
          <cell r="D30">
            <v>0</v>
          </cell>
          <cell r="F30">
            <v>0</v>
          </cell>
          <cell r="G30">
            <v>0</v>
          </cell>
        </row>
        <row r="31">
          <cell r="A31" t="str">
            <v>BG14/31</v>
          </cell>
          <cell r="B31">
            <v>0</v>
          </cell>
          <cell r="D31">
            <v>0</v>
          </cell>
          <cell r="F31">
            <v>0</v>
          </cell>
          <cell r="G31">
            <v>0</v>
          </cell>
        </row>
        <row r="32">
          <cell r="A32" t="str">
            <v>BG15/12</v>
          </cell>
          <cell r="B32">
            <v>0</v>
          </cell>
          <cell r="D32">
            <v>0</v>
          </cell>
          <cell r="F32">
            <v>0</v>
          </cell>
          <cell r="G32">
            <v>0</v>
          </cell>
        </row>
        <row r="33">
          <cell r="A33" t="str">
            <v>BG16/08$</v>
          </cell>
          <cell r="B33">
            <v>0</v>
          </cell>
          <cell r="E33">
            <v>0</v>
          </cell>
          <cell r="F33">
            <v>0</v>
          </cell>
          <cell r="G33">
            <v>0</v>
          </cell>
        </row>
        <row r="34">
          <cell r="A34" t="str">
            <v>BG17/08</v>
          </cell>
          <cell r="C34">
            <v>0</v>
          </cell>
          <cell r="E34">
            <v>0</v>
          </cell>
          <cell r="F34">
            <v>0</v>
          </cell>
          <cell r="G34">
            <v>0</v>
          </cell>
        </row>
        <row r="35">
          <cell r="A35" t="str">
            <v>BID 1008</v>
          </cell>
          <cell r="C35">
            <v>0.14664232000000002</v>
          </cell>
          <cell r="E35">
            <v>0.14664232000000002</v>
          </cell>
          <cell r="F35">
            <v>0.29328464000000004</v>
          </cell>
          <cell r="G35">
            <v>0.29328464000000004</v>
          </cell>
        </row>
        <row r="36">
          <cell r="A36" t="str">
            <v>BID 1021</v>
          </cell>
          <cell r="B36">
            <v>0</v>
          </cell>
          <cell r="E36">
            <v>0.27867512999999999</v>
          </cell>
          <cell r="F36">
            <v>0.27867512999999999</v>
          </cell>
          <cell r="G36">
            <v>0.27867512999999999</v>
          </cell>
        </row>
        <row r="37">
          <cell r="A37" t="str">
            <v>BID 1031</v>
          </cell>
          <cell r="B37">
            <v>0</v>
          </cell>
          <cell r="D37">
            <v>10.88537764</v>
          </cell>
          <cell r="F37">
            <v>10.88537764</v>
          </cell>
          <cell r="G37">
            <v>10.88537764</v>
          </cell>
        </row>
        <row r="38">
          <cell r="A38" t="str">
            <v>BID 1034</v>
          </cell>
          <cell r="C38">
            <v>2.8477344069999999</v>
          </cell>
          <cell r="E38">
            <v>2.8477344069999999</v>
          </cell>
          <cell r="F38">
            <v>5.6954688139999998</v>
          </cell>
          <cell r="G38">
            <v>5.6954688139999998</v>
          </cell>
        </row>
        <row r="39">
          <cell r="A39" t="str">
            <v>BID 1059</v>
          </cell>
          <cell r="B39">
            <v>0</v>
          </cell>
          <cell r="D39">
            <v>2.77334076</v>
          </cell>
          <cell r="F39">
            <v>2.77334076</v>
          </cell>
          <cell r="G39">
            <v>2.77334076</v>
          </cell>
        </row>
        <row r="40">
          <cell r="A40" t="str">
            <v>BID 1060</v>
          </cell>
          <cell r="B40">
            <v>0</v>
          </cell>
          <cell r="D40">
            <v>1.0619026999999999</v>
          </cell>
          <cell r="F40">
            <v>1.0619026999999999</v>
          </cell>
          <cell r="G40">
            <v>1.0619026999999999</v>
          </cell>
        </row>
        <row r="41">
          <cell r="A41" t="str">
            <v>BID 1068</v>
          </cell>
          <cell r="B41">
            <v>0</v>
          </cell>
          <cell r="E41">
            <v>1.5103818200000001</v>
          </cell>
          <cell r="F41">
            <v>1.5103818200000001</v>
          </cell>
          <cell r="G41">
            <v>1.5103818200000001</v>
          </cell>
        </row>
        <row r="42">
          <cell r="A42" t="str">
            <v>BID 1082</v>
          </cell>
          <cell r="B42">
            <v>5.6778839999999997E-2</v>
          </cell>
          <cell r="D42">
            <v>5.6778839999999997E-2</v>
          </cell>
          <cell r="F42">
            <v>0.11355767999999999</v>
          </cell>
          <cell r="G42">
            <v>5.6778839999999997E-2</v>
          </cell>
        </row>
        <row r="43">
          <cell r="A43" t="str">
            <v>BID 1111</v>
          </cell>
          <cell r="C43">
            <v>0.18407825</v>
          </cell>
          <cell r="E43">
            <v>0.18407825</v>
          </cell>
          <cell r="F43">
            <v>0.3681565</v>
          </cell>
          <cell r="G43">
            <v>0.3681565</v>
          </cell>
        </row>
        <row r="44">
          <cell r="A44" t="str">
            <v>BID 1118</v>
          </cell>
          <cell r="B44">
            <v>0</v>
          </cell>
          <cell r="D44">
            <v>0</v>
          </cell>
          <cell r="F44">
            <v>0</v>
          </cell>
          <cell r="G44">
            <v>0</v>
          </cell>
        </row>
        <row r="45">
          <cell r="A45" t="str">
            <v>BID 1133</v>
          </cell>
          <cell r="B45">
            <v>4.5727879999999999E-2</v>
          </cell>
          <cell r="D45">
            <v>4.5727879999999999E-2</v>
          </cell>
          <cell r="F45">
            <v>9.1455759999999997E-2</v>
          </cell>
          <cell r="G45">
            <v>4.5727879999999999E-2</v>
          </cell>
        </row>
        <row r="46">
          <cell r="A46" t="str">
            <v>BID 1134</v>
          </cell>
          <cell r="C46">
            <v>0</v>
          </cell>
          <cell r="E46">
            <v>0.21622211999999999</v>
          </cell>
          <cell r="F46">
            <v>0.21622211999999999</v>
          </cell>
          <cell r="G46">
            <v>0.21622211999999999</v>
          </cell>
        </row>
        <row r="47">
          <cell r="A47" t="str">
            <v>BID 1164</v>
          </cell>
          <cell r="C47">
            <v>0</v>
          </cell>
          <cell r="E47">
            <v>1.2008643999999999</v>
          </cell>
          <cell r="F47">
            <v>1.2008643999999999</v>
          </cell>
          <cell r="G47">
            <v>1.2008643999999999</v>
          </cell>
        </row>
        <row r="48">
          <cell r="A48" t="str">
            <v>BID 1192</v>
          </cell>
          <cell r="B48">
            <v>0.45357283000000004</v>
          </cell>
          <cell r="E48">
            <v>0.45357283000000004</v>
          </cell>
          <cell r="F48">
            <v>0.90714566000000008</v>
          </cell>
          <cell r="G48">
            <v>0.45357283000000004</v>
          </cell>
        </row>
        <row r="49">
          <cell r="A49" t="str">
            <v>BID 1193</v>
          </cell>
          <cell r="B49">
            <v>0</v>
          </cell>
          <cell r="E49">
            <v>0.73677643000000004</v>
          </cell>
          <cell r="F49">
            <v>0.73677643000000004</v>
          </cell>
          <cell r="G49">
            <v>0.73677643000000004</v>
          </cell>
        </row>
        <row r="50">
          <cell r="A50" t="str">
            <v>BID 1201</v>
          </cell>
          <cell r="C50">
            <v>1.9349916999999999</v>
          </cell>
          <cell r="E50">
            <v>1.9349916999999999</v>
          </cell>
          <cell r="F50">
            <v>3.8699833999999997</v>
          </cell>
          <cell r="G50">
            <v>3.8699833999999997</v>
          </cell>
        </row>
        <row r="51">
          <cell r="A51" t="str">
            <v>BID 1206</v>
          </cell>
          <cell r="B51">
            <v>0</v>
          </cell>
          <cell r="E51">
            <v>0</v>
          </cell>
          <cell r="F51">
            <v>0</v>
          </cell>
          <cell r="G51">
            <v>0</v>
          </cell>
        </row>
        <row r="52">
          <cell r="A52" t="str">
            <v>BID 1279</v>
          </cell>
          <cell r="C52">
            <v>0</v>
          </cell>
          <cell r="E52">
            <v>1.1545450000000001E-2</v>
          </cell>
          <cell r="F52">
            <v>1.1545450000000001E-2</v>
          </cell>
          <cell r="G52">
            <v>1.1545450000000001E-2</v>
          </cell>
        </row>
        <row r="53">
          <cell r="A53" t="str">
            <v>BID 1287</v>
          </cell>
          <cell r="B53">
            <v>0</v>
          </cell>
          <cell r="D53">
            <v>0</v>
          </cell>
          <cell r="F53">
            <v>0</v>
          </cell>
          <cell r="G53">
            <v>0</v>
          </cell>
        </row>
        <row r="54">
          <cell r="A54" t="str">
            <v>BID 1295</v>
          </cell>
          <cell r="B54">
            <v>0</v>
          </cell>
          <cell r="D54">
            <v>0</v>
          </cell>
          <cell r="F54">
            <v>0</v>
          </cell>
          <cell r="G54">
            <v>0</v>
          </cell>
        </row>
        <row r="55">
          <cell r="A55" t="str">
            <v>BID 1307</v>
          </cell>
          <cell r="C55">
            <v>0</v>
          </cell>
          <cell r="E55">
            <v>0</v>
          </cell>
          <cell r="F55">
            <v>0</v>
          </cell>
          <cell r="G55">
            <v>0</v>
          </cell>
        </row>
        <row r="56">
          <cell r="A56" t="str">
            <v>BID 1324</v>
          </cell>
          <cell r="C56">
            <v>0</v>
          </cell>
          <cell r="E56">
            <v>0</v>
          </cell>
          <cell r="F56">
            <v>0</v>
          </cell>
          <cell r="G56">
            <v>0</v>
          </cell>
        </row>
        <row r="57">
          <cell r="A57" t="str">
            <v>BID 1325</v>
          </cell>
          <cell r="C57">
            <v>1.204991E-2</v>
          </cell>
          <cell r="E57">
            <v>1.204991E-2</v>
          </cell>
          <cell r="F57">
            <v>2.4099820000000001E-2</v>
          </cell>
          <cell r="G57">
            <v>2.4099820000000001E-2</v>
          </cell>
        </row>
        <row r="58">
          <cell r="A58" t="str">
            <v>BID 1341</v>
          </cell>
          <cell r="B58">
            <v>0</v>
          </cell>
          <cell r="E58">
            <v>0</v>
          </cell>
          <cell r="F58">
            <v>0</v>
          </cell>
          <cell r="G58">
            <v>0</v>
          </cell>
        </row>
        <row r="59">
          <cell r="A59" t="str">
            <v>BID 1353</v>
          </cell>
          <cell r="B59">
            <v>0.91604865000000002</v>
          </cell>
          <cell r="F59">
            <v>0.91604865000000002</v>
          </cell>
          <cell r="G59">
            <v>0</v>
          </cell>
        </row>
        <row r="60">
          <cell r="A60" t="str">
            <v>BID 142</v>
          </cell>
          <cell r="C60">
            <v>2.4657793343312</v>
          </cell>
          <cell r="E60">
            <v>2.07613488685447</v>
          </cell>
          <cell r="F60">
            <v>4.54191422118567</v>
          </cell>
          <cell r="G60">
            <v>4.54191422118567</v>
          </cell>
        </row>
        <row r="61">
          <cell r="A61" t="str">
            <v>BID 1452</v>
          </cell>
          <cell r="B61">
            <v>0</v>
          </cell>
          <cell r="D61">
            <v>0</v>
          </cell>
          <cell r="F61">
            <v>0</v>
          </cell>
          <cell r="G61">
            <v>0</v>
          </cell>
        </row>
        <row r="62">
          <cell r="A62" t="str">
            <v>BID 1517</v>
          </cell>
          <cell r="B62">
            <v>0</v>
          </cell>
          <cell r="D62">
            <v>0</v>
          </cell>
          <cell r="F62">
            <v>0</v>
          </cell>
          <cell r="G62">
            <v>0</v>
          </cell>
        </row>
        <row r="63">
          <cell r="A63" t="str">
            <v>BID 165</v>
          </cell>
          <cell r="B63">
            <v>1.73329530984484</v>
          </cell>
          <cell r="D63">
            <v>1.60613356783054</v>
          </cell>
          <cell r="F63">
            <v>3.3394288776753802</v>
          </cell>
          <cell r="G63">
            <v>1.60613356783054</v>
          </cell>
        </row>
        <row r="64">
          <cell r="A64" t="str">
            <v>BID 206</v>
          </cell>
          <cell r="B64">
            <v>3.9745548673421198</v>
          </cell>
          <cell r="D64">
            <v>3.9745548673421198</v>
          </cell>
          <cell r="F64">
            <v>7.9491097346842396</v>
          </cell>
          <cell r="G64">
            <v>3.9745548673421198</v>
          </cell>
        </row>
        <row r="65">
          <cell r="A65" t="str">
            <v>BID 214</v>
          </cell>
          <cell r="B65">
            <v>1.1287616240291201</v>
          </cell>
          <cell r="D65">
            <v>1.1287616240291201</v>
          </cell>
          <cell r="F65">
            <v>2.2575232480582401</v>
          </cell>
          <cell r="G65">
            <v>1.1287616240291201</v>
          </cell>
        </row>
        <row r="66">
          <cell r="A66" t="str">
            <v>BID 4</v>
          </cell>
          <cell r="B66">
            <v>7.1192524790236501E-3</v>
          </cell>
          <cell r="D66">
            <v>7.1192524790236501E-3</v>
          </cell>
          <cell r="F66">
            <v>1.42385049580473E-2</v>
          </cell>
          <cell r="G66">
            <v>7.1192524790236501E-3</v>
          </cell>
        </row>
        <row r="67">
          <cell r="A67" t="str">
            <v>BID 495</v>
          </cell>
          <cell r="B67">
            <v>1.41095171132895</v>
          </cell>
          <cell r="E67">
            <v>1.4639488061813601</v>
          </cell>
          <cell r="F67">
            <v>2.8749005175103104</v>
          </cell>
          <cell r="G67">
            <v>1.4639488061813601</v>
          </cell>
        </row>
        <row r="68">
          <cell r="A68" t="str">
            <v>BID 504</v>
          </cell>
          <cell r="B68">
            <v>3.6933299999999999E-3</v>
          </cell>
          <cell r="D68">
            <v>3.6933299999999999E-3</v>
          </cell>
          <cell r="F68">
            <v>7.3866599999999998E-3</v>
          </cell>
          <cell r="G68">
            <v>3.6933299999999999E-3</v>
          </cell>
        </row>
        <row r="69">
          <cell r="A69" t="str">
            <v>BID 514</v>
          </cell>
          <cell r="B69">
            <v>4.1075199999999999E-2</v>
          </cell>
          <cell r="D69">
            <v>4.1075199999999999E-2</v>
          </cell>
          <cell r="F69">
            <v>8.2150399999999998E-2</v>
          </cell>
          <cell r="G69">
            <v>4.1075199999999999E-2</v>
          </cell>
        </row>
        <row r="70">
          <cell r="A70" t="str">
            <v>BID 515</v>
          </cell>
          <cell r="B70">
            <v>1.6887288936939899</v>
          </cell>
          <cell r="E70">
            <v>1.6887288936939899</v>
          </cell>
          <cell r="F70">
            <v>3.3774577873879799</v>
          </cell>
          <cell r="G70">
            <v>1.6887288936939899</v>
          </cell>
        </row>
        <row r="71">
          <cell r="A71" t="str">
            <v>BID 516</v>
          </cell>
          <cell r="B71">
            <v>1.34906432747806</v>
          </cell>
          <cell r="E71">
            <v>1.34906432747806</v>
          </cell>
          <cell r="F71">
            <v>2.6981286549561201</v>
          </cell>
          <cell r="G71">
            <v>1.34906432747806</v>
          </cell>
        </row>
        <row r="72">
          <cell r="A72" t="str">
            <v>BID 528</v>
          </cell>
          <cell r="B72">
            <v>0.74551987861109592</v>
          </cell>
          <cell r="E72">
            <v>0.74551987861109592</v>
          </cell>
          <cell r="F72">
            <v>1.4910397572221918</v>
          </cell>
          <cell r="G72">
            <v>0.74551987861109592</v>
          </cell>
        </row>
        <row r="73">
          <cell r="A73" t="str">
            <v>BID 545</v>
          </cell>
          <cell r="C73">
            <v>1.91737319838552</v>
          </cell>
          <cell r="E73">
            <v>1.91737319838552</v>
          </cell>
          <cell r="F73">
            <v>3.83474639677104</v>
          </cell>
          <cell r="G73">
            <v>3.83474639677104</v>
          </cell>
        </row>
        <row r="74">
          <cell r="A74" t="str">
            <v>BID 553</v>
          </cell>
          <cell r="B74">
            <v>0.132743829575205</v>
          </cell>
          <cell r="D74">
            <v>0.132743829575205</v>
          </cell>
          <cell r="F74">
            <v>0.26548765915041</v>
          </cell>
          <cell r="G74">
            <v>0.132743829575205</v>
          </cell>
        </row>
        <row r="75">
          <cell r="A75" t="str">
            <v>BID 555</v>
          </cell>
          <cell r="C75">
            <v>9.9767981951966096</v>
          </cell>
          <cell r="E75">
            <v>9.9767981951966096</v>
          </cell>
          <cell r="F75">
            <v>19.953596390393219</v>
          </cell>
          <cell r="G75">
            <v>19.953596390393219</v>
          </cell>
        </row>
        <row r="76">
          <cell r="A76" t="str">
            <v>BID 583</v>
          </cell>
          <cell r="C76">
            <v>9.3653587235153797</v>
          </cell>
          <cell r="E76">
            <v>9.3653587235153797</v>
          </cell>
          <cell r="F76">
            <v>18.730717447030759</v>
          </cell>
          <cell r="G76">
            <v>18.730717447030759</v>
          </cell>
        </row>
        <row r="77">
          <cell r="A77" t="str">
            <v>BID 618</v>
          </cell>
          <cell r="B77">
            <v>1.7754893332961599</v>
          </cell>
          <cell r="E77">
            <v>1.7754893332961599</v>
          </cell>
          <cell r="F77">
            <v>3.5509786665923198</v>
          </cell>
          <cell r="G77">
            <v>1.7754893332961599</v>
          </cell>
        </row>
        <row r="78">
          <cell r="A78" t="str">
            <v>BID 619</v>
          </cell>
          <cell r="B78">
            <v>13.514464843566701</v>
          </cell>
          <cell r="E78">
            <v>13.514464843566701</v>
          </cell>
          <cell r="F78">
            <v>27.028929687133402</v>
          </cell>
          <cell r="G78">
            <v>13.514464843566701</v>
          </cell>
        </row>
        <row r="79">
          <cell r="A79" t="str">
            <v>BID 621</v>
          </cell>
          <cell r="B79">
            <v>2.1258153484699602</v>
          </cell>
          <cell r="D79">
            <v>2.1258153484699602</v>
          </cell>
          <cell r="F79">
            <v>4.2516306969399205</v>
          </cell>
          <cell r="G79">
            <v>2.1258153484699602</v>
          </cell>
        </row>
        <row r="80">
          <cell r="A80" t="str">
            <v>BID 633</v>
          </cell>
          <cell r="C80">
            <v>11.8148643157427</v>
          </cell>
          <cell r="E80">
            <v>11.8148643157427</v>
          </cell>
          <cell r="F80">
            <v>23.629728631485399</v>
          </cell>
          <cell r="G80">
            <v>23.629728631485399</v>
          </cell>
        </row>
        <row r="81">
          <cell r="A81" t="str">
            <v>BID 643</v>
          </cell>
          <cell r="C81">
            <v>1.0696973688663001</v>
          </cell>
          <cell r="E81">
            <v>1.0696973688663001</v>
          </cell>
          <cell r="F81">
            <v>2.1393947377326001</v>
          </cell>
          <cell r="G81">
            <v>2.1393947377326001</v>
          </cell>
        </row>
        <row r="82">
          <cell r="A82" t="str">
            <v>BID 661</v>
          </cell>
          <cell r="B82">
            <v>0.41505735999999999</v>
          </cell>
          <cell r="E82">
            <v>0.41505735999999999</v>
          </cell>
          <cell r="F82">
            <v>0.83011471999999997</v>
          </cell>
          <cell r="G82">
            <v>0.41505735999999999</v>
          </cell>
        </row>
        <row r="83">
          <cell r="A83" t="str">
            <v>BID 682</v>
          </cell>
          <cell r="C83">
            <v>10.361278159944899</v>
          </cell>
          <cell r="E83">
            <v>10.361278159944899</v>
          </cell>
          <cell r="F83">
            <v>20.722556319889797</v>
          </cell>
          <cell r="G83">
            <v>20.722556319889797</v>
          </cell>
        </row>
        <row r="84">
          <cell r="A84" t="str">
            <v>BID 684</v>
          </cell>
          <cell r="C84">
            <v>0.12365146539531301</v>
          </cell>
          <cell r="E84">
            <v>0.12365146539531301</v>
          </cell>
          <cell r="F84">
            <v>0.24730293079062601</v>
          </cell>
          <cell r="G84">
            <v>0.24730293079062601</v>
          </cell>
        </row>
        <row r="85">
          <cell r="A85" t="str">
            <v>BID 718</v>
          </cell>
          <cell r="B85">
            <v>0.56482353000000007</v>
          </cell>
          <cell r="E85">
            <v>0.56482353000000007</v>
          </cell>
          <cell r="F85">
            <v>1.1296470600000001</v>
          </cell>
          <cell r="G85">
            <v>0.56482353000000007</v>
          </cell>
        </row>
        <row r="86">
          <cell r="A86" t="str">
            <v>BID 733</v>
          </cell>
          <cell r="C86">
            <v>12.491399556693901</v>
          </cell>
          <cell r="E86">
            <v>12.491399556693901</v>
          </cell>
          <cell r="F86">
            <v>24.982799113387802</v>
          </cell>
          <cell r="G86">
            <v>24.982799113387802</v>
          </cell>
        </row>
        <row r="87">
          <cell r="A87" t="str">
            <v>BID 734</v>
          </cell>
          <cell r="C87">
            <v>14.523006059586502</v>
          </cell>
          <cell r="E87">
            <v>14.523006059586502</v>
          </cell>
          <cell r="F87">
            <v>29.046012119173003</v>
          </cell>
          <cell r="G87">
            <v>29.046012119173003</v>
          </cell>
        </row>
        <row r="88">
          <cell r="A88" t="str">
            <v>BID 740</v>
          </cell>
          <cell r="B88">
            <v>0.7781336877811571</v>
          </cell>
          <cell r="D88">
            <v>0.7781336877811571</v>
          </cell>
          <cell r="F88">
            <v>1.5562673755623142</v>
          </cell>
          <cell r="G88">
            <v>0.7781336877811571</v>
          </cell>
        </row>
        <row r="89">
          <cell r="A89" t="str">
            <v>BID 760</v>
          </cell>
          <cell r="B89">
            <v>2.30887738145403</v>
          </cell>
          <cell r="D89">
            <v>2.30887738145403</v>
          </cell>
          <cell r="F89">
            <v>4.61775476290806</v>
          </cell>
          <cell r="G89">
            <v>2.30887738145403</v>
          </cell>
        </row>
        <row r="90">
          <cell r="A90" t="str">
            <v>BID 768</v>
          </cell>
          <cell r="B90">
            <v>0.18951530329260699</v>
          </cell>
          <cell r="E90">
            <v>0.18951530329260699</v>
          </cell>
          <cell r="F90">
            <v>0.37903060658521398</v>
          </cell>
          <cell r="G90">
            <v>0.18951530329260699</v>
          </cell>
        </row>
        <row r="91">
          <cell r="A91" t="str">
            <v>BID 795</v>
          </cell>
          <cell r="B91">
            <v>13.008687206916601</v>
          </cell>
          <cell r="E91">
            <v>13.008687206916601</v>
          </cell>
          <cell r="F91">
            <v>26.017374413833203</v>
          </cell>
          <cell r="G91">
            <v>13.008687206916601</v>
          </cell>
        </row>
        <row r="92">
          <cell r="A92" t="str">
            <v>BID 797</v>
          </cell>
          <cell r="B92">
            <v>7.0170631624963704</v>
          </cell>
          <cell r="E92">
            <v>7.0170631624963704</v>
          </cell>
          <cell r="F92">
            <v>14.034126324992741</v>
          </cell>
          <cell r="G92">
            <v>7.0170631624963704</v>
          </cell>
        </row>
        <row r="93">
          <cell r="A93" t="str">
            <v>BID 798</v>
          </cell>
          <cell r="B93">
            <v>1.85413752427472</v>
          </cell>
          <cell r="E93">
            <v>1.85413752427472</v>
          </cell>
          <cell r="F93">
            <v>3.70827504854944</v>
          </cell>
          <cell r="G93">
            <v>1.85413752427472</v>
          </cell>
        </row>
        <row r="94">
          <cell r="A94" t="str">
            <v>BID 802</v>
          </cell>
          <cell r="B94">
            <v>3.3495915105276901</v>
          </cell>
          <cell r="E94">
            <v>3.3495915105276901</v>
          </cell>
          <cell r="F94">
            <v>6.6991830210553802</v>
          </cell>
          <cell r="G94">
            <v>3.3495915105276901</v>
          </cell>
        </row>
        <row r="95">
          <cell r="A95" t="str">
            <v>BID 816</v>
          </cell>
          <cell r="C95">
            <v>4.3544272538690603</v>
          </cell>
          <cell r="E95">
            <v>4.3544272538690603</v>
          </cell>
          <cell r="F95">
            <v>8.7088545077381205</v>
          </cell>
          <cell r="G95">
            <v>8.7088545077381205</v>
          </cell>
        </row>
        <row r="96">
          <cell r="A96" t="str">
            <v>BID 826</v>
          </cell>
          <cell r="B96">
            <v>1.9876778936767301</v>
          </cell>
          <cell r="D96">
            <v>1.9876778936767301</v>
          </cell>
          <cell r="F96">
            <v>3.9753557873534602</v>
          </cell>
          <cell r="G96">
            <v>1.9876778936767301</v>
          </cell>
        </row>
        <row r="97">
          <cell r="A97" t="str">
            <v>BID 830</v>
          </cell>
          <cell r="C97">
            <v>0</v>
          </cell>
          <cell r="E97">
            <v>4.9121392839582896</v>
          </cell>
          <cell r="F97">
            <v>4.9121392839582896</v>
          </cell>
          <cell r="G97">
            <v>4.9121392839582896</v>
          </cell>
        </row>
        <row r="98">
          <cell r="A98" t="str">
            <v>BID 845</v>
          </cell>
          <cell r="C98">
            <v>13.488017599869101</v>
          </cell>
          <cell r="E98">
            <v>13.488017599869101</v>
          </cell>
          <cell r="F98">
            <v>26.976035199738202</v>
          </cell>
          <cell r="G98">
            <v>26.976035199738202</v>
          </cell>
        </row>
        <row r="99">
          <cell r="A99" t="str">
            <v>BID 855</v>
          </cell>
          <cell r="B99">
            <v>0.84320547999999995</v>
          </cell>
          <cell r="D99">
            <v>0.84320547999999995</v>
          </cell>
          <cell r="F99">
            <v>1.6864109599999999</v>
          </cell>
          <cell r="G99">
            <v>0.84320547999999995</v>
          </cell>
        </row>
        <row r="100">
          <cell r="A100" t="str">
            <v>BID 857</v>
          </cell>
          <cell r="C100">
            <v>7.8976586637184898</v>
          </cell>
          <cell r="E100">
            <v>7.8976586637184898</v>
          </cell>
          <cell r="F100">
            <v>15.79531732743698</v>
          </cell>
          <cell r="G100">
            <v>15.79531732743698</v>
          </cell>
        </row>
        <row r="101">
          <cell r="A101" t="str">
            <v>BID 863</v>
          </cell>
          <cell r="C101">
            <v>2.1218089999999998E-2</v>
          </cell>
          <cell r="E101">
            <v>2.1218089999999998E-2</v>
          </cell>
          <cell r="F101">
            <v>4.2436179999999997E-2</v>
          </cell>
          <cell r="G101">
            <v>4.2436179999999997E-2</v>
          </cell>
        </row>
        <row r="102">
          <cell r="A102" t="str">
            <v>BID 865</v>
          </cell>
          <cell r="C102">
            <v>36.984537611899299</v>
          </cell>
          <cell r="E102">
            <v>36.984537611899299</v>
          </cell>
          <cell r="F102">
            <v>73.969075223798598</v>
          </cell>
          <cell r="G102">
            <v>73.969075223798598</v>
          </cell>
        </row>
        <row r="103">
          <cell r="A103" t="str">
            <v>BID 867</v>
          </cell>
          <cell r="C103">
            <v>0.47034197999999999</v>
          </cell>
          <cell r="E103">
            <v>0.47034197999999999</v>
          </cell>
          <cell r="F103">
            <v>0.94068395999999999</v>
          </cell>
          <cell r="G103">
            <v>0.94068395999999999</v>
          </cell>
        </row>
        <row r="104">
          <cell r="A104" t="str">
            <v>BID 871</v>
          </cell>
          <cell r="C104">
            <v>13.547736823372</v>
          </cell>
          <cell r="E104">
            <v>13.547736823372</v>
          </cell>
          <cell r="F104">
            <v>27.095473646744001</v>
          </cell>
          <cell r="G104">
            <v>27.095473646744001</v>
          </cell>
        </row>
        <row r="105">
          <cell r="A105" t="str">
            <v>BID 899</v>
          </cell>
          <cell r="B105">
            <v>4.4783059004772898</v>
          </cell>
          <cell r="E105">
            <v>4.4783059004772898</v>
          </cell>
          <cell r="F105">
            <v>8.9566118009545796</v>
          </cell>
          <cell r="G105">
            <v>4.4783059004772898</v>
          </cell>
        </row>
        <row r="106">
          <cell r="A106" t="str">
            <v>BID 907</v>
          </cell>
          <cell r="B106">
            <v>0.64739437</v>
          </cell>
          <cell r="E106">
            <v>0.64739437</v>
          </cell>
          <cell r="F106">
            <v>1.29478874</v>
          </cell>
          <cell r="G106">
            <v>0.64739437</v>
          </cell>
        </row>
        <row r="107">
          <cell r="A107" t="str">
            <v>BID 925</v>
          </cell>
          <cell r="C107">
            <v>0.47286607000000003</v>
          </cell>
          <cell r="E107">
            <v>0.47286607000000003</v>
          </cell>
          <cell r="F107">
            <v>0.94573214000000005</v>
          </cell>
          <cell r="G107">
            <v>0.94573214000000005</v>
          </cell>
        </row>
        <row r="108">
          <cell r="A108" t="str">
            <v>BID 925/OC</v>
          </cell>
          <cell r="B108">
            <v>0.55174257999999998</v>
          </cell>
          <cell r="E108">
            <v>0.55174257999999998</v>
          </cell>
          <cell r="F108">
            <v>1.10348516</v>
          </cell>
          <cell r="G108">
            <v>0.55174257999999998</v>
          </cell>
        </row>
        <row r="109">
          <cell r="A109" t="str">
            <v>BID 932</v>
          </cell>
          <cell r="C109">
            <v>0.9375</v>
          </cell>
          <cell r="E109">
            <v>0.9375</v>
          </cell>
          <cell r="F109">
            <v>1.875</v>
          </cell>
          <cell r="G109">
            <v>1.875</v>
          </cell>
        </row>
        <row r="110">
          <cell r="A110" t="str">
            <v>BID 940</v>
          </cell>
          <cell r="B110">
            <v>0</v>
          </cell>
          <cell r="D110">
            <v>1.5482650500000001</v>
          </cell>
          <cell r="F110">
            <v>1.5482650500000001</v>
          </cell>
          <cell r="G110">
            <v>1.5482650500000001</v>
          </cell>
        </row>
        <row r="111">
          <cell r="A111" t="str">
            <v>BID 961</v>
          </cell>
          <cell r="C111">
            <v>15.962</v>
          </cell>
          <cell r="E111">
            <v>15.962</v>
          </cell>
          <cell r="F111">
            <v>31.923999999999999</v>
          </cell>
          <cell r="G111">
            <v>31.923999999999999</v>
          </cell>
        </row>
        <row r="112">
          <cell r="A112" t="str">
            <v>BID 962</v>
          </cell>
          <cell r="B112">
            <v>1.3875016200000001</v>
          </cell>
          <cell r="D112">
            <v>1.3875016200000001</v>
          </cell>
          <cell r="F112">
            <v>2.7750032400000002</v>
          </cell>
          <cell r="G112">
            <v>1.3875016200000001</v>
          </cell>
        </row>
        <row r="113">
          <cell r="A113" t="str">
            <v>BID 979</v>
          </cell>
          <cell r="B113">
            <v>11.587047269999999</v>
          </cell>
          <cell r="D113">
            <v>11.587047269999999</v>
          </cell>
          <cell r="F113">
            <v>23.174094539999999</v>
          </cell>
          <cell r="G113">
            <v>11.587047269999999</v>
          </cell>
        </row>
        <row r="114">
          <cell r="A114" t="str">
            <v>BID 989</v>
          </cell>
          <cell r="B114">
            <v>0.85717558999999999</v>
          </cell>
          <cell r="E114">
            <v>0.85717558999999999</v>
          </cell>
          <cell r="F114">
            <v>1.71435118</v>
          </cell>
          <cell r="G114">
            <v>0.85717558999999999</v>
          </cell>
        </row>
        <row r="115">
          <cell r="A115" t="str">
            <v>BID 996</v>
          </cell>
          <cell r="B115">
            <v>0</v>
          </cell>
          <cell r="E115">
            <v>0.32831317999999998</v>
          </cell>
          <cell r="F115">
            <v>0.32831317999999998</v>
          </cell>
          <cell r="G115">
            <v>0.32831317999999998</v>
          </cell>
        </row>
        <row r="116">
          <cell r="A116" t="str">
            <v>BID CBA</v>
          </cell>
          <cell r="C116">
            <v>0</v>
          </cell>
          <cell r="E116">
            <v>0</v>
          </cell>
          <cell r="F116">
            <v>0</v>
          </cell>
          <cell r="G116">
            <v>0</v>
          </cell>
        </row>
        <row r="117">
          <cell r="A117" t="str">
            <v>BIHD</v>
          </cell>
          <cell r="B117">
            <v>0.48943973653498501</v>
          </cell>
          <cell r="C117">
            <v>0.48943973653498501</v>
          </cell>
          <cell r="D117">
            <v>0.32629315768999001</v>
          </cell>
          <cell r="E117">
            <v>0.65258631537998002</v>
          </cell>
          <cell r="F117">
            <v>1.9577589461399401</v>
          </cell>
          <cell r="G117">
            <v>1.4683192096049551</v>
          </cell>
        </row>
        <row r="118">
          <cell r="A118" t="str">
            <v>BIRF 302</v>
          </cell>
          <cell r="C118">
            <v>0.13857376999999999</v>
          </cell>
          <cell r="E118">
            <v>0.13857376999999999</v>
          </cell>
          <cell r="F118">
            <v>0.27714753999999997</v>
          </cell>
          <cell r="G118">
            <v>0.27714753999999997</v>
          </cell>
        </row>
        <row r="119">
          <cell r="A119" t="str">
            <v>BIRF 3280</v>
          </cell>
          <cell r="C119">
            <v>8.4093992199999992</v>
          </cell>
          <cell r="E119">
            <v>8.4093992199999992</v>
          </cell>
          <cell r="F119">
            <v>16.818798439999998</v>
          </cell>
          <cell r="G119">
            <v>16.818798439999998</v>
          </cell>
        </row>
        <row r="120">
          <cell r="A120" t="str">
            <v>BIRF 3281</v>
          </cell>
          <cell r="C120">
            <v>1.6711899400000001</v>
          </cell>
          <cell r="E120">
            <v>1.6711899400000001</v>
          </cell>
          <cell r="F120">
            <v>3.3423798800000002</v>
          </cell>
          <cell r="G120">
            <v>3.3423798800000002</v>
          </cell>
        </row>
        <row r="121">
          <cell r="A121" t="str">
            <v>BIRF 3291</v>
          </cell>
          <cell r="B121">
            <v>12.5</v>
          </cell>
          <cell r="E121">
            <v>12.5</v>
          </cell>
          <cell r="F121">
            <v>25</v>
          </cell>
          <cell r="G121">
            <v>12.5</v>
          </cell>
        </row>
        <row r="122">
          <cell r="A122" t="str">
            <v>BIRF 3292</v>
          </cell>
          <cell r="B122">
            <v>0.95935999999999999</v>
          </cell>
          <cell r="E122">
            <v>0.95935999999999999</v>
          </cell>
          <cell r="F122">
            <v>1.91872</v>
          </cell>
          <cell r="G122">
            <v>0.95935999999999999</v>
          </cell>
        </row>
        <row r="123">
          <cell r="A123" t="str">
            <v>BIRF 3297</v>
          </cell>
          <cell r="B123">
            <v>1.35653</v>
          </cell>
          <cell r="E123">
            <v>1.35653</v>
          </cell>
          <cell r="F123">
            <v>2.71306</v>
          </cell>
          <cell r="G123">
            <v>1.35653</v>
          </cell>
        </row>
        <row r="124">
          <cell r="A124" t="str">
            <v>BIRF 3362</v>
          </cell>
          <cell r="B124">
            <v>0.96</v>
          </cell>
          <cell r="E124">
            <v>0.96</v>
          </cell>
          <cell r="F124">
            <v>1.92</v>
          </cell>
          <cell r="G124">
            <v>0.96</v>
          </cell>
        </row>
        <row r="125">
          <cell r="A125" t="str">
            <v>BIRF 3394</v>
          </cell>
          <cell r="B125">
            <v>14.795</v>
          </cell>
          <cell r="E125">
            <v>15.365</v>
          </cell>
          <cell r="F125">
            <v>30.16</v>
          </cell>
          <cell r="G125">
            <v>15.365</v>
          </cell>
        </row>
        <row r="126">
          <cell r="A126" t="str">
            <v>BIRF 3460</v>
          </cell>
          <cell r="C126">
            <v>0.82952964000000007</v>
          </cell>
          <cell r="E126">
            <v>0.82952964000000007</v>
          </cell>
          <cell r="F126">
            <v>1.6590592800000001</v>
          </cell>
          <cell r="G126">
            <v>1.6590592800000001</v>
          </cell>
        </row>
        <row r="127">
          <cell r="A127" t="str">
            <v>BIRF 3520</v>
          </cell>
          <cell r="C127">
            <v>12.645</v>
          </cell>
          <cell r="E127">
            <v>13.125</v>
          </cell>
          <cell r="F127">
            <v>25.77</v>
          </cell>
          <cell r="G127">
            <v>25.77</v>
          </cell>
        </row>
        <row r="128">
          <cell r="A128" t="str">
            <v>BIRF 3521</v>
          </cell>
          <cell r="C128">
            <v>7.0343948100000002</v>
          </cell>
          <cell r="E128">
            <v>7.3043948099999998</v>
          </cell>
          <cell r="F128">
            <v>14.33878962</v>
          </cell>
          <cell r="G128">
            <v>14.33878962</v>
          </cell>
        </row>
        <row r="129">
          <cell r="A129" t="str">
            <v>BIRF 3555</v>
          </cell>
          <cell r="B129">
            <v>22.5</v>
          </cell>
          <cell r="E129">
            <v>22.5</v>
          </cell>
          <cell r="F129">
            <v>45</v>
          </cell>
          <cell r="G129">
            <v>22.5</v>
          </cell>
        </row>
        <row r="130">
          <cell r="A130" t="str">
            <v>BIRF 3556</v>
          </cell>
          <cell r="B130">
            <v>12.185</v>
          </cell>
          <cell r="D130">
            <v>12.645</v>
          </cell>
          <cell r="F130">
            <v>24.83</v>
          </cell>
          <cell r="G130">
            <v>12.645</v>
          </cell>
        </row>
        <row r="131">
          <cell r="A131" t="str">
            <v>BIRF 3558</v>
          </cell>
          <cell r="C131">
            <v>20</v>
          </cell>
          <cell r="E131">
            <v>20</v>
          </cell>
          <cell r="F131">
            <v>40</v>
          </cell>
          <cell r="G131">
            <v>40</v>
          </cell>
        </row>
        <row r="132">
          <cell r="A132" t="str">
            <v>BIRF 3611</v>
          </cell>
          <cell r="C132">
            <v>16.252800000000001</v>
          </cell>
          <cell r="E132">
            <v>16.252800000000001</v>
          </cell>
          <cell r="F132">
            <v>32.505600000000001</v>
          </cell>
          <cell r="G132">
            <v>32.505600000000001</v>
          </cell>
        </row>
        <row r="133">
          <cell r="A133" t="str">
            <v>BIRF 3643</v>
          </cell>
          <cell r="C133">
            <v>4.9463983899999997</v>
          </cell>
          <cell r="E133">
            <v>4.9463983899999997</v>
          </cell>
          <cell r="F133">
            <v>9.8927967799999994</v>
          </cell>
          <cell r="G133">
            <v>9.8927967799999994</v>
          </cell>
        </row>
        <row r="134">
          <cell r="A134" t="str">
            <v>BIRF 3709</v>
          </cell>
          <cell r="B134">
            <v>6.6467400000000003</v>
          </cell>
          <cell r="D134">
            <v>6.6467400000000003</v>
          </cell>
          <cell r="F134">
            <v>13.293480000000001</v>
          </cell>
          <cell r="G134">
            <v>6.6467400000000003</v>
          </cell>
        </row>
        <row r="135">
          <cell r="A135" t="str">
            <v>BIRF 3710</v>
          </cell>
          <cell r="B135">
            <v>0.34299999999999997</v>
          </cell>
          <cell r="E135">
            <v>0.34299999999999997</v>
          </cell>
          <cell r="F135">
            <v>0.68599999999999994</v>
          </cell>
          <cell r="G135">
            <v>0.34299999999999997</v>
          </cell>
        </row>
        <row r="136">
          <cell r="A136" t="str">
            <v>BIRF 3794</v>
          </cell>
          <cell r="C136">
            <v>8.1572432900000003</v>
          </cell>
          <cell r="E136">
            <v>8.1572432900000003</v>
          </cell>
          <cell r="F136">
            <v>16.314486580000001</v>
          </cell>
          <cell r="G136">
            <v>16.314486580000001</v>
          </cell>
        </row>
        <row r="137">
          <cell r="A137" t="str">
            <v>BIRF 3836</v>
          </cell>
          <cell r="B137">
            <v>15</v>
          </cell>
          <cell r="E137">
            <v>15</v>
          </cell>
          <cell r="F137">
            <v>30</v>
          </cell>
          <cell r="G137">
            <v>15</v>
          </cell>
        </row>
        <row r="138">
          <cell r="A138" t="str">
            <v>BIRF 3860</v>
          </cell>
          <cell r="C138">
            <v>8.1949729599999994</v>
          </cell>
          <cell r="E138">
            <v>8.1949729599999994</v>
          </cell>
          <cell r="F138">
            <v>16.389945919999999</v>
          </cell>
          <cell r="G138">
            <v>16.389945919999999</v>
          </cell>
        </row>
        <row r="139">
          <cell r="A139" t="str">
            <v>BIRF 3877</v>
          </cell>
          <cell r="C139">
            <v>10.394919479999999</v>
          </cell>
          <cell r="E139">
            <v>10.394919479999999</v>
          </cell>
          <cell r="F139">
            <v>20.789838959999997</v>
          </cell>
          <cell r="G139">
            <v>20.789838959999997</v>
          </cell>
        </row>
        <row r="140">
          <cell r="A140" t="str">
            <v>BIRF 3878</v>
          </cell>
          <cell r="B140">
            <v>25</v>
          </cell>
          <cell r="D140">
            <v>25</v>
          </cell>
          <cell r="F140">
            <v>50</v>
          </cell>
          <cell r="G140">
            <v>25</v>
          </cell>
        </row>
        <row r="141">
          <cell r="A141" t="str">
            <v>BIRF 3921</v>
          </cell>
          <cell r="C141">
            <v>5.4823690000000003</v>
          </cell>
          <cell r="E141">
            <v>5.4823690000000003</v>
          </cell>
          <cell r="F141">
            <v>10.964738000000001</v>
          </cell>
          <cell r="G141">
            <v>10.964738000000001</v>
          </cell>
        </row>
        <row r="142">
          <cell r="A142" t="str">
            <v>BIRF 3926</v>
          </cell>
          <cell r="B142">
            <v>27.777777659999998</v>
          </cell>
          <cell r="D142">
            <v>27.777777659999998</v>
          </cell>
          <cell r="F142">
            <v>55.555555319999996</v>
          </cell>
          <cell r="G142">
            <v>27.777777659999998</v>
          </cell>
        </row>
        <row r="143">
          <cell r="A143" t="str">
            <v>BIRF 3927</v>
          </cell>
          <cell r="C143">
            <v>1.3862619600000001</v>
          </cell>
          <cell r="E143">
            <v>1.3862619600000001</v>
          </cell>
          <cell r="F143">
            <v>2.7725239200000003</v>
          </cell>
          <cell r="G143">
            <v>2.7725239200000003</v>
          </cell>
        </row>
        <row r="144">
          <cell r="A144" t="str">
            <v>BIRF 3931</v>
          </cell>
          <cell r="B144">
            <v>3.7231199999999998</v>
          </cell>
          <cell r="E144">
            <v>3.7231199999999998</v>
          </cell>
          <cell r="F144">
            <v>7.4462399999999995</v>
          </cell>
          <cell r="G144">
            <v>3.7231199999999998</v>
          </cell>
        </row>
        <row r="145">
          <cell r="A145" t="str">
            <v>BIRF 3948</v>
          </cell>
          <cell r="B145">
            <v>0.49356957000000001</v>
          </cell>
          <cell r="E145">
            <v>0.49356957000000001</v>
          </cell>
          <cell r="F145">
            <v>0.98713914000000003</v>
          </cell>
          <cell r="G145">
            <v>0.49356957000000001</v>
          </cell>
        </row>
        <row r="146">
          <cell r="A146" t="str">
            <v>BIRF 3957</v>
          </cell>
          <cell r="B146">
            <v>8.4426269299999994</v>
          </cell>
          <cell r="D146">
            <v>8.4426269299999994</v>
          </cell>
          <cell r="F146">
            <v>16.885253859999999</v>
          </cell>
          <cell r="G146">
            <v>8.4426269299999994</v>
          </cell>
        </row>
        <row r="147">
          <cell r="A147" t="str">
            <v>BIRF 3958</v>
          </cell>
          <cell r="B147">
            <v>0.25867266</v>
          </cell>
          <cell r="D147">
            <v>0.25867266</v>
          </cell>
          <cell r="F147">
            <v>0.51734532</v>
          </cell>
          <cell r="G147">
            <v>0.25867266</v>
          </cell>
        </row>
        <row r="148">
          <cell r="A148" t="str">
            <v>BIRF 3960</v>
          </cell>
          <cell r="C148">
            <v>1.1284000000000001</v>
          </cell>
          <cell r="E148">
            <v>1.1284000000000001</v>
          </cell>
          <cell r="F148">
            <v>2.2568000000000001</v>
          </cell>
          <cell r="G148">
            <v>2.2568000000000001</v>
          </cell>
        </row>
        <row r="149">
          <cell r="A149" t="str">
            <v>BIRF 3971</v>
          </cell>
          <cell r="C149">
            <v>4.6400106299999999</v>
          </cell>
          <cell r="E149">
            <v>4.6400106299999999</v>
          </cell>
          <cell r="F149">
            <v>9.2800212599999998</v>
          </cell>
          <cell r="G149">
            <v>9.2800212599999998</v>
          </cell>
        </row>
        <row r="150">
          <cell r="A150" t="str">
            <v>BIRF 4002</v>
          </cell>
          <cell r="B150">
            <v>13.888888810000001</v>
          </cell>
          <cell r="E150">
            <v>13.888888810000001</v>
          </cell>
          <cell r="F150">
            <v>27.777777620000002</v>
          </cell>
          <cell r="G150">
            <v>13.888888810000001</v>
          </cell>
        </row>
        <row r="151">
          <cell r="A151" t="str">
            <v>BIRF 4003</v>
          </cell>
          <cell r="B151">
            <v>5</v>
          </cell>
          <cell r="D151">
            <v>5</v>
          </cell>
          <cell r="F151">
            <v>10</v>
          </cell>
          <cell r="G151">
            <v>5</v>
          </cell>
        </row>
        <row r="152">
          <cell r="A152" t="str">
            <v>BIRF 4004</v>
          </cell>
          <cell r="B152">
            <v>1.20150504</v>
          </cell>
          <cell r="D152">
            <v>1.20150504</v>
          </cell>
          <cell r="F152">
            <v>2.40301008</v>
          </cell>
          <cell r="G152">
            <v>1.20150504</v>
          </cell>
        </row>
        <row r="153">
          <cell r="A153" t="str">
            <v>BIRF 4085</v>
          </cell>
          <cell r="C153">
            <v>0.33469928999999998</v>
          </cell>
          <cell r="E153">
            <v>0.33469928999999998</v>
          </cell>
          <cell r="F153">
            <v>0.66939857999999997</v>
          </cell>
          <cell r="G153">
            <v>0.66939857999999997</v>
          </cell>
        </row>
        <row r="154">
          <cell r="A154" t="str">
            <v>BIRF 4093</v>
          </cell>
          <cell r="B154">
            <v>5.3610955699999989</v>
          </cell>
          <cell r="E154">
            <v>5.3610955699999989</v>
          </cell>
          <cell r="F154">
            <v>10.722191139999998</v>
          </cell>
          <cell r="G154">
            <v>5.3610955699999989</v>
          </cell>
        </row>
        <row r="155">
          <cell r="A155" t="str">
            <v>BIRF 4116</v>
          </cell>
          <cell r="B155">
            <v>15</v>
          </cell>
          <cell r="D155">
            <v>15</v>
          </cell>
          <cell r="F155">
            <v>30</v>
          </cell>
          <cell r="G155">
            <v>15</v>
          </cell>
        </row>
        <row r="156">
          <cell r="A156" t="str">
            <v>BIRF 4117</v>
          </cell>
          <cell r="B156">
            <v>5.5631622699999994</v>
          </cell>
          <cell r="D156">
            <v>5.5631622699999994</v>
          </cell>
          <cell r="F156">
            <v>11.126324539999999</v>
          </cell>
          <cell r="G156">
            <v>5.5631622699999994</v>
          </cell>
        </row>
        <row r="157">
          <cell r="A157" t="str">
            <v>BIRF 4131</v>
          </cell>
          <cell r="C157">
            <v>1</v>
          </cell>
          <cell r="E157">
            <v>1</v>
          </cell>
          <cell r="F157">
            <v>2</v>
          </cell>
          <cell r="G157">
            <v>2</v>
          </cell>
        </row>
        <row r="158">
          <cell r="A158" t="str">
            <v>BIRF 4150</v>
          </cell>
          <cell r="B158">
            <v>0.96705050999999997</v>
          </cell>
          <cell r="E158">
            <v>0.96705050999999997</v>
          </cell>
          <cell r="F158">
            <v>1.9341010199999999</v>
          </cell>
          <cell r="G158">
            <v>0.96705050999999997</v>
          </cell>
        </row>
        <row r="159">
          <cell r="A159" t="str">
            <v>BIRF 4163</v>
          </cell>
          <cell r="C159">
            <v>5.3479965599999995</v>
          </cell>
          <cell r="E159">
            <v>5.3479965599999995</v>
          </cell>
          <cell r="F159">
            <v>10.695993119999999</v>
          </cell>
          <cell r="G159">
            <v>10.695993119999999</v>
          </cell>
        </row>
        <row r="160">
          <cell r="A160" t="str">
            <v>BIRF 4164</v>
          </cell>
          <cell r="B160">
            <v>4.0909203600000001</v>
          </cell>
          <cell r="D160">
            <v>4.0909203600000001</v>
          </cell>
          <cell r="F160">
            <v>8.1818407200000003</v>
          </cell>
          <cell r="G160">
            <v>4.0909203600000001</v>
          </cell>
        </row>
        <row r="161">
          <cell r="A161" t="str">
            <v>BIRF 4168</v>
          </cell>
          <cell r="C161">
            <v>0.74911676999999999</v>
          </cell>
          <cell r="E161">
            <v>0.74911676999999999</v>
          </cell>
          <cell r="F161">
            <v>1.49823354</v>
          </cell>
          <cell r="G161">
            <v>1.49823354</v>
          </cell>
        </row>
        <row r="162">
          <cell r="A162" t="str">
            <v>BIRF 4195</v>
          </cell>
          <cell r="B162">
            <v>9.9977800000000006</v>
          </cell>
          <cell r="E162">
            <v>9.9977800000000006</v>
          </cell>
          <cell r="F162">
            <v>19.995560000000001</v>
          </cell>
          <cell r="G162">
            <v>9.9977800000000006</v>
          </cell>
        </row>
        <row r="163">
          <cell r="A163" t="str">
            <v>BIRF 4212</v>
          </cell>
          <cell r="B163">
            <v>2.00987582</v>
          </cell>
          <cell r="E163">
            <v>2.00987582</v>
          </cell>
          <cell r="F163">
            <v>4.01975164</v>
          </cell>
          <cell r="G163">
            <v>2.00987582</v>
          </cell>
        </row>
        <row r="164">
          <cell r="A164" t="str">
            <v>BIRF 4218</v>
          </cell>
          <cell r="C164">
            <v>2.4998999999999998</v>
          </cell>
          <cell r="E164">
            <v>2.4998999999999998</v>
          </cell>
          <cell r="F164">
            <v>4.9997999999999996</v>
          </cell>
          <cell r="G164">
            <v>4.9997999999999996</v>
          </cell>
        </row>
        <row r="165">
          <cell r="A165" t="str">
            <v>BIRF 4219</v>
          </cell>
          <cell r="C165">
            <v>3.75</v>
          </cell>
          <cell r="E165">
            <v>3.75</v>
          </cell>
          <cell r="F165">
            <v>7.5</v>
          </cell>
          <cell r="G165">
            <v>7.5</v>
          </cell>
        </row>
        <row r="166">
          <cell r="A166" t="str">
            <v>BIRF 4220</v>
          </cell>
          <cell r="C166">
            <v>1.7499</v>
          </cell>
          <cell r="E166">
            <v>1.7499</v>
          </cell>
          <cell r="F166">
            <v>3.4998</v>
          </cell>
          <cell r="G166">
            <v>3.4998</v>
          </cell>
        </row>
        <row r="167">
          <cell r="A167" t="str">
            <v>BIRF 4221</v>
          </cell>
          <cell r="C167">
            <v>5</v>
          </cell>
          <cell r="E167">
            <v>5</v>
          </cell>
          <cell r="F167">
            <v>10</v>
          </cell>
          <cell r="G167">
            <v>10</v>
          </cell>
        </row>
        <row r="168">
          <cell r="A168" t="str">
            <v>BIRF 4273</v>
          </cell>
          <cell r="B168">
            <v>1.6701574099999998</v>
          </cell>
          <cell r="D168">
            <v>1.6701574099999998</v>
          </cell>
          <cell r="F168">
            <v>3.3403148199999997</v>
          </cell>
          <cell r="G168">
            <v>1.6701574099999998</v>
          </cell>
        </row>
        <row r="169">
          <cell r="A169" t="str">
            <v>BIRF 4281</v>
          </cell>
          <cell r="C169">
            <v>0.23712211</v>
          </cell>
          <cell r="E169">
            <v>0.23712211</v>
          </cell>
          <cell r="F169">
            <v>0.47424421999999999</v>
          </cell>
          <cell r="G169">
            <v>0.47424421999999999</v>
          </cell>
        </row>
        <row r="170">
          <cell r="A170" t="str">
            <v>BIRF 4282</v>
          </cell>
          <cell r="B170">
            <v>1.3681000000000001</v>
          </cell>
          <cell r="E170">
            <v>1.3681000000000001</v>
          </cell>
          <cell r="F170">
            <v>2.7362000000000002</v>
          </cell>
          <cell r="G170">
            <v>1.3681000000000001</v>
          </cell>
        </row>
        <row r="171">
          <cell r="A171" t="str">
            <v>BIRF 4295</v>
          </cell>
          <cell r="C171">
            <v>17.695014309999998</v>
          </cell>
          <cell r="E171">
            <v>17.695014309999998</v>
          </cell>
          <cell r="F171">
            <v>35.390028619999995</v>
          </cell>
          <cell r="G171">
            <v>35.390028619999995</v>
          </cell>
        </row>
        <row r="172">
          <cell r="A172" t="str">
            <v>BIRF 4313</v>
          </cell>
          <cell r="C172">
            <v>5.9256000000000002</v>
          </cell>
          <cell r="E172">
            <v>5.9256000000000002</v>
          </cell>
          <cell r="F172">
            <v>11.8512</v>
          </cell>
          <cell r="G172">
            <v>11.8512</v>
          </cell>
        </row>
        <row r="173">
          <cell r="A173" t="str">
            <v>BIRF 4314</v>
          </cell>
          <cell r="C173">
            <v>0.1181696</v>
          </cell>
          <cell r="E173">
            <v>0.1181696</v>
          </cell>
          <cell r="F173">
            <v>0.2363392</v>
          </cell>
          <cell r="G173">
            <v>0.2363392</v>
          </cell>
        </row>
        <row r="174">
          <cell r="A174" t="str">
            <v>BIRF 4366</v>
          </cell>
          <cell r="B174">
            <v>14.2</v>
          </cell>
          <cell r="D174">
            <v>14.2</v>
          </cell>
          <cell r="F174">
            <v>28.4</v>
          </cell>
          <cell r="G174">
            <v>14.2</v>
          </cell>
        </row>
        <row r="175">
          <cell r="A175" t="str">
            <v>BIRF 4398</v>
          </cell>
          <cell r="C175">
            <v>1.8989203400000001</v>
          </cell>
          <cell r="E175">
            <v>1.9530035100000001</v>
          </cell>
          <cell r="F175">
            <v>3.8519238500000004</v>
          </cell>
          <cell r="G175">
            <v>3.8519238500000004</v>
          </cell>
        </row>
        <row r="176">
          <cell r="A176" t="str">
            <v>BIRF 4405-1</v>
          </cell>
          <cell r="C176">
            <v>0</v>
          </cell>
          <cell r="E176">
            <v>62.5</v>
          </cell>
          <cell r="F176">
            <v>62.5</v>
          </cell>
          <cell r="G176">
            <v>62.5</v>
          </cell>
        </row>
        <row r="177">
          <cell r="A177" t="str">
            <v>BIRF 4423</v>
          </cell>
          <cell r="B177">
            <v>0.49579602</v>
          </cell>
          <cell r="E177">
            <v>0.49579602</v>
          </cell>
          <cell r="F177">
            <v>0.99159204000000001</v>
          </cell>
          <cell r="G177">
            <v>0.49579602</v>
          </cell>
        </row>
        <row r="178">
          <cell r="A178" t="str">
            <v>BIRF 4454</v>
          </cell>
          <cell r="B178">
            <v>0.14222764000000002</v>
          </cell>
          <cell r="D178">
            <v>0.14222764000000002</v>
          </cell>
          <cell r="F178">
            <v>0.28445528000000003</v>
          </cell>
          <cell r="G178">
            <v>0.14222764000000002</v>
          </cell>
        </row>
        <row r="179">
          <cell r="A179" t="str">
            <v>BIRF 4459</v>
          </cell>
          <cell r="C179">
            <v>0.5</v>
          </cell>
          <cell r="E179">
            <v>0.5</v>
          </cell>
          <cell r="F179">
            <v>1</v>
          </cell>
          <cell r="G179">
            <v>1</v>
          </cell>
        </row>
        <row r="180">
          <cell r="A180" t="str">
            <v>BIRF 4472</v>
          </cell>
          <cell r="C180">
            <v>1.65E-3</v>
          </cell>
          <cell r="E180">
            <v>1.6999999999999999E-3</v>
          </cell>
          <cell r="F180">
            <v>3.3499999999999997E-3</v>
          </cell>
          <cell r="G180">
            <v>3.3499999999999997E-3</v>
          </cell>
        </row>
        <row r="181">
          <cell r="A181" t="str">
            <v>BIRF 4484</v>
          </cell>
          <cell r="B181">
            <v>0.37867683000000002</v>
          </cell>
          <cell r="D181">
            <v>0.37867683000000002</v>
          </cell>
          <cell r="F181">
            <v>0.75735366000000004</v>
          </cell>
          <cell r="G181">
            <v>0.37867683000000002</v>
          </cell>
        </row>
        <row r="182">
          <cell r="A182" t="str">
            <v>BIRF 4516</v>
          </cell>
          <cell r="B182">
            <v>1.6812416399999999</v>
          </cell>
          <cell r="D182">
            <v>1.6812416399999999</v>
          </cell>
          <cell r="F182">
            <v>3.3624832799999997</v>
          </cell>
          <cell r="G182">
            <v>1.6812416399999999</v>
          </cell>
        </row>
        <row r="183">
          <cell r="A183" t="str">
            <v>BIRF 4578</v>
          </cell>
          <cell r="C183">
            <v>0</v>
          </cell>
          <cell r="E183">
            <v>0</v>
          </cell>
          <cell r="F183">
            <v>0</v>
          </cell>
          <cell r="G183">
            <v>0</v>
          </cell>
        </row>
        <row r="184">
          <cell r="A184" t="str">
            <v>BIRF 4580</v>
          </cell>
          <cell r="C184">
            <v>0</v>
          </cell>
          <cell r="E184">
            <v>1.9992570000000001E-2</v>
          </cell>
          <cell r="F184">
            <v>1.9992570000000001E-2</v>
          </cell>
          <cell r="G184">
            <v>1.9992570000000001E-2</v>
          </cell>
        </row>
        <row r="185">
          <cell r="A185" t="str">
            <v>BIRF 4585</v>
          </cell>
          <cell r="C185">
            <v>0</v>
          </cell>
          <cell r="E185">
            <v>0</v>
          </cell>
          <cell r="F185">
            <v>0</v>
          </cell>
          <cell r="G185">
            <v>0</v>
          </cell>
        </row>
        <row r="186">
          <cell r="A186" t="str">
            <v>BIRF 4586</v>
          </cell>
          <cell r="C186">
            <v>0</v>
          </cell>
          <cell r="E186">
            <v>0</v>
          </cell>
          <cell r="F186">
            <v>0</v>
          </cell>
          <cell r="G186">
            <v>0</v>
          </cell>
        </row>
        <row r="187">
          <cell r="A187" t="str">
            <v>BIRF 4634</v>
          </cell>
          <cell r="B187">
            <v>0</v>
          </cell>
          <cell r="E187">
            <v>0</v>
          </cell>
          <cell r="F187">
            <v>0</v>
          </cell>
          <cell r="G187">
            <v>0</v>
          </cell>
        </row>
        <row r="188">
          <cell r="A188" t="str">
            <v>BIRF 4640</v>
          </cell>
          <cell r="C188">
            <v>0</v>
          </cell>
          <cell r="E188">
            <v>0</v>
          </cell>
          <cell r="F188">
            <v>0</v>
          </cell>
          <cell r="G188">
            <v>0</v>
          </cell>
        </row>
        <row r="189">
          <cell r="A189" t="str">
            <v>BIRF 7075</v>
          </cell>
          <cell r="B189">
            <v>10</v>
          </cell>
          <cell r="D189">
            <v>10</v>
          </cell>
          <cell r="F189">
            <v>20</v>
          </cell>
          <cell r="G189">
            <v>10</v>
          </cell>
        </row>
        <row r="190">
          <cell r="A190" t="str">
            <v>BIRF 7157</v>
          </cell>
          <cell r="C190">
            <v>0</v>
          </cell>
          <cell r="E190">
            <v>0</v>
          </cell>
          <cell r="F190">
            <v>0</v>
          </cell>
          <cell r="G190">
            <v>0</v>
          </cell>
        </row>
        <row r="191">
          <cell r="A191" t="str">
            <v>BIRF 7171</v>
          </cell>
          <cell r="B191">
            <v>0</v>
          </cell>
          <cell r="D191">
            <v>0</v>
          </cell>
          <cell r="F191">
            <v>0</v>
          </cell>
          <cell r="G191">
            <v>0</v>
          </cell>
        </row>
        <row r="192">
          <cell r="A192" t="str">
            <v>BIRF 7199</v>
          </cell>
          <cell r="C192">
            <v>0</v>
          </cell>
          <cell r="E192">
            <v>0</v>
          </cell>
          <cell r="F192">
            <v>0</v>
          </cell>
          <cell r="G192">
            <v>0</v>
          </cell>
        </row>
        <row r="193">
          <cell r="A193" t="str">
            <v>BNA/ATC</v>
          </cell>
          <cell r="C193">
            <v>0.315030370059033</v>
          </cell>
          <cell r="E193">
            <v>0.315030370059033</v>
          </cell>
          <cell r="F193">
            <v>0.63006074011806601</v>
          </cell>
          <cell r="G193">
            <v>0.63006074011806601</v>
          </cell>
        </row>
        <row r="194">
          <cell r="A194" t="str">
            <v>BNA/NASA</v>
          </cell>
          <cell r="B194">
            <v>8.2066110000000005</v>
          </cell>
          <cell r="D194">
            <v>8.3059989999999999</v>
          </cell>
          <cell r="F194">
            <v>16.512610000000002</v>
          </cell>
          <cell r="G194">
            <v>8.3059989999999999</v>
          </cell>
        </row>
        <row r="195">
          <cell r="A195" t="str">
            <v>BNA/PAMI</v>
          </cell>
          <cell r="B195">
            <v>4.4370753412635633</v>
          </cell>
          <cell r="C195">
            <v>4.4370753412635633</v>
          </cell>
          <cell r="D195">
            <v>1.3613754622801</v>
          </cell>
          <cell r="E195">
            <v>0.68068773114004999</v>
          </cell>
          <cell r="F195">
            <v>10.916213875947276</v>
          </cell>
          <cell r="G195">
            <v>6.4791385346837131</v>
          </cell>
        </row>
        <row r="196">
          <cell r="A196" t="str">
            <v>BNA/PROVLP</v>
          </cell>
          <cell r="C196">
            <v>1.38910700263896</v>
          </cell>
          <cell r="E196">
            <v>0</v>
          </cell>
          <cell r="F196">
            <v>1.38910700263896</v>
          </cell>
          <cell r="G196">
            <v>1.38910700263896</v>
          </cell>
        </row>
        <row r="197">
          <cell r="A197" t="str">
            <v>BNA/PROVLR</v>
          </cell>
          <cell r="C197">
            <v>0.16384499999999999</v>
          </cell>
          <cell r="F197">
            <v>0.16384499999999999</v>
          </cell>
          <cell r="G197">
            <v>0.16384499999999999</v>
          </cell>
        </row>
        <row r="198">
          <cell r="A198" t="str">
            <v>BNA/REST</v>
          </cell>
          <cell r="B198">
            <v>41.469500557866702</v>
          </cell>
          <cell r="C198">
            <v>41.469500557866702</v>
          </cell>
          <cell r="E198">
            <v>82.939001110601311</v>
          </cell>
          <cell r="F198">
            <v>165.87800222633473</v>
          </cell>
          <cell r="G198">
            <v>124.40850166846801</v>
          </cell>
        </row>
        <row r="199">
          <cell r="A199" t="str">
            <v>BNA/SALUD</v>
          </cell>
          <cell r="C199">
            <v>6.6931827236161645</v>
          </cell>
          <cell r="E199">
            <v>6.6931827236161645</v>
          </cell>
          <cell r="F199">
            <v>13.386365447232329</v>
          </cell>
          <cell r="G199">
            <v>13.386365447232329</v>
          </cell>
        </row>
        <row r="200">
          <cell r="A200" t="str">
            <v>BNA/TESORO/BCO</v>
          </cell>
          <cell r="C200">
            <v>0.70943817188627656</v>
          </cell>
          <cell r="E200">
            <v>0.70943817188627656</v>
          </cell>
          <cell r="F200">
            <v>1.4188763437725531</v>
          </cell>
          <cell r="G200">
            <v>1.4188763437725531</v>
          </cell>
        </row>
        <row r="201">
          <cell r="A201" t="str">
            <v>BNLH/PROVMI</v>
          </cell>
          <cell r="C201">
            <v>0.32500000000000001</v>
          </cell>
          <cell r="E201">
            <v>0.32500000000000001</v>
          </cell>
          <cell r="F201">
            <v>0.65</v>
          </cell>
          <cell r="G201">
            <v>0.65</v>
          </cell>
        </row>
        <row r="202">
          <cell r="A202" t="str">
            <v>BODEN 2007 - II</v>
          </cell>
          <cell r="B202">
            <v>56.747926218915701</v>
          </cell>
          <cell r="D202">
            <v>56.747926218915701</v>
          </cell>
          <cell r="F202">
            <v>113.4958524378314</v>
          </cell>
          <cell r="G202">
            <v>56.747926218915701</v>
          </cell>
        </row>
        <row r="203">
          <cell r="A203" t="str">
            <v>BODEN 2012 - II</v>
          </cell>
          <cell r="B203">
            <v>0</v>
          </cell>
          <cell r="D203">
            <v>45.980799879999999</v>
          </cell>
          <cell r="F203">
            <v>45.980799879999999</v>
          </cell>
          <cell r="G203">
            <v>45.980799879999999</v>
          </cell>
        </row>
        <row r="204">
          <cell r="A204" t="str">
            <v>BOGAR</v>
          </cell>
          <cell r="B204">
            <v>40.06654561933469</v>
          </cell>
          <cell r="C204">
            <v>120.19963685800408</v>
          </cell>
          <cell r="D204">
            <v>80.133091238669351</v>
          </cell>
          <cell r="E204">
            <v>160.26618247733879</v>
          </cell>
          <cell r="F204">
            <v>400.66545619334693</v>
          </cell>
          <cell r="G204">
            <v>360.59891057401222</v>
          </cell>
        </row>
        <row r="205">
          <cell r="A205" t="str">
            <v>BONOS/PROVSJ</v>
          </cell>
          <cell r="C205">
            <v>0</v>
          </cell>
          <cell r="E205">
            <v>6.8257844263313094</v>
          </cell>
          <cell r="F205">
            <v>6.8257844263313094</v>
          </cell>
          <cell r="G205">
            <v>6.8257844263313094</v>
          </cell>
        </row>
        <row r="206">
          <cell r="A206" t="str">
            <v>BP05/B400</v>
          </cell>
          <cell r="B206">
            <v>0</v>
          </cell>
          <cell r="C206">
            <v>0</v>
          </cell>
          <cell r="D206">
            <v>0</v>
          </cell>
          <cell r="E206">
            <v>333.43597670816501</v>
          </cell>
          <cell r="F206">
            <v>333.43597670816501</v>
          </cell>
          <cell r="G206">
            <v>333.43597670816501</v>
          </cell>
        </row>
        <row r="207">
          <cell r="A207" t="str">
            <v>BP06/B450-Fid1</v>
          </cell>
          <cell r="B207">
            <v>0</v>
          </cell>
          <cell r="C207">
            <v>0</v>
          </cell>
          <cell r="D207">
            <v>0</v>
          </cell>
          <cell r="E207">
            <v>0</v>
          </cell>
          <cell r="F207">
            <v>0</v>
          </cell>
          <cell r="G207">
            <v>0</v>
          </cell>
        </row>
        <row r="208">
          <cell r="A208" t="str">
            <v>BP06/B450-Fid3</v>
          </cell>
          <cell r="B208">
            <v>0</v>
          </cell>
          <cell r="C208">
            <v>0</v>
          </cell>
          <cell r="D208">
            <v>0</v>
          </cell>
          <cell r="E208">
            <v>0</v>
          </cell>
          <cell r="F208">
            <v>0</v>
          </cell>
          <cell r="G208">
            <v>0</v>
          </cell>
        </row>
        <row r="209">
          <cell r="A209" t="str">
            <v>BP06/B450-Fid4</v>
          </cell>
          <cell r="B209">
            <v>0</v>
          </cell>
          <cell r="C209">
            <v>0</v>
          </cell>
          <cell r="D209">
            <v>0</v>
          </cell>
          <cell r="E209">
            <v>0</v>
          </cell>
          <cell r="F209">
            <v>0</v>
          </cell>
          <cell r="G209">
            <v>0</v>
          </cell>
        </row>
        <row r="210">
          <cell r="A210" t="str">
            <v>BP06/E580</v>
          </cell>
          <cell r="B210">
            <v>0</v>
          </cell>
          <cell r="C210">
            <v>1.3984493562720699</v>
          </cell>
          <cell r="D210">
            <v>0</v>
          </cell>
          <cell r="E210">
            <v>1.3984493562720699</v>
          </cell>
          <cell r="F210">
            <v>2.7968987125441398</v>
          </cell>
          <cell r="G210">
            <v>2.7968987125441398</v>
          </cell>
        </row>
        <row r="211">
          <cell r="A211" t="str">
            <v>BP07/B450</v>
          </cell>
          <cell r="B211">
            <v>0</v>
          </cell>
          <cell r="C211">
            <v>0</v>
          </cell>
          <cell r="D211">
            <v>0</v>
          </cell>
          <cell r="E211">
            <v>0</v>
          </cell>
          <cell r="F211">
            <v>0</v>
          </cell>
          <cell r="G211">
            <v>0</v>
          </cell>
        </row>
        <row r="212">
          <cell r="A212" t="str">
            <v>BRA/TESORO</v>
          </cell>
          <cell r="C212">
            <v>0.15316454000000002</v>
          </cell>
          <cell r="E212">
            <v>0.12253164</v>
          </cell>
          <cell r="F212">
            <v>0.27569618000000001</v>
          </cell>
          <cell r="G212">
            <v>0.27569618000000001</v>
          </cell>
        </row>
        <row r="213">
          <cell r="A213" t="str">
            <v>BRA/YACYRETA</v>
          </cell>
          <cell r="B213">
            <v>0.85686465999999994</v>
          </cell>
          <cell r="C213">
            <v>1.3726194800000002</v>
          </cell>
          <cell r="D213">
            <v>0.49834411999999995</v>
          </cell>
          <cell r="E213">
            <v>1.1107129199999999</v>
          </cell>
          <cell r="F213">
            <v>3.83854118</v>
          </cell>
          <cell r="G213">
            <v>2.9816765199999997</v>
          </cell>
        </row>
        <row r="214">
          <cell r="A214" t="str">
            <v>BT05</v>
          </cell>
          <cell r="C214">
            <v>561.91741383219005</v>
          </cell>
          <cell r="F214">
            <v>561.91741383219005</v>
          </cell>
          <cell r="G214">
            <v>561.91741383219005</v>
          </cell>
        </row>
        <row r="215">
          <cell r="A215" t="str">
            <v>BT06</v>
          </cell>
          <cell r="C215">
            <v>0</v>
          </cell>
          <cell r="E215">
            <v>0</v>
          </cell>
          <cell r="F215">
            <v>0</v>
          </cell>
          <cell r="G215">
            <v>0</v>
          </cell>
        </row>
        <row r="216">
          <cell r="A216" t="str">
            <v>BT27</v>
          </cell>
          <cell r="B216">
            <v>0</v>
          </cell>
          <cell r="E216">
            <v>0</v>
          </cell>
          <cell r="F216">
            <v>0</v>
          </cell>
          <cell r="G216">
            <v>0</v>
          </cell>
        </row>
        <row r="217">
          <cell r="A217" t="str">
            <v>CHINA/EJERCITO</v>
          </cell>
          <cell r="E217">
            <v>0.33333333000000004</v>
          </cell>
          <cell r="F217">
            <v>0.33333333000000004</v>
          </cell>
          <cell r="G217">
            <v>0.33333333000000004</v>
          </cell>
        </row>
        <row r="218">
          <cell r="A218" t="str">
            <v>CITILA/RELEXT</v>
          </cell>
          <cell r="B218">
            <v>1.058216E-2</v>
          </cell>
          <cell r="C218">
            <v>1.0205809999999999E-2</v>
          </cell>
          <cell r="D218">
            <v>6.9971E-3</v>
          </cell>
          <cell r="E218">
            <v>1.423314E-2</v>
          </cell>
          <cell r="F218">
            <v>4.201821E-2</v>
          </cell>
          <cell r="G218">
            <v>3.143605E-2</v>
          </cell>
        </row>
        <row r="219">
          <cell r="A219" t="str">
            <v>CLPARIS</v>
          </cell>
          <cell r="B219">
            <v>0</v>
          </cell>
          <cell r="C219">
            <v>157.53507166183735</v>
          </cell>
          <cell r="E219">
            <v>157.53507166183735</v>
          </cell>
          <cell r="F219">
            <v>315.0701433236747</v>
          </cell>
          <cell r="G219">
            <v>315.0701433236747</v>
          </cell>
        </row>
        <row r="220">
          <cell r="A220" t="str">
            <v>DBF/CONEA</v>
          </cell>
          <cell r="E220">
            <v>4.4960483950313597</v>
          </cell>
          <cell r="F220">
            <v>4.4960483950313597</v>
          </cell>
          <cell r="G220">
            <v>4.4960483950313597</v>
          </cell>
        </row>
        <row r="221">
          <cell r="A221" t="str">
            <v>DISD</v>
          </cell>
          <cell r="C221">
            <v>0</v>
          </cell>
          <cell r="E221">
            <v>0</v>
          </cell>
          <cell r="F221">
            <v>0</v>
          </cell>
          <cell r="G221">
            <v>0</v>
          </cell>
        </row>
        <row r="222">
          <cell r="A222" t="str">
            <v>DISDDM</v>
          </cell>
          <cell r="C222">
            <v>0</v>
          </cell>
          <cell r="E222">
            <v>0</v>
          </cell>
          <cell r="F222">
            <v>0</v>
          </cell>
          <cell r="G222">
            <v>0</v>
          </cell>
        </row>
        <row r="223">
          <cell r="A223" t="str">
            <v>EDC/YACYRETA</v>
          </cell>
          <cell r="B223">
            <v>2.3741216999999999</v>
          </cell>
          <cell r="E223">
            <v>2.3741216999999999</v>
          </cell>
          <cell r="F223">
            <v>4.7482433999999998</v>
          </cell>
          <cell r="G223">
            <v>2.3741216999999999</v>
          </cell>
        </row>
        <row r="224">
          <cell r="A224" t="str">
            <v>EEUU/TESORO</v>
          </cell>
          <cell r="B224">
            <v>0</v>
          </cell>
          <cell r="C224">
            <v>0</v>
          </cell>
          <cell r="E224">
            <v>2.6910750000000001</v>
          </cell>
          <cell r="F224">
            <v>2.6910750000000001</v>
          </cell>
          <cell r="G224">
            <v>2.6910750000000001</v>
          </cell>
        </row>
        <row r="225">
          <cell r="A225" t="str">
            <v>EIB/VIALIDAD</v>
          </cell>
          <cell r="C225">
            <v>1.22149777</v>
          </cell>
          <cell r="E225">
            <v>1.2617216</v>
          </cell>
          <cell r="F225">
            <v>2.48321937</v>
          </cell>
          <cell r="G225">
            <v>2.48321937</v>
          </cell>
        </row>
        <row r="226">
          <cell r="A226" t="str">
            <v>EL/ARP-61</v>
          </cell>
          <cell r="B226">
            <v>0</v>
          </cell>
          <cell r="D226">
            <v>0</v>
          </cell>
          <cell r="F226">
            <v>0</v>
          </cell>
          <cell r="G226">
            <v>0</v>
          </cell>
        </row>
        <row r="227">
          <cell r="A227" t="str">
            <v>EL/DEM-40</v>
          </cell>
          <cell r="C227">
            <v>0</v>
          </cell>
          <cell r="F227">
            <v>0</v>
          </cell>
          <cell r="G227">
            <v>0</v>
          </cell>
        </row>
        <row r="228">
          <cell r="A228" t="str">
            <v>EL/DEM-44</v>
          </cell>
          <cell r="C228">
            <v>0</v>
          </cell>
          <cell r="F228">
            <v>0</v>
          </cell>
          <cell r="G228">
            <v>0</v>
          </cell>
        </row>
        <row r="229">
          <cell r="A229" t="str">
            <v>EL/DEM-52</v>
          </cell>
          <cell r="E229">
            <v>0</v>
          </cell>
          <cell r="F229">
            <v>0</v>
          </cell>
          <cell r="G229">
            <v>0</v>
          </cell>
        </row>
        <row r="230">
          <cell r="A230" t="str">
            <v>EL/DEM-55</v>
          </cell>
          <cell r="E230">
            <v>0</v>
          </cell>
          <cell r="F230">
            <v>0</v>
          </cell>
          <cell r="G230">
            <v>0</v>
          </cell>
        </row>
        <row r="231">
          <cell r="A231" t="str">
            <v>EL/DEM-59</v>
          </cell>
          <cell r="B231">
            <v>628.81795744680801</v>
          </cell>
          <cell r="F231">
            <v>628.81795744680801</v>
          </cell>
          <cell r="G231">
            <v>0</v>
          </cell>
        </row>
        <row r="232">
          <cell r="A232" t="str">
            <v>EL/DEM-72</v>
          </cell>
          <cell r="E232">
            <v>0</v>
          </cell>
          <cell r="F232">
            <v>0</v>
          </cell>
          <cell r="G232">
            <v>0</v>
          </cell>
        </row>
        <row r="233">
          <cell r="A233" t="str">
            <v>EL/DEM-76</v>
          </cell>
          <cell r="B233">
            <v>0</v>
          </cell>
          <cell r="F233">
            <v>0</v>
          </cell>
          <cell r="G233">
            <v>0</v>
          </cell>
        </row>
        <row r="234">
          <cell r="A234" t="str">
            <v>EL/DEM-82</v>
          </cell>
          <cell r="D234">
            <v>0</v>
          </cell>
          <cell r="F234">
            <v>0</v>
          </cell>
          <cell r="G234">
            <v>0</v>
          </cell>
        </row>
        <row r="235">
          <cell r="A235" t="str">
            <v>EL/DEM-84</v>
          </cell>
          <cell r="D235">
            <v>471.61346808510604</v>
          </cell>
          <cell r="F235">
            <v>471.61346808510604</v>
          </cell>
          <cell r="G235">
            <v>471.61346808510604</v>
          </cell>
        </row>
        <row r="236">
          <cell r="A236" t="str">
            <v>EL/DEM-86</v>
          </cell>
          <cell r="E236">
            <v>0</v>
          </cell>
          <cell r="F236">
            <v>0</v>
          </cell>
          <cell r="G236">
            <v>0</v>
          </cell>
        </row>
        <row r="237">
          <cell r="A237" t="str">
            <v>EL/EUR-107</v>
          </cell>
          <cell r="B237">
            <v>799.32395065797607</v>
          </cell>
          <cell r="F237">
            <v>799.32395065797607</v>
          </cell>
          <cell r="G237">
            <v>0</v>
          </cell>
        </row>
        <row r="238">
          <cell r="A238" t="str">
            <v>EL/EUR-108</v>
          </cell>
          <cell r="B238">
            <v>0</v>
          </cell>
          <cell r="F238">
            <v>0</v>
          </cell>
          <cell r="G238">
            <v>0</v>
          </cell>
        </row>
        <row r="239">
          <cell r="A239" t="str">
            <v>EL/EUR-110</v>
          </cell>
          <cell r="C239">
            <v>922.39576927807195</v>
          </cell>
          <cell r="F239">
            <v>922.39576927807195</v>
          </cell>
          <cell r="G239">
            <v>922.39576927807195</v>
          </cell>
        </row>
        <row r="240">
          <cell r="A240" t="str">
            <v>EL/EUR-114</v>
          </cell>
          <cell r="E240">
            <v>0</v>
          </cell>
          <cell r="F240">
            <v>0</v>
          </cell>
          <cell r="G240">
            <v>0</v>
          </cell>
        </row>
        <row r="241">
          <cell r="A241" t="str">
            <v>EL/EUR-116</v>
          </cell>
          <cell r="B241">
            <v>0</v>
          </cell>
          <cell r="F241">
            <v>0</v>
          </cell>
          <cell r="G241">
            <v>0</v>
          </cell>
        </row>
        <row r="242">
          <cell r="A242" t="str">
            <v>EL/EUR-80</v>
          </cell>
          <cell r="C242">
            <v>0</v>
          </cell>
          <cell r="F242">
            <v>0</v>
          </cell>
          <cell r="G242">
            <v>0</v>
          </cell>
        </row>
        <row r="243">
          <cell r="A243" t="str">
            <v>EL/EUR-85</v>
          </cell>
          <cell r="D243">
            <v>0</v>
          </cell>
          <cell r="F243">
            <v>0</v>
          </cell>
          <cell r="G243">
            <v>0</v>
          </cell>
        </row>
        <row r="244">
          <cell r="A244" t="str">
            <v>EL/EUR-88</v>
          </cell>
          <cell r="B244">
            <v>0</v>
          </cell>
          <cell r="F244">
            <v>0</v>
          </cell>
          <cell r="G244">
            <v>0</v>
          </cell>
        </row>
        <row r="245">
          <cell r="A245" t="str">
            <v>EL/EUR-92</v>
          </cell>
          <cell r="B245">
            <v>0</v>
          </cell>
          <cell r="F245">
            <v>0</v>
          </cell>
          <cell r="G245">
            <v>0</v>
          </cell>
        </row>
        <row r="246">
          <cell r="A246" t="str">
            <v>EL/EUR-93</v>
          </cell>
          <cell r="C246">
            <v>0</v>
          </cell>
          <cell r="F246">
            <v>0</v>
          </cell>
          <cell r="G246">
            <v>0</v>
          </cell>
        </row>
        <row r="247">
          <cell r="A247" t="str">
            <v>EL/EUR-95</v>
          </cell>
          <cell r="C247">
            <v>0</v>
          </cell>
          <cell r="F247">
            <v>0</v>
          </cell>
          <cell r="G247">
            <v>0</v>
          </cell>
        </row>
        <row r="248">
          <cell r="A248" t="str">
            <v>EL/FRF-78</v>
          </cell>
          <cell r="B248">
            <v>0</v>
          </cell>
          <cell r="F248">
            <v>0</v>
          </cell>
          <cell r="G248">
            <v>0</v>
          </cell>
        </row>
        <row r="249">
          <cell r="A249" t="str">
            <v>EL/ITL-60</v>
          </cell>
          <cell r="B249">
            <v>0</v>
          </cell>
          <cell r="F249">
            <v>0</v>
          </cell>
          <cell r="G249">
            <v>0</v>
          </cell>
        </row>
        <row r="250">
          <cell r="A250" t="str">
            <v>EL/ITL-69</v>
          </cell>
          <cell r="D250">
            <v>0</v>
          </cell>
          <cell r="F250">
            <v>0</v>
          </cell>
          <cell r="G250">
            <v>0</v>
          </cell>
        </row>
        <row r="251">
          <cell r="A251" t="str">
            <v>EL/ITL-77</v>
          </cell>
          <cell r="E251">
            <v>0</v>
          </cell>
          <cell r="F251">
            <v>0</v>
          </cell>
          <cell r="G251">
            <v>0</v>
          </cell>
        </row>
        <row r="252">
          <cell r="A252" t="str">
            <v>EL/ITL-83</v>
          </cell>
          <cell r="B252">
            <v>0</v>
          </cell>
          <cell r="C252">
            <v>0</v>
          </cell>
          <cell r="D252">
            <v>635.17021164678397</v>
          </cell>
          <cell r="F252">
            <v>635.17021164678397</v>
          </cell>
          <cell r="G252">
            <v>635.17021164678397</v>
          </cell>
        </row>
        <row r="253">
          <cell r="A253" t="str">
            <v>EL/JPY-115</v>
          </cell>
          <cell r="B253">
            <v>0</v>
          </cell>
          <cell r="E253">
            <v>588.9676307220841</v>
          </cell>
          <cell r="F253">
            <v>588.9676307220841</v>
          </cell>
          <cell r="G253">
            <v>588.9676307220841</v>
          </cell>
        </row>
        <row r="254">
          <cell r="A254" t="str">
            <v>EL/JPY-39</v>
          </cell>
          <cell r="C254">
            <v>0</v>
          </cell>
          <cell r="F254">
            <v>0</v>
          </cell>
          <cell r="G254">
            <v>0</v>
          </cell>
        </row>
        <row r="255">
          <cell r="A255" t="str">
            <v>EL/JPY-42</v>
          </cell>
          <cell r="C255">
            <v>0</v>
          </cell>
          <cell r="F255">
            <v>0</v>
          </cell>
          <cell r="G255">
            <v>0</v>
          </cell>
        </row>
        <row r="256">
          <cell r="A256" t="str">
            <v>EL/JPY-46</v>
          </cell>
          <cell r="C256">
            <v>0</v>
          </cell>
          <cell r="F256">
            <v>0</v>
          </cell>
          <cell r="G256">
            <v>0</v>
          </cell>
        </row>
        <row r="257">
          <cell r="A257" t="str">
            <v>EL/JPY-54</v>
          </cell>
          <cell r="B257">
            <v>478.83547213177599</v>
          </cell>
          <cell r="F257">
            <v>478.83547213177599</v>
          </cell>
          <cell r="G257">
            <v>0</v>
          </cell>
        </row>
        <row r="258">
          <cell r="A258" t="str">
            <v>EL/JPY-99</v>
          </cell>
          <cell r="D258">
            <v>0</v>
          </cell>
          <cell r="F258">
            <v>0</v>
          </cell>
          <cell r="G258">
            <v>0</v>
          </cell>
        </row>
        <row r="259">
          <cell r="A259" t="str">
            <v>EL/LIB-67</v>
          </cell>
          <cell r="C259">
            <v>0</v>
          </cell>
          <cell r="F259">
            <v>0</v>
          </cell>
          <cell r="G259">
            <v>0</v>
          </cell>
        </row>
        <row r="260">
          <cell r="A260" t="str">
            <v>EL/NLG-78</v>
          </cell>
          <cell r="B260">
            <v>0</v>
          </cell>
          <cell r="F260">
            <v>0</v>
          </cell>
          <cell r="G260">
            <v>0</v>
          </cell>
        </row>
        <row r="261">
          <cell r="A261" t="str">
            <v>EL/USD-79</v>
          </cell>
          <cell r="C261">
            <v>383.471</v>
          </cell>
          <cell r="F261">
            <v>383.471</v>
          </cell>
          <cell r="G261">
            <v>383.471</v>
          </cell>
        </row>
        <row r="262">
          <cell r="A262" t="str">
            <v>EL/USD-89</v>
          </cell>
          <cell r="B262">
            <v>1.9950000000000001</v>
          </cell>
          <cell r="E262">
            <v>1.9950000000000001</v>
          </cell>
          <cell r="F262">
            <v>3.99</v>
          </cell>
          <cell r="G262">
            <v>1.9950000000000001</v>
          </cell>
        </row>
        <row r="263">
          <cell r="A263" t="str">
            <v>EN/YACYRETA</v>
          </cell>
          <cell r="B263">
            <v>0.20790444</v>
          </cell>
          <cell r="C263">
            <v>0.43125015999999994</v>
          </cell>
          <cell r="D263">
            <v>0.16585844</v>
          </cell>
          <cell r="E263">
            <v>0.4667699099999999</v>
          </cell>
          <cell r="F263">
            <v>1.27178295</v>
          </cell>
          <cell r="G263">
            <v>1.0638785099999999</v>
          </cell>
        </row>
        <row r="264">
          <cell r="A264" t="str">
            <v>EXIMUS/YACYRETA</v>
          </cell>
          <cell r="C264">
            <v>11.608162530000001</v>
          </cell>
          <cell r="E264">
            <v>11.608162530000001</v>
          </cell>
          <cell r="F264">
            <v>23.216325060000003</v>
          </cell>
          <cell r="G264">
            <v>23.216325060000003</v>
          </cell>
        </row>
        <row r="265">
          <cell r="A265" t="str">
            <v>FERRO</v>
          </cell>
          <cell r="C265">
            <v>0</v>
          </cell>
          <cell r="E265">
            <v>0</v>
          </cell>
          <cell r="F265">
            <v>0</v>
          </cell>
          <cell r="G265">
            <v>0</v>
          </cell>
        </row>
        <row r="266">
          <cell r="A266" t="str">
            <v>FIDA 225</v>
          </cell>
          <cell r="C266">
            <v>0.45388995427054102</v>
          </cell>
          <cell r="E266">
            <v>0.45388995427054102</v>
          </cell>
          <cell r="F266">
            <v>0.90777990854108204</v>
          </cell>
          <cell r="G266">
            <v>0.90777990854108204</v>
          </cell>
        </row>
        <row r="267">
          <cell r="A267" t="str">
            <v>FIDA 417</v>
          </cell>
          <cell r="C267">
            <v>2.6957368343413498E-2</v>
          </cell>
          <cell r="E267">
            <v>2.6957368343413498E-2</v>
          </cell>
          <cell r="F267">
            <v>5.3914736686826996E-2</v>
          </cell>
          <cell r="G267">
            <v>5.3914736686826996E-2</v>
          </cell>
        </row>
        <row r="268">
          <cell r="A268" t="str">
            <v>FIDA 514</v>
          </cell>
          <cell r="C268">
            <v>2.9755716182327803E-3</v>
          </cell>
          <cell r="E268">
            <v>2.9755716182327803E-3</v>
          </cell>
          <cell r="F268">
            <v>5.9511432364655606E-3</v>
          </cell>
          <cell r="G268">
            <v>5.9511432364655606E-3</v>
          </cell>
        </row>
        <row r="269">
          <cell r="A269" t="str">
            <v>FKUW/PROVSF</v>
          </cell>
          <cell r="C269">
            <v>1.0816216748099901</v>
          </cell>
          <cell r="E269">
            <v>1.0816216748099901</v>
          </cell>
          <cell r="F269">
            <v>2.1632433496199801</v>
          </cell>
          <cell r="G269">
            <v>2.1632433496199801</v>
          </cell>
        </row>
        <row r="270">
          <cell r="A270" t="str">
            <v>FMI 2000</v>
          </cell>
          <cell r="B270">
            <v>292.78470275851902</v>
          </cell>
          <cell r="C270">
            <v>292.78470275851902</v>
          </cell>
          <cell r="F270">
            <v>585.56940551703804</v>
          </cell>
          <cell r="G270">
            <v>292.78470275851902</v>
          </cell>
        </row>
        <row r="271">
          <cell r="A271" t="str">
            <v>FMI 2000/SRF</v>
          </cell>
          <cell r="B271">
            <v>845.82165511137305</v>
          </cell>
          <cell r="C271">
            <v>704.85137925947799</v>
          </cell>
          <cell r="D271">
            <v>281.94055170379198</v>
          </cell>
          <cell r="E271">
            <v>281.94055170379102</v>
          </cell>
          <cell r="F271">
            <v>2114.5541377784339</v>
          </cell>
          <cell r="G271">
            <v>1268.732482667061</v>
          </cell>
        </row>
        <row r="272">
          <cell r="A272" t="str">
            <v>FMI 2003</v>
          </cell>
          <cell r="B272">
            <v>0</v>
          </cell>
          <cell r="C272">
            <v>179.45124649653329</v>
          </cell>
          <cell r="D272">
            <v>137.741554801593</v>
          </cell>
          <cell r="E272">
            <v>484.3819147366865</v>
          </cell>
          <cell r="F272">
            <v>801.57471603481281</v>
          </cell>
          <cell r="G272">
            <v>801.57471603481281</v>
          </cell>
        </row>
        <row r="273">
          <cell r="A273" t="str">
            <v>FMI 2003 II</v>
          </cell>
          <cell r="B273">
            <v>0</v>
          </cell>
          <cell r="C273">
            <v>0</v>
          </cell>
          <cell r="D273">
            <v>0</v>
          </cell>
          <cell r="E273">
            <v>337.43915031715602</v>
          </cell>
          <cell r="F273">
            <v>337.43915031715602</v>
          </cell>
          <cell r="G273">
            <v>337.43915031715602</v>
          </cell>
        </row>
        <row r="274">
          <cell r="A274" t="str">
            <v>FMI 92</v>
          </cell>
          <cell r="B274">
            <v>62.984584747012804</v>
          </cell>
          <cell r="C274">
            <v>125.9690514825196</v>
          </cell>
          <cell r="D274">
            <v>0</v>
          </cell>
          <cell r="E274">
            <v>94.476826965629101</v>
          </cell>
          <cell r="F274">
            <v>283.43046319516151</v>
          </cell>
          <cell r="G274">
            <v>220.4458784481487</v>
          </cell>
        </row>
        <row r="275">
          <cell r="A275" t="str">
            <v>FON/TESORO</v>
          </cell>
          <cell r="B275">
            <v>1.7406177447552449</v>
          </cell>
          <cell r="C275">
            <v>3.6852972937062956</v>
          </cell>
          <cell r="D275">
            <v>1.3954230069930071</v>
          </cell>
          <cell r="E275">
            <v>4.1677488811188832</v>
          </cell>
          <cell r="F275">
            <v>10.989086926573432</v>
          </cell>
          <cell r="G275">
            <v>9.2484691818181872</v>
          </cell>
        </row>
        <row r="276">
          <cell r="A276" t="str">
            <v>FONP 06/94</v>
          </cell>
          <cell r="B276">
            <v>0</v>
          </cell>
          <cell r="C276">
            <v>0</v>
          </cell>
          <cell r="E276">
            <v>0</v>
          </cell>
          <cell r="F276">
            <v>0</v>
          </cell>
          <cell r="G276">
            <v>0</v>
          </cell>
        </row>
        <row r="277">
          <cell r="A277" t="str">
            <v>FONP 07/94</v>
          </cell>
          <cell r="B277">
            <v>2.0053712699999999</v>
          </cell>
          <cell r="C277">
            <v>0</v>
          </cell>
          <cell r="D277">
            <v>2.0053712699999999</v>
          </cell>
          <cell r="E277">
            <v>0</v>
          </cell>
          <cell r="F277">
            <v>4.0107425399999999</v>
          </cell>
          <cell r="G277">
            <v>2.0053712699999999</v>
          </cell>
        </row>
        <row r="278">
          <cell r="A278" t="str">
            <v>FONP 10/96</v>
          </cell>
          <cell r="C278">
            <v>0.42874396999999997</v>
          </cell>
          <cell r="E278">
            <v>0.42874396999999997</v>
          </cell>
          <cell r="F278">
            <v>0.85748793999999995</v>
          </cell>
          <cell r="G278">
            <v>0.85748793999999995</v>
          </cell>
        </row>
        <row r="279">
          <cell r="A279" t="str">
            <v>FRB</v>
          </cell>
          <cell r="B279">
            <v>238.2267741</v>
          </cell>
          <cell r="F279">
            <v>238.2267741</v>
          </cell>
          <cell r="G279">
            <v>0</v>
          </cell>
        </row>
        <row r="280">
          <cell r="A280" t="str">
            <v>FUB/RELEXT</v>
          </cell>
          <cell r="B280">
            <v>5.1472099999999993E-3</v>
          </cell>
          <cell r="C280">
            <v>5.2522599999999999E-3</v>
          </cell>
          <cell r="D280">
            <v>2.9946499999999997E-3</v>
          </cell>
          <cell r="E280">
            <v>7.5527799999999994E-3</v>
          </cell>
          <cell r="F280">
            <v>2.0946899999999997E-2</v>
          </cell>
          <cell r="G280">
            <v>1.5799689999999998E-2</v>
          </cell>
        </row>
        <row r="281">
          <cell r="A281" t="str">
            <v>GEN/YACYRETA</v>
          </cell>
          <cell r="B281">
            <v>2.430649E-2</v>
          </cell>
          <cell r="C281">
            <v>0.14001785</v>
          </cell>
          <cell r="D281">
            <v>2.5977980000000001E-2</v>
          </cell>
          <cell r="E281">
            <v>1.9177E-2</v>
          </cell>
          <cell r="F281">
            <v>0.20947932000000002</v>
          </cell>
          <cell r="G281">
            <v>0.18517283000000001</v>
          </cell>
        </row>
        <row r="282">
          <cell r="A282" t="str">
            <v>HISP/PROVCOR</v>
          </cell>
          <cell r="B282">
            <v>1.1261295500000001</v>
          </cell>
          <cell r="D282">
            <v>1.1261295</v>
          </cell>
          <cell r="F282">
            <v>2.2522590500000002</v>
          </cell>
          <cell r="G282">
            <v>1.1261295</v>
          </cell>
        </row>
        <row r="283">
          <cell r="A283" t="str">
            <v>ICE/ASEGSAL</v>
          </cell>
          <cell r="B283">
            <v>0.10730121000000001</v>
          </cell>
          <cell r="D283">
            <v>0.10730121000000001</v>
          </cell>
          <cell r="F283">
            <v>0.21460242000000002</v>
          </cell>
          <cell r="G283">
            <v>0.10730121000000001</v>
          </cell>
        </row>
        <row r="284">
          <cell r="A284" t="str">
            <v>ICE/BANADE</v>
          </cell>
          <cell r="C284">
            <v>0.92688078000000007</v>
          </cell>
          <cell r="E284">
            <v>0.92688078000000007</v>
          </cell>
          <cell r="F284">
            <v>1.8537615600000001</v>
          </cell>
          <cell r="G284">
            <v>1.8537615600000001</v>
          </cell>
        </row>
        <row r="285">
          <cell r="A285" t="str">
            <v>ICE/BICE</v>
          </cell>
          <cell r="B285">
            <v>0.77098568000000001</v>
          </cell>
          <cell r="D285">
            <v>0.77098568000000001</v>
          </cell>
          <cell r="F285">
            <v>1.54197136</v>
          </cell>
          <cell r="G285">
            <v>0.77098568000000001</v>
          </cell>
        </row>
        <row r="286">
          <cell r="A286" t="str">
            <v>ICE/CORTE</v>
          </cell>
          <cell r="C286">
            <v>0</v>
          </cell>
          <cell r="E286">
            <v>0</v>
          </cell>
          <cell r="F286">
            <v>0</v>
          </cell>
          <cell r="G286">
            <v>0</v>
          </cell>
        </row>
        <row r="287">
          <cell r="A287" t="str">
            <v>ICE/DEFENSA</v>
          </cell>
          <cell r="B287">
            <v>0</v>
          </cell>
          <cell r="D287">
            <v>0.72804878000000006</v>
          </cell>
          <cell r="F287">
            <v>0.72804878000000006</v>
          </cell>
          <cell r="G287">
            <v>0.72804878000000006</v>
          </cell>
        </row>
        <row r="288">
          <cell r="A288" t="str">
            <v>ICE/EDUCACION</v>
          </cell>
          <cell r="B288">
            <v>0.43121872999999999</v>
          </cell>
          <cell r="D288">
            <v>0.43121872999999999</v>
          </cell>
          <cell r="F288">
            <v>0.86243745999999999</v>
          </cell>
          <cell r="G288">
            <v>0.43121872999999999</v>
          </cell>
        </row>
        <row r="289">
          <cell r="A289" t="str">
            <v>ICE/INTGM</v>
          </cell>
          <cell r="B289">
            <v>0.49966945000000001</v>
          </cell>
          <cell r="F289">
            <v>0.49966945000000001</v>
          </cell>
          <cell r="G289">
            <v>0</v>
          </cell>
        </row>
        <row r="290">
          <cell r="A290" t="str">
            <v>ICE/JUSTICIA</v>
          </cell>
          <cell r="B290">
            <v>9.8774089999999995E-2</v>
          </cell>
          <cell r="D290">
            <v>9.8774089999999995E-2</v>
          </cell>
          <cell r="F290">
            <v>0.19754817999999999</v>
          </cell>
          <cell r="G290">
            <v>9.8774089999999995E-2</v>
          </cell>
        </row>
        <row r="291">
          <cell r="A291" t="str">
            <v>ICE/MCBA</v>
          </cell>
          <cell r="C291">
            <v>0.35395259000000001</v>
          </cell>
          <cell r="E291">
            <v>0.35395259000000001</v>
          </cell>
          <cell r="F291">
            <v>0.70790518000000002</v>
          </cell>
          <cell r="G291">
            <v>0.70790518000000002</v>
          </cell>
        </row>
        <row r="292">
          <cell r="A292" t="str">
            <v>ICE/PREFEC</v>
          </cell>
          <cell r="C292">
            <v>0</v>
          </cell>
          <cell r="E292">
            <v>6.6803979999999999E-2</v>
          </cell>
          <cell r="F292">
            <v>6.6803979999999999E-2</v>
          </cell>
          <cell r="G292">
            <v>6.6803979999999999E-2</v>
          </cell>
        </row>
        <row r="293">
          <cell r="A293" t="str">
            <v>ICE/PRES</v>
          </cell>
          <cell r="B293">
            <v>1.5233170000000001E-2</v>
          </cell>
          <cell r="D293">
            <v>1.5233170000000001E-2</v>
          </cell>
          <cell r="F293">
            <v>3.0466340000000001E-2</v>
          </cell>
          <cell r="G293">
            <v>1.5233170000000001E-2</v>
          </cell>
        </row>
        <row r="294">
          <cell r="A294" t="str">
            <v>ICE/PROVCB</v>
          </cell>
          <cell r="C294">
            <v>0</v>
          </cell>
          <cell r="E294">
            <v>0.62365181000000003</v>
          </cell>
          <cell r="F294">
            <v>0.62365181000000003</v>
          </cell>
          <cell r="G294">
            <v>0.62365181000000003</v>
          </cell>
        </row>
        <row r="295">
          <cell r="A295" t="str">
            <v>ICE/SALUD</v>
          </cell>
          <cell r="C295">
            <v>0</v>
          </cell>
          <cell r="E295">
            <v>2.34358567</v>
          </cell>
          <cell r="F295">
            <v>2.34358567</v>
          </cell>
          <cell r="G295">
            <v>2.34358567</v>
          </cell>
        </row>
        <row r="296">
          <cell r="A296" t="str">
            <v>ICE/SALUDPBA</v>
          </cell>
          <cell r="B296">
            <v>0.64464681999999995</v>
          </cell>
          <cell r="D296">
            <v>0.64464681999999995</v>
          </cell>
          <cell r="F296">
            <v>1.2892936399999999</v>
          </cell>
          <cell r="G296">
            <v>0.64464681999999995</v>
          </cell>
        </row>
        <row r="297">
          <cell r="A297" t="str">
            <v>ICE/VIALIDAD</v>
          </cell>
          <cell r="B297">
            <v>0.12129997000000001</v>
          </cell>
          <cell r="E297">
            <v>0.12129997000000001</v>
          </cell>
          <cell r="F297">
            <v>0.24259994000000001</v>
          </cell>
          <cell r="G297">
            <v>0.12129997000000001</v>
          </cell>
        </row>
        <row r="298">
          <cell r="A298" t="str">
            <v>ICO/CBA</v>
          </cell>
          <cell r="C298">
            <v>0</v>
          </cell>
          <cell r="E298">
            <v>0</v>
          </cell>
          <cell r="F298">
            <v>0</v>
          </cell>
          <cell r="G298">
            <v>0</v>
          </cell>
        </row>
        <row r="299">
          <cell r="A299" t="str">
            <v>ICO/SALUD</v>
          </cell>
          <cell r="C299">
            <v>0</v>
          </cell>
          <cell r="E299">
            <v>0</v>
          </cell>
          <cell r="F299">
            <v>0</v>
          </cell>
          <cell r="G299">
            <v>0</v>
          </cell>
        </row>
        <row r="300">
          <cell r="A300" t="str">
            <v>IRB/RELEXT</v>
          </cell>
          <cell r="B300">
            <v>3.5273152133808898E-3</v>
          </cell>
          <cell r="C300">
            <v>3.5973189029639601E-3</v>
          </cell>
          <cell r="E300">
            <v>7.4102816381748805E-3</v>
          </cell>
          <cell r="F300">
            <v>1.453491575451973E-2</v>
          </cell>
          <cell r="G300">
            <v>1.1007600541138841E-2</v>
          </cell>
        </row>
        <row r="301">
          <cell r="A301" t="str">
            <v>ISTBSP/SALUD</v>
          </cell>
          <cell r="B301">
            <v>0.86759571999999996</v>
          </cell>
          <cell r="E301">
            <v>0.86759571999999996</v>
          </cell>
          <cell r="F301">
            <v>1.7351914399999999</v>
          </cell>
          <cell r="G301">
            <v>0.86759571999999996</v>
          </cell>
        </row>
        <row r="302">
          <cell r="A302" t="str">
            <v>JBIC/BICE</v>
          </cell>
          <cell r="B302">
            <v>2.85277724573836</v>
          </cell>
          <cell r="E302">
            <v>0.18639477111664399</v>
          </cell>
          <cell r="F302">
            <v>3.0391720168550038</v>
          </cell>
          <cell r="G302">
            <v>0.18639477111664399</v>
          </cell>
        </row>
        <row r="303">
          <cell r="A303" t="str">
            <v>JBIC/HIDRONOR</v>
          </cell>
          <cell r="C303">
            <v>3.0788546255506599</v>
          </cell>
          <cell r="E303">
            <v>3.0788546255506599</v>
          </cell>
          <cell r="F303">
            <v>6.1577092511013198</v>
          </cell>
          <cell r="G303">
            <v>6.1577092511013198</v>
          </cell>
        </row>
        <row r="304">
          <cell r="A304" t="str">
            <v>JBIC/PROV</v>
          </cell>
          <cell r="B304">
            <v>1.5009698046351301</v>
          </cell>
          <cell r="D304">
            <v>1.5009698046351301</v>
          </cell>
          <cell r="F304">
            <v>3.0019396092702602</v>
          </cell>
          <cell r="G304">
            <v>1.5009698046351301</v>
          </cell>
        </row>
        <row r="305">
          <cell r="A305" t="str">
            <v>JBIC/PROVBA</v>
          </cell>
          <cell r="B305">
            <v>0.64731473740662704</v>
          </cell>
          <cell r="E305">
            <v>0.64731473740662704</v>
          </cell>
          <cell r="F305">
            <v>1.2946294748132541</v>
          </cell>
          <cell r="G305">
            <v>0.64731473740662704</v>
          </cell>
        </row>
        <row r="306">
          <cell r="A306" t="str">
            <v>JBIC/TESORO</v>
          </cell>
          <cell r="C306">
            <v>75.346293813445769</v>
          </cell>
          <cell r="E306">
            <v>59.647395135031665</v>
          </cell>
          <cell r="F306">
            <v>134.99368894847743</v>
          </cell>
          <cell r="G306">
            <v>134.99368894847743</v>
          </cell>
        </row>
        <row r="307">
          <cell r="A307" t="str">
            <v>JBIC/YACYRETA</v>
          </cell>
          <cell r="C307">
            <v>10.761798506033299</v>
          </cell>
          <cell r="E307">
            <v>8.2780748419842904</v>
          </cell>
          <cell r="F307">
            <v>19.03987334801759</v>
          </cell>
          <cell r="G307">
            <v>19.03987334801759</v>
          </cell>
        </row>
        <row r="308">
          <cell r="A308" t="str">
            <v>KFW/CONEA</v>
          </cell>
          <cell r="B308">
            <v>22.942855060878127</v>
          </cell>
          <cell r="E308">
            <v>22.942855060878127</v>
          </cell>
          <cell r="F308">
            <v>45.885710121756254</v>
          </cell>
          <cell r="G308">
            <v>22.942855060878127</v>
          </cell>
        </row>
        <row r="309">
          <cell r="A309" t="str">
            <v>KFW/INTI</v>
          </cell>
          <cell r="C309">
            <v>0.29111067519370332</v>
          </cell>
          <cell r="E309">
            <v>0.29111067519370332</v>
          </cell>
          <cell r="F309">
            <v>0.58222135038740663</v>
          </cell>
          <cell r="G309">
            <v>0.58222135038740663</v>
          </cell>
        </row>
        <row r="310">
          <cell r="A310" t="str">
            <v>KFW/NASA</v>
          </cell>
          <cell r="B310">
            <v>1.0145786496125939</v>
          </cell>
          <cell r="D310">
            <v>0.54296519493297302</v>
          </cell>
          <cell r="E310">
            <v>0.47161344238101099</v>
          </cell>
          <cell r="F310">
            <v>2.0291572869265782</v>
          </cell>
          <cell r="G310">
            <v>1.014578637313984</v>
          </cell>
        </row>
        <row r="311">
          <cell r="A311" t="str">
            <v>KFW/YACYRETA</v>
          </cell>
          <cell r="C311">
            <v>0.34915561431558195</v>
          </cell>
          <cell r="E311">
            <v>0.34915561431558195</v>
          </cell>
          <cell r="F311">
            <v>0.6983112286311639</v>
          </cell>
          <cell r="G311">
            <v>0.6983112286311639</v>
          </cell>
        </row>
        <row r="312">
          <cell r="A312" t="str">
            <v>MEDIO/BANADE</v>
          </cell>
          <cell r="B312">
            <v>9.2043549378920203E-2</v>
          </cell>
          <cell r="C312">
            <v>8.9974508301561897</v>
          </cell>
          <cell r="E312">
            <v>9.0894943795351111</v>
          </cell>
          <cell r="F312">
            <v>18.178988759070222</v>
          </cell>
          <cell r="G312">
            <v>18.086945209691301</v>
          </cell>
        </row>
        <row r="313">
          <cell r="A313" t="str">
            <v>MEDIO/BCRA</v>
          </cell>
          <cell r="B313">
            <v>1.4191061399999998</v>
          </cell>
          <cell r="C313">
            <v>1.4385553799999999</v>
          </cell>
          <cell r="E313">
            <v>2.8576615199999997</v>
          </cell>
          <cell r="F313">
            <v>5.7153230399999995</v>
          </cell>
          <cell r="G313">
            <v>4.2962168999999992</v>
          </cell>
        </row>
        <row r="314">
          <cell r="A314" t="str">
            <v>MEDIO/HIDRONOR</v>
          </cell>
          <cell r="C314">
            <v>6.6625187553806406E-2</v>
          </cell>
          <cell r="E314">
            <v>6.6625187553806406E-2</v>
          </cell>
          <cell r="F314">
            <v>0.13325037510761281</v>
          </cell>
          <cell r="G314">
            <v>0.13325037510761281</v>
          </cell>
        </row>
        <row r="315">
          <cell r="A315" t="str">
            <v>MEDIO/JUSTICIA</v>
          </cell>
          <cell r="C315">
            <v>5.6662050000000005E-2</v>
          </cell>
          <cell r="E315">
            <v>5.6662050000000005E-2</v>
          </cell>
          <cell r="F315">
            <v>0.11332410000000001</v>
          </cell>
          <cell r="G315">
            <v>0.11332410000000001</v>
          </cell>
        </row>
        <row r="316">
          <cell r="A316" t="str">
            <v>MEDIO/NASA</v>
          </cell>
          <cell r="C316">
            <v>0.245460521461075</v>
          </cell>
          <cell r="E316">
            <v>0.245460521461075</v>
          </cell>
          <cell r="F316">
            <v>0.49092104292215</v>
          </cell>
          <cell r="G316">
            <v>0.49092104292215</v>
          </cell>
        </row>
        <row r="317">
          <cell r="A317" t="str">
            <v>MEDIO/PROVBA</v>
          </cell>
          <cell r="C317">
            <v>0.144053535850449</v>
          </cell>
          <cell r="E317">
            <v>0.144053535850449</v>
          </cell>
          <cell r="F317">
            <v>0.288107071700898</v>
          </cell>
          <cell r="G317">
            <v>0.288107071700898</v>
          </cell>
        </row>
        <row r="318">
          <cell r="A318" t="str">
            <v>MEDIO/SALUD</v>
          </cell>
          <cell r="C318">
            <v>0.58799431804206093</v>
          </cell>
          <cell r="E318">
            <v>0.58799431804206093</v>
          </cell>
          <cell r="F318">
            <v>1.1759886360841219</v>
          </cell>
          <cell r="G318">
            <v>1.1759886360841219</v>
          </cell>
        </row>
        <row r="319">
          <cell r="A319" t="str">
            <v>MEDIO/YACYRETA</v>
          </cell>
          <cell r="B319">
            <v>5.1185918091255701E-2</v>
          </cell>
          <cell r="D319">
            <v>5.1185918091255701E-2</v>
          </cell>
          <cell r="F319">
            <v>0.1023718361825114</v>
          </cell>
          <cell r="G319">
            <v>5.1185918091255701E-2</v>
          </cell>
        </row>
        <row r="320">
          <cell r="A320" t="str">
            <v>OCMO</v>
          </cell>
          <cell r="C320">
            <v>0.28020306162486802</v>
          </cell>
          <cell r="E320">
            <v>0.28020306162486802</v>
          </cell>
          <cell r="F320">
            <v>0.56040612324973604</v>
          </cell>
          <cell r="G320">
            <v>0.56040612324973604</v>
          </cell>
        </row>
        <row r="321">
          <cell r="A321" t="str">
            <v>P BG01/03</v>
          </cell>
          <cell r="B321">
            <v>0</v>
          </cell>
          <cell r="C321">
            <v>0</v>
          </cell>
          <cell r="D321">
            <v>0</v>
          </cell>
          <cell r="E321">
            <v>0</v>
          </cell>
          <cell r="F321">
            <v>0</v>
          </cell>
          <cell r="G321">
            <v>0</v>
          </cell>
        </row>
        <row r="322">
          <cell r="A322" t="str">
            <v>P BG04/06</v>
          </cell>
          <cell r="B322">
            <v>0</v>
          </cell>
          <cell r="C322">
            <v>0</v>
          </cell>
          <cell r="D322">
            <v>0</v>
          </cell>
          <cell r="E322">
            <v>0</v>
          </cell>
          <cell r="F322">
            <v>0</v>
          </cell>
          <cell r="G322">
            <v>0</v>
          </cell>
        </row>
        <row r="323">
          <cell r="A323" t="str">
            <v>P BG05/17</v>
          </cell>
          <cell r="B323">
            <v>0</v>
          </cell>
          <cell r="C323">
            <v>0</v>
          </cell>
          <cell r="D323">
            <v>0</v>
          </cell>
          <cell r="E323">
            <v>0</v>
          </cell>
          <cell r="F323">
            <v>0</v>
          </cell>
          <cell r="G323">
            <v>0</v>
          </cell>
        </row>
        <row r="324">
          <cell r="A324" t="str">
            <v>P BG06/27</v>
          </cell>
          <cell r="B324">
            <v>0</v>
          </cell>
          <cell r="C324">
            <v>0</v>
          </cell>
          <cell r="D324">
            <v>0</v>
          </cell>
          <cell r="E324">
            <v>0</v>
          </cell>
          <cell r="F324">
            <v>0</v>
          </cell>
          <cell r="G324">
            <v>0</v>
          </cell>
        </row>
        <row r="325">
          <cell r="A325" t="str">
            <v>P BG07/05</v>
          </cell>
          <cell r="B325">
            <v>0</v>
          </cell>
          <cell r="C325">
            <v>0</v>
          </cell>
          <cell r="D325">
            <v>0</v>
          </cell>
          <cell r="E325">
            <v>0</v>
          </cell>
          <cell r="F325">
            <v>0</v>
          </cell>
          <cell r="G325">
            <v>0</v>
          </cell>
        </row>
        <row r="326">
          <cell r="A326" t="str">
            <v>P BG08/19</v>
          </cell>
          <cell r="B326">
            <v>0</v>
          </cell>
          <cell r="C326">
            <v>0</v>
          </cell>
          <cell r="D326">
            <v>0</v>
          </cell>
          <cell r="E326">
            <v>0</v>
          </cell>
          <cell r="F326">
            <v>0</v>
          </cell>
          <cell r="G326">
            <v>0</v>
          </cell>
        </row>
        <row r="327">
          <cell r="A327" t="str">
            <v>P BG09/09</v>
          </cell>
          <cell r="B327">
            <v>0</v>
          </cell>
          <cell r="C327">
            <v>0</v>
          </cell>
          <cell r="D327">
            <v>0</v>
          </cell>
          <cell r="E327">
            <v>0</v>
          </cell>
          <cell r="F327">
            <v>0</v>
          </cell>
          <cell r="G327">
            <v>0</v>
          </cell>
        </row>
        <row r="328">
          <cell r="A328" t="str">
            <v>P BG10/20</v>
          </cell>
          <cell r="B328">
            <v>0</v>
          </cell>
          <cell r="C328">
            <v>0</v>
          </cell>
          <cell r="D328">
            <v>0</v>
          </cell>
          <cell r="E328">
            <v>0</v>
          </cell>
          <cell r="F328">
            <v>0</v>
          </cell>
          <cell r="G328">
            <v>0</v>
          </cell>
        </row>
        <row r="329">
          <cell r="A329" t="str">
            <v>P BG11/10</v>
          </cell>
          <cell r="B329">
            <v>0</v>
          </cell>
          <cell r="C329">
            <v>0</v>
          </cell>
          <cell r="D329">
            <v>0</v>
          </cell>
          <cell r="E329">
            <v>0</v>
          </cell>
          <cell r="F329">
            <v>0</v>
          </cell>
          <cell r="G329">
            <v>0</v>
          </cell>
        </row>
        <row r="330">
          <cell r="A330" t="str">
            <v>P BG12/15</v>
          </cell>
          <cell r="B330">
            <v>0</v>
          </cell>
          <cell r="C330">
            <v>0</v>
          </cell>
          <cell r="D330">
            <v>0</v>
          </cell>
          <cell r="E330">
            <v>0</v>
          </cell>
          <cell r="F330">
            <v>0</v>
          </cell>
          <cell r="G330">
            <v>0</v>
          </cell>
        </row>
        <row r="331">
          <cell r="A331" t="str">
            <v>P BG13/30</v>
          </cell>
          <cell r="B331">
            <v>0</v>
          </cell>
          <cell r="C331">
            <v>0</v>
          </cell>
          <cell r="D331">
            <v>0</v>
          </cell>
          <cell r="E331">
            <v>0</v>
          </cell>
          <cell r="F331">
            <v>0</v>
          </cell>
          <cell r="G331">
            <v>0</v>
          </cell>
        </row>
        <row r="332">
          <cell r="A332" t="str">
            <v>P BG14/31</v>
          </cell>
          <cell r="B332">
            <v>0</v>
          </cell>
          <cell r="C332">
            <v>0</v>
          </cell>
          <cell r="D332">
            <v>0</v>
          </cell>
          <cell r="E332">
            <v>0</v>
          </cell>
          <cell r="F332">
            <v>0</v>
          </cell>
          <cell r="G332">
            <v>0</v>
          </cell>
        </row>
        <row r="333">
          <cell r="A333" t="str">
            <v>P BG15/12</v>
          </cell>
          <cell r="B333">
            <v>0</v>
          </cell>
          <cell r="C333">
            <v>0</v>
          </cell>
          <cell r="D333">
            <v>0</v>
          </cell>
          <cell r="E333">
            <v>0</v>
          </cell>
          <cell r="F333">
            <v>0</v>
          </cell>
          <cell r="G333">
            <v>0</v>
          </cell>
        </row>
        <row r="334">
          <cell r="A334" t="str">
            <v>P BG16/08$</v>
          </cell>
          <cell r="B334">
            <v>0</v>
          </cell>
          <cell r="C334">
            <v>0</v>
          </cell>
          <cell r="D334">
            <v>0</v>
          </cell>
          <cell r="E334">
            <v>0</v>
          </cell>
          <cell r="F334">
            <v>0</v>
          </cell>
          <cell r="G334">
            <v>0</v>
          </cell>
        </row>
        <row r="335">
          <cell r="A335" t="str">
            <v>P BG17/08</v>
          </cell>
          <cell r="B335">
            <v>0</v>
          </cell>
          <cell r="C335">
            <v>0</v>
          </cell>
          <cell r="D335">
            <v>0</v>
          </cell>
          <cell r="E335">
            <v>0</v>
          </cell>
          <cell r="F335">
            <v>0</v>
          </cell>
          <cell r="G335">
            <v>0</v>
          </cell>
        </row>
        <row r="336">
          <cell r="A336" t="str">
            <v>P BIHD</v>
          </cell>
          <cell r="B336">
            <v>1.1232413340764729E-2</v>
          </cell>
          <cell r="C336">
            <v>1.1232413340764729E-2</v>
          </cell>
          <cell r="D336">
            <v>7.4882755605098199E-3</v>
          </cell>
          <cell r="E336">
            <v>1.497655112101964E-2</v>
          </cell>
          <cell r="F336">
            <v>4.4929653363058916E-2</v>
          </cell>
          <cell r="G336">
            <v>3.3697240022294184E-2</v>
          </cell>
        </row>
        <row r="337">
          <cell r="A337" t="str">
            <v>P BP02/B300</v>
          </cell>
          <cell r="B337">
            <v>0</v>
          </cell>
          <cell r="C337">
            <v>0</v>
          </cell>
          <cell r="D337">
            <v>50.906974191349796</v>
          </cell>
          <cell r="F337">
            <v>50.906974191349796</v>
          </cell>
          <cell r="G337">
            <v>50.906974191349796</v>
          </cell>
        </row>
        <row r="338">
          <cell r="A338" t="str">
            <v>P BP02/E330</v>
          </cell>
          <cell r="B338">
            <v>0</v>
          </cell>
          <cell r="C338">
            <v>0</v>
          </cell>
          <cell r="D338">
            <v>12.7941380984494</v>
          </cell>
          <cell r="E338">
            <v>0</v>
          </cell>
          <cell r="F338">
            <v>12.7941380984494</v>
          </cell>
          <cell r="G338">
            <v>12.7941380984494</v>
          </cell>
        </row>
        <row r="339">
          <cell r="A339" t="str">
            <v>P BP02/E400</v>
          </cell>
          <cell r="B339">
            <v>0</v>
          </cell>
          <cell r="C339">
            <v>5.22102919998727</v>
          </cell>
          <cell r="D339">
            <v>0</v>
          </cell>
          <cell r="E339">
            <v>0</v>
          </cell>
          <cell r="F339">
            <v>5.22102919998727</v>
          </cell>
          <cell r="G339">
            <v>5.22102919998727</v>
          </cell>
        </row>
        <row r="340">
          <cell r="A340" t="str">
            <v>P BP02/E580</v>
          </cell>
          <cell r="B340">
            <v>0</v>
          </cell>
          <cell r="C340">
            <v>0</v>
          </cell>
          <cell r="D340">
            <v>97.202872690395807</v>
          </cell>
          <cell r="E340">
            <v>0</v>
          </cell>
          <cell r="F340">
            <v>97.202872690395807</v>
          </cell>
          <cell r="G340">
            <v>97.202872690395807</v>
          </cell>
        </row>
        <row r="341">
          <cell r="A341" t="str">
            <v>P BP02/E580-II</v>
          </cell>
          <cell r="B341">
            <v>0</v>
          </cell>
          <cell r="C341">
            <v>0</v>
          </cell>
          <cell r="D341">
            <v>0</v>
          </cell>
          <cell r="E341">
            <v>3.9246320491620699</v>
          </cell>
          <cell r="F341">
            <v>3.9246320491620699</v>
          </cell>
          <cell r="G341">
            <v>3.9246320491620699</v>
          </cell>
        </row>
        <row r="342">
          <cell r="A342" t="str">
            <v>P BP03/B405 (Radar I)</v>
          </cell>
          <cell r="B342">
            <v>0</v>
          </cell>
          <cell r="C342">
            <v>0</v>
          </cell>
          <cell r="D342">
            <v>0</v>
          </cell>
          <cell r="E342">
            <v>0</v>
          </cell>
          <cell r="F342">
            <v>0</v>
          </cell>
          <cell r="G342">
            <v>0</v>
          </cell>
        </row>
        <row r="343">
          <cell r="A343" t="str">
            <v>P BP03/B405 (Radar II)</v>
          </cell>
          <cell r="B343">
            <v>0</v>
          </cell>
          <cell r="C343">
            <v>0</v>
          </cell>
          <cell r="D343">
            <v>0</v>
          </cell>
          <cell r="E343">
            <v>0</v>
          </cell>
          <cell r="F343">
            <v>0</v>
          </cell>
          <cell r="G343">
            <v>0</v>
          </cell>
        </row>
        <row r="344">
          <cell r="A344" t="str">
            <v>P BP04/E435</v>
          </cell>
          <cell r="B344">
            <v>0</v>
          </cell>
          <cell r="C344">
            <v>0</v>
          </cell>
          <cell r="D344">
            <v>0</v>
          </cell>
          <cell r="E344">
            <v>0</v>
          </cell>
          <cell r="F344">
            <v>0</v>
          </cell>
          <cell r="G344">
            <v>0</v>
          </cell>
        </row>
        <row r="345">
          <cell r="A345" t="str">
            <v>P BP05/B400 (Hexagon IV)</v>
          </cell>
          <cell r="B345">
            <v>0</v>
          </cell>
          <cell r="C345">
            <v>0</v>
          </cell>
          <cell r="D345">
            <v>0</v>
          </cell>
          <cell r="E345">
            <v>0</v>
          </cell>
          <cell r="F345">
            <v>0</v>
          </cell>
          <cell r="G345">
            <v>0</v>
          </cell>
        </row>
        <row r="346">
          <cell r="A346" t="str">
            <v>P BP06/B450 (Radar III)</v>
          </cell>
          <cell r="B346">
            <v>0</v>
          </cell>
          <cell r="C346">
            <v>0</v>
          </cell>
          <cell r="D346">
            <v>0</v>
          </cell>
          <cell r="E346">
            <v>0</v>
          </cell>
          <cell r="F346">
            <v>0</v>
          </cell>
          <cell r="G346">
            <v>0</v>
          </cell>
        </row>
        <row r="347">
          <cell r="A347" t="str">
            <v>P BP06/B450 (Radar IV)</v>
          </cell>
          <cell r="B347">
            <v>0</v>
          </cell>
          <cell r="C347">
            <v>0</v>
          </cell>
          <cell r="D347">
            <v>0</v>
          </cell>
          <cell r="E347">
            <v>0</v>
          </cell>
          <cell r="F347">
            <v>0</v>
          </cell>
          <cell r="G347">
            <v>0</v>
          </cell>
        </row>
        <row r="348">
          <cell r="A348" t="str">
            <v>P BP06/E580</v>
          </cell>
          <cell r="B348">
            <v>0</v>
          </cell>
          <cell r="C348">
            <v>0</v>
          </cell>
          <cell r="D348">
            <v>0</v>
          </cell>
          <cell r="E348">
            <v>0</v>
          </cell>
          <cell r="F348">
            <v>0</v>
          </cell>
          <cell r="G348">
            <v>0</v>
          </cell>
        </row>
        <row r="349">
          <cell r="A349" t="str">
            <v>P BP07/B450 (Celtic I)</v>
          </cell>
          <cell r="B349">
            <v>0</v>
          </cell>
          <cell r="C349">
            <v>0</v>
          </cell>
          <cell r="D349">
            <v>0</v>
          </cell>
          <cell r="E349">
            <v>0</v>
          </cell>
          <cell r="F349">
            <v>0</v>
          </cell>
          <cell r="G349">
            <v>0</v>
          </cell>
        </row>
        <row r="350">
          <cell r="A350" t="str">
            <v>P BP07/B450 (Celtic II)</v>
          </cell>
          <cell r="B350">
            <v>0</v>
          </cell>
          <cell r="C350">
            <v>0</v>
          </cell>
          <cell r="D350">
            <v>0</v>
          </cell>
          <cell r="E350">
            <v>0</v>
          </cell>
          <cell r="F350">
            <v>0</v>
          </cell>
          <cell r="G350">
            <v>0</v>
          </cell>
        </row>
        <row r="351">
          <cell r="A351" t="str">
            <v>P BT02</v>
          </cell>
          <cell r="B351">
            <v>0</v>
          </cell>
          <cell r="C351">
            <v>285.92278081431061</v>
          </cell>
          <cell r="F351">
            <v>285.92278081431061</v>
          </cell>
          <cell r="G351">
            <v>285.92278081431061</v>
          </cell>
        </row>
        <row r="352">
          <cell r="A352" t="str">
            <v>P BT03</v>
          </cell>
          <cell r="B352">
            <v>0</v>
          </cell>
          <cell r="C352">
            <v>0</v>
          </cell>
          <cell r="D352">
            <v>0</v>
          </cell>
          <cell r="E352">
            <v>0</v>
          </cell>
          <cell r="F352">
            <v>0</v>
          </cell>
          <cell r="G352">
            <v>0</v>
          </cell>
        </row>
        <row r="353">
          <cell r="A353" t="str">
            <v>P BT03Flot</v>
          </cell>
          <cell r="B353">
            <v>0</v>
          </cell>
          <cell r="C353">
            <v>0</v>
          </cell>
          <cell r="D353">
            <v>0</v>
          </cell>
          <cell r="E353">
            <v>0</v>
          </cell>
          <cell r="F353">
            <v>0</v>
          </cell>
          <cell r="G353">
            <v>0</v>
          </cell>
        </row>
        <row r="354">
          <cell r="A354" t="str">
            <v>P BT04</v>
          </cell>
          <cell r="B354">
            <v>0</v>
          </cell>
          <cell r="C354">
            <v>0</v>
          </cell>
          <cell r="D354">
            <v>0</v>
          </cell>
          <cell r="E354">
            <v>0</v>
          </cell>
          <cell r="F354">
            <v>0</v>
          </cell>
          <cell r="G354">
            <v>0</v>
          </cell>
        </row>
        <row r="355">
          <cell r="A355" t="str">
            <v>P BT05</v>
          </cell>
          <cell r="B355">
            <v>0</v>
          </cell>
          <cell r="C355">
            <v>0</v>
          </cell>
          <cell r="D355">
            <v>0</v>
          </cell>
          <cell r="E355">
            <v>0</v>
          </cell>
          <cell r="F355">
            <v>0</v>
          </cell>
          <cell r="G355">
            <v>0</v>
          </cell>
        </row>
        <row r="356">
          <cell r="A356" t="str">
            <v>P BT06</v>
          </cell>
          <cell r="B356">
            <v>0</v>
          </cell>
          <cell r="C356">
            <v>0</v>
          </cell>
          <cell r="D356">
            <v>0</v>
          </cell>
          <cell r="E356">
            <v>0</v>
          </cell>
          <cell r="F356">
            <v>0</v>
          </cell>
          <cell r="G356">
            <v>0</v>
          </cell>
        </row>
        <row r="357">
          <cell r="A357" t="str">
            <v>P BT2006</v>
          </cell>
          <cell r="B357">
            <v>0</v>
          </cell>
          <cell r="C357">
            <v>49.598895013276895</v>
          </cell>
          <cell r="D357">
            <v>49.598895013276895</v>
          </cell>
          <cell r="E357">
            <v>49.598895013276895</v>
          </cell>
          <cell r="F357">
            <v>148.79668503983069</v>
          </cell>
          <cell r="G357">
            <v>148.79668503983069</v>
          </cell>
        </row>
        <row r="358">
          <cell r="A358" t="str">
            <v>P BT27</v>
          </cell>
          <cell r="B358">
            <v>0</v>
          </cell>
          <cell r="C358">
            <v>0</v>
          </cell>
          <cell r="D358">
            <v>0</v>
          </cell>
          <cell r="E358">
            <v>0</v>
          </cell>
          <cell r="F358">
            <v>0</v>
          </cell>
          <cell r="G358">
            <v>0</v>
          </cell>
        </row>
        <row r="359">
          <cell r="A359" t="str">
            <v>P BX92</v>
          </cell>
          <cell r="B359">
            <v>0</v>
          </cell>
          <cell r="C359">
            <v>0</v>
          </cell>
          <cell r="D359">
            <v>0</v>
          </cell>
          <cell r="E359">
            <v>8.4548138357110698</v>
          </cell>
          <cell r="F359">
            <v>8.4548138357110698</v>
          </cell>
          <cell r="G359">
            <v>8.4548138357110698</v>
          </cell>
        </row>
        <row r="360">
          <cell r="A360" t="str">
            <v>P DC$</v>
          </cell>
          <cell r="B360">
            <v>1.0338882902097899</v>
          </cell>
          <cell r="C360">
            <v>1.0338882902097899</v>
          </cell>
          <cell r="D360">
            <v>0.68925886013985993</v>
          </cell>
          <cell r="E360">
            <v>1.3785177202797199</v>
          </cell>
          <cell r="F360">
            <v>4.1355531608391596</v>
          </cell>
          <cell r="G360">
            <v>3.1016648706293699</v>
          </cell>
        </row>
        <row r="361">
          <cell r="A361" t="str">
            <v>P EL/ARP-61</v>
          </cell>
          <cell r="B361">
            <v>0</v>
          </cell>
          <cell r="C361">
            <v>0</v>
          </cell>
          <cell r="D361">
            <v>0</v>
          </cell>
          <cell r="E361">
            <v>0</v>
          </cell>
          <cell r="F361">
            <v>0</v>
          </cell>
          <cell r="G361">
            <v>0</v>
          </cell>
        </row>
        <row r="362">
          <cell r="A362" t="str">
            <v>P EL/ARP-68</v>
          </cell>
          <cell r="B362">
            <v>0</v>
          </cell>
          <cell r="C362">
            <v>16.511696919580402</v>
          </cell>
          <cell r="F362">
            <v>16.511696919580402</v>
          </cell>
          <cell r="G362">
            <v>16.511696919580402</v>
          </cell>
        </row>
        <row r="363">
          <cell r="A363" t="str">
            <v>P EL/USD-74</v>
          </cell>
          <cell r="B363">
            <v>0</v>
          </cell>
          <cell r="C363">
            <v>0</v>
          </cell>
          <cell r="D363">
            <v>0</v>
          </cell>
          <cell r="E363">
            <v>3.2121091211982202</v>
          </cell>
          <cell r="F363">
            <v>3.2121091211982202</v>
          </cell>
          <cell r="G363">
            <v>3.2121091211982202</v>
          </cell>
        </row>
        <row r="364">
          <cell r="A364" t="str">
            <v>P EL/USD-79</v>
          </cell>
          <cell r="B364">
            <v>0</v>
          </cell>
          <cell r="C364">
            <v>0</v>
          </cell>
          <cell r="D364">
            <v>0</v>
          </cell>
          <cell r="E364">
            <v>0</v>
          </cell>
          <cell r="F364">
            <v>0</v>
          </cell>
          <cell r="G364">
            <v>0</v>
          </cell>
        </row>
        <row r="365">
          <cell r="A365" t="str">
            <v>P EL/USD-91</v>
          </cell>
          <cell r="B365">
            <v>0</v>
          </cell>
          <cell r="C365">
            <v>0</v>
          </cell>
          <cell r="D365">
            <v>0</v>
          </cell>
          <cell r="E365">
            <v>0</v>
          </cell>
          <cell r="F365">
            <v>0</v>
          </cell>
          <cell r="G365">
            <v>0</v>
          </cell>
        </row>
        <row r="366">
          <cell r="A366" t="str">
            <v>P FRB</v>
          </cell>
          <cell r="B366">
            <v>55.320990241694382</v>
          </cell>
          <cell r="C366">
            <v>0</v>
          </cell>
          <cell r="D366">
            <v>0</v>
          </cell>
          <cell r="E366">
            <v>55.320990241694382</v>
          </cell>
          <cell r="F366">
            <v>110.64198048338876</v>
          </cell>
          <cell r="G366">
            <v>55.320990241694382</v>
          </cell>
        </row>
        <row r="367">
          <cell r="A367" t="str">
            <v>P PFIXSI (Hexagon II)</v>
          </cell>
          <cell r="B367">
            <v>0</v>
          </cell>
          <cell r="C367">
            <v>0</v>
          </cell>
          <cell r="D367">
            <v>0</v>
          </cell>
          <cell r="E367">
            <v>85.464584576601212</v>
          </cell>
          <cell r="F367">
            <v>85.464584576601212</v>
          </cell>
          <cell r="G367">
            <v>85.464584576601212</v>
          </cell>
        </row>
        <row r="368">
          <cell r="A368" t="str">
            <v>P PFIXSII (Hexagon III)</v>
          </cell>
          <cell r="B368">
            <v>0</v>
          </cell>
          <cell r="C368">
            <v>0</v>
          </cell>
          <cell r="D368">
            <v>0</v>
          </cell>
          <cell r="E368">
            <v>85.096111232572412</v>
          </cell>
          <cell r="F368">
            <v>85.096111232572412</v>
          </cell>
          <cell r="G368">
            <v>85.096111232572412</v>
          </cell>
        </row>
        <row r="369">
          <cell r="A369" t="str">
            <v>P PRE3</v>
          </cell>
          <cell r="B369">
            <v>0.92124339860139903</v>
          </cell>
          <cell r="C369">
            <v>0.92124339860139903</v>
          </cell>
          <cell r="D369">
            <v>0.61416226573426602</v>
          </cell>
          <cell r="E369">
            <v>0.330598055944056</v>
          </cell>
          <cell r="F369">
            <v>2.7872471188811199</v>
          </cell>
          <cell r="G369">
            <v>1.8660037202797211</v>
          </cell>
        </row>
        <row r="370">
          <cell r="A370" t="str">
            <v>P PRE4</v>
          </cell>
          <cell r="B370">
            <v>18.669787974712786</v>
          </cell>
          <cell r="C370">
            <v>18.669787974712786</v>
          </cell>
          <cell r="D370">
            <v>12.44652531647519</v>
          </cell>
          <cell r="E370">
            <v>6.6998527016249474</v>
          </cell>
          <cell r="F370">
            <v>56.48595396752571</v>
          </cell>
          <cell r="G370">
            <v>37.816165992812927</v>
          </cell>
        </row>
        <row r="371">
          <cell r="A371" t="str">
            <v>P PRO1</v>
          </cell>
          <cell r="B371">
            <v>7.2786811363636508</v>
          </cell>
          <cell r="C371">
            <v>7.2786811363636508</v>
          </cell>
          <cell r="D371">
            <v>4.8524540909091005</v>
          </cell>
          <cell r="E371">
            <v>9.704908181818201</v>
          </cell>
          <cell r="F371">
            <v>29.114724545454603</v>
          </cell>
          <cell r="G371">
            <v>21.836043409090951</v>
          </cell>
        </row>
        <row r="372">
          <cell r="A372" t="str">
            <v>P PRO10</v>
          </cell>
          <cell r="B372">
            <v>0</v>
          </cell>
          <cell r="C372">
            <v>0</v>
          </cell>
          <cell r="D372">
            <v>0</v>
          </cell>
          <cell r="E372">
            <v>0</v>
          </cell>
          <cell r="F372">
            <v>0</v>
          </cell>
          <cell r="G372">
            <v>0</v>
          </cell>
        </row>
        <row r="373">
          <cell r="A373" t="str">
            <v>P PRO2</v>
          </cell>
          <cell r="B373">
            <v>4.2505060523666023</v>
          </cell>
          <cell r="C373">
            <v>4.2505060523666023</v>
          </cell>
          <cell r="D373">
            <v>2.8336707015777356</v>
          </cell>
          <cell r="E373">
            <v>5.6673414031554694</v>
          </cell>
          <cell r="F373">
            <v>17.002024209466409</v>
          </cell>
          <cell r="G373">
            <v>12.751518157099806</v>
          </cell>
        </row>
        <row r="374">
          <cell r="A374" t="str">
            <v>P PRO3</v>
          </cell>
          <cell r="B374">
            <v>1.370713636363638E-2</v>
          </cell>
          <cell r="C374">
            <v>1.370713636363638E-2</v>
          </cell>
          <cell r="D374">
            <v>9.1380909090909204E-3</v>
          </cell>
          <cell r="E374">
            <v>1.8276181818181841E-2</v>
          </cell>
          <cell r="F374">
            <v>5.4828545454545519E-2</v>
          </cell>
          <cell r="G374">
            <v>4.1121409090909139E-2</v>
          </cell>
        </row>
        <row r="375">
          <cell r="A375" t="str">
            <v>P PRO4</v>
          </cell>
          <cell r="B375">
            <v>6.4202561670705718</v>
          </cell>
          <cell r="C375">
            <v>6.4202561670705718</v>
          </cell>
          <cell r="D375">
            <v>4.2801707780470482</v>
          </cell>
          <cell r="E375">
            <v>8.5603415560940963</v>
          </cell>
          <cell r="F375">
            <v>25.681024668282291</v>
          </cell>
          <cell r="G375">
            <v>19.260768501211714</v>
          </cell>
        </row>
        <row r="376">
          <cell r="A376" t="str">
            <v>P PRO5</v>
          </cell>
          <cell r="B376">
            <v>2.3568350419580399</v>
          </cell>
          <cell r="C376">
            <v>2.3568350419580399</v>
          </cell>
          <cell r="D376">
            <v>2.3568350419580399</v>
          </cell>
          <cell r="E376">
            <v>2.3568350419580399</v>
          </cell>
          <cell r="F376">
            <v>9.4273401678321598</v>
          </cell>
          <cell r="G376">
            <v>7.0705051258741198</v>
          </cell>
        </row>
        <row r="377">
          <cell r="A377" t="str">
            <v>P PRO6</v>
          </cell>
          <cell r="B377">
            <v>10.449906343052634</v>
          </cell>
          <cell r="C377">
            <v>10.449906343052634</v>
          </cell>
          <cell r="D377">
            <v>10.449906343052634</v>
          </cell>
          <cell r="E377">
            <v>10.449906343052634</v>
          </cell>
          <cell r="F377">
            <v>41.799625372210535</v>
          </cell>
          <cell r="G377">
            <v>31.349719029157903</v>
          </cell>
        </row>
        <row r="378">
          <cell r="A378" t="str">
            <v>P PRO9</v>
          </cell>
          <cell r="B378">
            <v>0</v>
          </cell>
          <cell r="C378">
            <v>0</v>
          </cell>
          <cell r="D378">
            <v>0</v>
          </cell>
          <cell r="E378">
            <v>0</v>
          </cell>
          <cell r="F378">
            <v>0</v>
          </cell>
          <cell r="G378">
            <v>0</v>
          </cell>
        </row>
        <row r="379">
          <cell r="A379" t="str">
            <v>PAGARÉS</v>
          </cell>
          <cell r="B379">
            <v>0</v>
          </cell>
          <cell r="C379">
            <v>0.41553328365394004</v>
          </cell>
          <cell r="D379">
            <v>0</v>
          </cell>
          <cell r="E379">
            <v>0.41553328365394004</v>
          </cell>
          <cell r="F379">
            <v>0.83106656730788009</v>
          </cell>
          <cell r="G379">
            <v>0.83106656730788009</v>
          </cell>
        </row>
        <row r="380">
          <cell r="A380" t="str">
            <v>PAR</v>
          </cell>
          <cell r="C380">
            <v>0</v>
          </cell>
          <cell r="E380">
            <v>0</v>
          </cell>
          <cell r="F380">
            <v>0</v>
          </cell>
          <cell r="G380">
            <v>0</v>
          </cell>
        </row>
        <row r="381">
          <cell r="A381" t="str">
            <v>PARDM</v>
          </cell>
          <cell r="C381">
            <v>0</v>
          </cell>
          <cell r="E381">
            <v>0</v>
          </cell>
          <cell r="F381">
            <v>0</v>
          </cell>
          <cell r="G381">
            <v>0</v>
          </cell>
        </row>
        <row r="382">
          <cell r="A382" t="str">
            <v>PRO1</v>
          </cell>
          <cell r="B382">
            <v>2.0090857867132859</v>
          </cell>
          <cell r="C382">
            <v>2.0090857867132859</v>
          </cell>
          <cell r="D382">
            <v>1.339390524475524</v>
          </cell>
          <cell r="E382">
            <v>2.678781048951048</v>
          </cell>
          <cell r="F382">
            <v>8.0363431468531434</v>
          </cell>
          <cell r="G382">
            <v>6.027257360139858</v>
          </cell>
        </row>
        <row r="383">
          <cell r="A383" t="str">
            <v>PRO10</v>
          </cell>
          <cell r="B383">
            <v>2.4951557357667102</v>
          </cell>
          <cell r="C383">
            <v>2.4951557357667102</v>
          </cell>
          <cell r="D383">
            <v>2.4951557357667102</v>
          </cell>
          <cell r="E383">
            <v>2.4951557357667102</v>
          </cell>
          <cell r="F383">
            <v>9.9806229430668409</v>
          </cell>
          <cell r="G383">
            <v>7.4854672073001307</v>
          </cell>
        </row>
        <row r="384">
          <cell r="A384" t="str">
            <v>PRO2</v>
          </cell>
          <cell r="B384">
            <v>12.807585558126181</v>
          </cell>
          <cell r="C384">
            <v>12.807585558126181</v>
          </cell>
          <cell r="D384">
            <v>8.5383903720841197</v>
          </cell>
          <cell r="E384">
            <v>17.076780744168239</v>
          </cell>
          <cell r="F384">
            <v>51.230342232504718</v>
          </cell>
          <cell r="G384">
            <v>38.42275667437854</v>
          </cell>
        </row>
        <row r="385">
          <cell r="A385" t="str">
            <v>PRO3</v>
          </cell>
          <cell r="B385">
            <v>0.24780805594405592</v>
          </cell>
          <cell r="C385">
            <v>0.24780805594405592</v>
          </cell>
          <cell r="D385">
            <v>0.1652053706293706</v>
          </cell>
          <cell r="E385">
            <v>0.3304107412587412</v>
          </cell>
          <cell r="F385">
            <v>0.99123222377622366</v>
          </cell>
          <cell r="G385">
            <v>0.7434241678321678</v>
          </cell>
        </row>
        <row r="386">
          <cell r="A386" t="str">
            <v>PRO4</v>
          </cell>
          <cell r="B386">
            <v>16.724757578467379</v>
          </cell>
          <cell r="C386">
            <v>16.724757578467379</v>
          </cell>
          <cell r="D386">
            <v>11.149838385644919</v>
          </cell>
          <cell r="E386">
            <v>22.299676771289839</v>
          </cell>
          <cell r="F386">
            <v>66.899030313869517</v>
          </cell>
          <cell r="G386">
            <v>50.174272735402141</v>
          </cell>
        </row>
        <row r="387">
          <cell r="A387" t="str">
            <v>PRO5</v>
          </cell>
          <cell r="B387">
            <v>4.5870583776223803</v>
          </cell>
          <cell r="C387">
            <v>4.5870583776223803</v>
          </cell>
          <cell r="D387">
            <v>4.5870583776223803</v>
          </cell>
          <cell r="E387">
            <v>4.5870583776223803</v>
          </cell>
          <cell r="F387">
            <v>18.348233510489521</v>
          </cell>
          <cell r="G387">
            <v>13.761175132867141</v>
          </cell>
        </row>
        <row r="388">
          <cell r="A388" t="str">
            <v>PRO6</v>
          </cell>
          <cell r="B388">
            <v>15.820406630934402</v>
          </cell>
          <cell r="C388">
            <v>15.820406630934402</v>
          </cell>
          <cell r="D388">
            <v>15.820406630934402</v>
          </cell>
          <cell r="E388">
            <v>15.820406630934402</v>
          </cell>
          <cell r="F388">
            <v>63.281626523737607</v>
          </cell>
          <cell r="G388">
            <v>47.461219892803207</v>
          </cell>
        </row>
        <row r="389">
          <cell r="A389" t="str">
            <v>PRO7</v>
          </cell>
          <cell r="B389">
            <v>2.8483536361928761</v>
          </cell>
          <cell r="C389">
            <v>2.8483536361928761</v>
          </cell>
          <cell r="D389">
            <v>1.8989024241285841</v>
          </cell>
          <cell r="E389">
            <v>3.7978048482571682</v>
          </cell>
          <cell r="F389">
            <v>11.393414544771504</v>
          </cell>
          <cell r="G389">
            <v>8.5450609085786287</v>
          </cell>
        </row>
        <row r="390">
          <cell r="A390" t="str">
            <v>PRO9</v>
          </cell>
          <cell r="B390">
            <v>1.92307692307692</v>
          </cell>
          <cell r="C390">
            <v>1.92307692307692</v>
          </cell>
          <cell r="D390">
            <v>1.92307692307692</v>
          </cell>
          <cell r="E390">
            <v>1.92307692307692</v>
          </cell>
          <cell r="F390">
            <v>7.6923076923076801</v>
          </cell>
          <cell r="G390">
            <v>5.7692307692307603</v>
          </cell>
        </row>
        <row r="391">
          <cell r="A391" t="str">
            <v>SABA/INTGM</v>
          </cell>
          <cell r="B391">
            <v>9.6827849999999993E-2</v>
          </cell>
          <cell r="C391">
            <v>0.31119439000000004</v>
          </cell>
          <cell r="D391">
            <v>9.6827849999999993E-2</v>
          </cell>
          <cell r="E391">
            <v>0.31119439000000004</v>
          </cell>
          <cell r="F391">
            <v>0.81604448000000007</v>
          </cell>
          <cell r="G391">
            <v>0.71921663000000002</v>
          </cell>
        </row>
        <row r="392">
          <cell r="A392" t="str">
            <v>SGP/TESORO</v>
          </cell>
          <cell r="B392">
            <v>0.39622996000000005</v>
          </cell>
          <cell r="D392">
            <v>0.39622996000000005</v>
          </cell>
          <cell r="F392">
            <v>0.7924599200000001</v>
          </cell>
          <cell r="G392">
            <v>0.39622996000000005</v>
          </cell>
        </row>
        <row r="393">
          <cell r="A393" t="str">
            <v>SUD/YACYRETA</v>
          </cell>
          <cell r="B393">
            <v>1.1690823299999999</v>
          </cell>
          <cell r="C393">
            <v>0.77938834999999995</v>
          </cell>
          <cell r="D393">
            <v>0.77938834999999995</v>
          </cell>
          <cell r="E393">
            <v>0.77938821999999996</v>
          </cell>
          <cell r="F393">
            <v>3.5072472499999998</v>
          </cell>
          <cell r="G393">
            <v>2.3381649199999996</v>
          </cell>
        </row>
        <row r="394">
          <cell r="A394" t="str">
            <v>TECH/MOSP</v>
          </cell>
          <cell r="B394">
            <v>0.25818773</v>
          </cell>
          <cell r="C394">
            <v>0.17001885000000003</v>
          </cell>
          <cell r="E394">
            <v>0.28813735000000001</v>
          </cell>
          <cell r="F394">
            <v>0.71634393000000007</v>
          </cell>
          <cell r="G394">
            <v>0.45815620000000001</v>
          </cell>
        </row>
        <row r="395">
          <cell r="A395" t="str">
            <v>VARIOS/PAMI</v>
          </cell>
          <cell r="B395">
            <v>30.23476103496504</v>
          </cell>
          <cell r="F395">
            <v>30.23476103496504</v>
          </cell>
          <cell r="G395">
            <v>0</v>
          </cell>
        </row>
        <row r="396">
          <cell r="A396" t="str">
            <v>WBC/RELEXT</v>
          </cell>
          <cell r="B396">
            <v>8.390433185366598E-3</v>
          </cell>
          <cell r="C396">
            <v>5.0282412367977959E-3</v>
          </cell>
          <cell r="D396">
            <v>4.8417648859635657E-3</v>
          </cell>
          <cell r="E396">
            <v>9.3323817541711308E-3</v>
          </cell>
          <cell r="F396">
            <v>2.7592821062299093E-2</v>
          </cell>
          <cell r="G396">
            <v>1.9202387876932493E-2</v>
          </cell>
        </row>
        <row r="397">
          <cell r="A397" t="str">
            <v>WEST/CONEA</v>
          </cell>
          <cell r="B397">
            <v>22.941753892510132</v>
          </cell>
          <cell r="D397">
            <v>0</v>
          </cell>
          <cell r="E397">
            <v>22.941753892510132</v>
          </cell>
          <cell r="F397">
            <v>45.883507785020264</v>
          </cell>
          <cell r="G397">
            <v>22.941753892510132</v>
          </cell>
        </row>
        <row r="398">
          <cell r="A398" t="str">
            <v>#N/A</v>
          </cell>
          <cell r="B398">
            <v>2.5210495384615368</v>
          </cell>
          <cell r="C398">
            <v>2.5210495384615368</v>
          </cell>
          <cell r="D398">
            <v>1.6806996923076905</v>
          </cell>
          <cell r="E398">
            <v>3.3613993846153845</v>
          </cell>
          <cell r="F398">
            <v>10.084198153846149</v>
          </cell>
          <cell r="G398">
            <v>7.5631486153846117</v>
          </cell>
        </row>
        <row r="399">
          <cell r="A399" t="str">
            <v>Total general</v>
          </cell>
          <cell r="B399">
            <v>6131.4066021932485</v>
          </cell>
          <cell r="C399">
            <v>4994.5631436814947</v>
          </cell>
          <cell r="D399">
            <v>3823.599180465249</v>
          </cell>
          <cell r="E399">
            <v>4894.6970487298859</v>
          </cell>
          <cell r="F399">
            <v>19844.265975069873</v>
          </cell>
          <cell r="G399">
            <v>13712.85937287663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2:P62"/>
  <sheetViews>
    <sheetView showGridLines="0" tabSelected="1" zoomScaleNormal="100" zoomScaleSheetLayoutView="85" workbookViewId="0">
      <selection activeCell="B5" sqref="B5:C5"/>
    </sheetView>
  </sheetViews>
  <sheetFormatPr baseColWidth="10" defaultColWidth="9.140625" defaultRowHeight="15.75" x14ac:dyDescent="0.25"/>
  <cols>
    <col min="1" max="1" width="5.7109375" style="130" customWidth="1"/>
    <col min="2" max="2" width="15.7109375" style="130" customWidth="1"/>
    <col min="3" max="3" width="122.140625" style="130" customWidth="1"/>
    <col min="4" max="4" width="106.7109375" style="130" customWidth="1"/>
    <col min="5" max="5" width="19.28515625" style="130" bestFit="1" customWidth="1"/>
    <col min="6" max="6" width="10" style="314" bestFit="1" customWidth="1"/>
    <col min="7" max="9" width="12.28515625" style="314" bestFit="1" customWidth="1"/>
    <col min="10" max="11" width="14" style="314" bestFit="1" customWidth="1"/>
    <col min="12" max="16" width="9.140625" style="314" customWidth="1"/>
    <col min="17" max="16384" width="9.140625" style="130"/>
  </cols>
  <sheetData>
    <row r="2" spans="2:16" x14ac:dyDescent="0.25">
      <c r="B2" s="1097" t="s">
        <v>943</v>
      </c>
      <c r="C2" s="1098"/>
      <c r="F2" s="130"/>
      <c r="G2" s="130"/>
      <c r="H2" s="130"/>
      <c r="I2" s="130"/>
      <c r="J2" s="130"/>
      <c r="K2" s="130"/>
      <c r="L2" s="130"/>
      <c r="M2" s="130"/>
      <c r="N2" s="130"/>
      <c r="O2" s="130"/>
      <c r="P2" s="130"/>
    </row>
    <row r="3" spans="2:16" x14ac:dyDescent="0.25">
      <c r="B3" s="1099" t="s">
        <v>305</v>
      </c>
      <c r="C3" s="1098"/>
      <c r="F3" s="130"/>
      <c r="G3" s="130"/>
      <c r="H3" s="130"/>
      <c r="I3" s="130"/>
      <c r="J3" s="130"/>
      <c r="K3" s="130"/>
      <c r="L3" s="130"/>
      <c r="M3" s="130"/>
      <c r="N3" s="130"/>
      <c r="O3" s="130"/>
      <c r="P3" s="130"/>
    </row>
    <row r="4" spans="2:16" ht="30.75" customHeight="1" thickBot="1" x14ac:dyDescent="0.55000000000000004">
      <c r="C4" s="313"/>
      <c r="F4" s="130"/>
      <c r="G4" s="130"/>
      <c r="H4" s="130"/>
      <c r="I4" s="130"/>
      <c r="J4" s="130"/>
      <c r="K4" s="130"/>
      <c r="L4" s="130"/>
      <c r="M4" s="130"/>
      <c r="N4" s="130"/>
      <c r="O4" s="130"/>
      <c r="P4" s="130"/>
    </row>
    <row r="5" spans="2:16" ht="27" customHeight="1" x14ac:dyDescent="0.25">
      <c r="B5" s="1245" t="s">
        <v>516</v>
      </c>
      <c r="C5" s="1246"/>
      <c r="F5" s="130"/>
      <c r="G5" s="130"/>
      <c r="H5" s="130"/>
      <c r="I5" s="130"/>
      <c r="J5" s="130"/>
      <c r="K5" s="130"/>
      <c r="L5" s="130"/>
      <c r="M5" s="130"/>
      <c r="N5" s="130"/>
      <c r="O5" s="130"/>
      <c r="P5" s="130"/>
    </row>
    <row r="6" spans="2:16" ht="27" customHeight="1" thickBot="1" x14ac:dyDescent="0.3">
      <c r="B6" s="1249"/>
      <c r="C6" s="1250"/>
      <c r="F6" s="130"/>
      <c r="G6" s="130"/>
      <c r="H6" s="130"/>
      <c r="I6" s="130"/>
      <c r="J6" s="130"/>
      <c r="K6" s="130"/>
      <c r="L6" s="130"/>
      <c r="M6" s="130"/>
      <c r="N6" s="130"/>
      <c r="O6" s="130"/>
      <c r="P6" s="130"/>
    </row>
    <row r="7" spans="2:16" ht="24.75" customHeight="1" thickBot="1" x14ac:dyDescent="0.3">
      <c r="F7" s="130"/>
      <c r="G7" s="130"/>
      <c r="H7" s="130"/>
      <c r="I7" s="130"/>
      <c r="J7" s="130"/>
      <c r="K7" s="130"/>
      <c r="L7" s="130"/>
      <c r="M7" s="130"/>
      <c r="N7" s="130"/>
      <c r="O7" s="130"/>
      <c r="P7" s="130"/>
    </row>
    <row r="8" spans="2:16" ht="25.5" customHeight="1" thickBot="1" x14ac:dyDescent="0.3">
      <c r="B8" s="1247" t="s">
        <v>168</v>
      </c>
      <c r="C8" s="1248"/>
      <c r="F8" s="130"/>
      <c r="G8" s="130"/>
      <c r="H8" s="130"/>
      <c r="I8" s="130"/>
      <c r="J8" s="130"/>
      <c r="K8" s="130"/>
      <c r="L8" s="130"/>
      <c r="M8" s="130"/>
      <c r="N8" s="130"/>
      <c r="O8" s="130"/>
      <c r="P8" s="130"/>
    </row>
    <row r="9" spans="2:16" ht="16.5" thickBot="1" x14ac:dyDescent="0.3">
      <c r="F9" s="130"/>
      <c r="G9" s="130"/>
      <c r="H9" s="130"/>
      <c r="I9" s="130"/>
      <c r="J9" s="130"/>
      <c r="K9" s="130"/>
      <c r="L9" s="130"/>
      <c r="M9" s="130"/>
      <c r="N9" s="130"/>
      <c r="O9" s="130"/>
      <c r="P9" s="130"/>
    </row>
    <row r="10" spans="2:16" ht="24" customHeight="1" thickBot="1" x14ac:dyDescent="0.3">
      <c r="B10" s="315" t="s">
        <v>169</v>
      </c>
      <c r="C10" s="316" t="s">
        <v>170</v>
      </c>
      <c r="F10" s="130"/>
      <c r="G10" s="130"/>
      <c r="H10" s="130"/>
      <c r="I10" s="130"/>
      <c r="J10" s="130"/>
      <c r="K10" s="130"/>
      <c r="L10" s="130"/>
      <c r="M10" s="130"/>
      <c r="N10" s="130"/>
      <c r="O10" s="130"/>
      <c r="P10" s="130"/>
    </row>
    <row r="11" spans="2:16" ht="27" customHeight="1" x14ac:dyDescent="0.25">
      <c r="B11" s="1243" t="s">
        <v>882</v>
      </c>
      <c r="C11" s="1244"/>
      <c r="F11" s="130"/>
      <c r="G11" s="130"/>
      <c r="H11" s="130"/>
      <c r="I11" s="130"/>
      <c r="J11" s="130"/>
      <c r="K11" s="130"/>
      <c r="L11" s="130"/>
      <c r="M11" s="130"/>
      <c r="N11" s="130"/>
      <c r="O11" s="130"/>
      <c r="P11" s="130"/>
    </row>
    <row r="12" spans="2:16" x14ac:dyDescent="0.25">
      <c r="B12" s="1100" t="s">
        <v>171</v>
      </c>
      <c r="C12" s="317" t="s">
        <v>749</v>
      </c>
      <c r="F12" s="130"/>
      <c r="G12" s="130"/>
      <c r="H12" s="130"/>
      <c r="I12" s="130"/>
      <c r="J12" s="130"/>
      <c r="K12" s="130"/>
      <c r="L12" s="130"/>
      <c r="M12" s="130"/>
      <c r="N12" s="130"/>
      <c r="O12" s="130"/>
      <c r="P12" s="130"/>
    </row>
    <row r="13" spans="2:16" x14ac:dyDescent="0.25">
      <c r="B13" s="1100" t="s">
        <v>225</v>
      </c>
      <c r="C13" s="317" t="s">
        <v>791</v>
      </c>
      <c r="F13" s="130"/>
      <c r="G13" s="130"/>
      <c r="H13" s="130"/>
      <c r="I13" s="130"/>
      <c r="J13" s="130"/>
      <c r="K13" s="130"/>
      <c r="L13" s="130"/>
      <c r="M13" s="130"/>
      <c r="N13" s="130"/>
      <c r="O13" s="130"/>
      <c r="P13" s="130"/>
    </row>
    <row r="14" spans="2:16" x14ac:dyDescent="0.25">
      <c r="B14" s="1100" t="s">
        <v>261</v>
      </c>
      <c r="C14" s="317" t="s">
        <v>792</v>
      </c>
      <c r="F14" s="130"/>
      <c r="G14" s="130"/>
      <c r="H14" s="130"/>
      <c r="I14" s="130"/>
      <c r="J14" s="130"/>
      <c r="K14" s="130"/>
      <c r="L14" s="130"/>
      <c r="M14" s="130"/>
      <c r="N14" s="130"/>
      <c r="O14" s="130"/>
      <c r="P14" s="130"/>
    </row>
    <row r="15" spans="2:16" x14ac:dyDescent="0.25">
      <c r="B15" s="1100" t="s">
        <v>115</v>
      </c>
      <c r="C15" s="317" t="s">
        <v>793</v>
      </c>
      <c r="E15" s="318"/>
      <c r="F15" s="130"/>
      <c r="G15" s="130"/>
      <c r="H15" s="130"/>
      <c r="I15" s="130"/>
      <c r="J15" s="130"/>
      <c r="K15" s="130"/>
      <c r="L15" s="130"/>
      <c r="M15" s="130"/>
      <c r="N15" s="130"/>
      <c r="O15" s="130"/>
      <c r="P15" s="130"/>
    </row>
    <row r="16" spans="2:16" x14ac:dyDescent="0.25">
      <c r="B16" s="1100" t="s">
        <v>116</v>
      </c>
      <c r="C16" s="317" t="s">
        <v>794</v>
      </c>
      <c r="E16" s="318"/>
      <c r="F16" s="130"/>
      <c r="G16" s="130"/>
      <c r="H16" s="130"/>
      <c r="I16" s="130"/>
      <c r="J16" s="130"/>
      <c r="K16" s="130"/>
      <c r="L16" s="130"/>
      <c r="M16" s="130"/>
      <c r="N16" s="130"/>
      <c r="O16" s="130"/>
      <c r="P16" s="130"/>
    </row>
    <row r="17" spans="1:16" x14ac:dyDescent="0.25">
      <c r="B17" s="1100" t="s">
        <v>117</v>
      </c>
      <c r="C17" s="317" t="s">
        <v>795</v>
      </c>
      <c r="E17" s="318"/>
      <c r="F17" s="130"/>
      <c r="G17" s="130"/>
      <c r="H17" s="130"/>
      <c r="I17" s="130"/>
      <c r="J17" s="130"/>
      <c r="K17" s="130"/>
      <c r="L17" s="130"/>
      <c r="M17" s="130"/>
      <c r="N17" s="130"/>
      <c r="O17" s="130"/>
      <c r="P17" s="130"/>
    </row>
    <row r="18" spans="1:16" x14ac:dyDescent="0.25">
      <c r="B18" s="1100" t="s">
        <v>118</v>
      </c>
      <c r="C18" s="317" t="s">
        <v>750</v>
      </c>
      <c r="E18" s="318"/>
      <c r="F18" s="130"/>
      <c r="G18" s="130"/>
      <c r="H18" s="130"/>
      <c r="I18" s="130"/>
      <c r="J18" s="130"/>
      <c r="K18" s="130"/>
      <c r="L18" s="130"/>
      <c r="M18" s="130"/>
      <c r="N18" s="130"/>
      <c r="O18" s="130"/>
      <c r="P18" s="130"/>
    </row>
    <row r="19" spans="1:16" x14ac:dyDescent="0.25">
      <c r="B19" s="1100" t="s">
        <v>119</v>
      </c>
      <c r="C19" s="317" t="s">
        <v>751</v>
      </c>
      <c r="E19" s="318"/>
      <c r="F19" s="130"/>
      <c r="G19" s="130"/>
      <c r="H19" s="130"/>
      <c r="I19" s="130"/>
      <c r="J19" s="130"/>
      <c r="K19" s="130"/>
      <c r="L19" s="130"/>
      <c r="M19" s="130"/>
      <c r="N19" s="130"/>
      <c r="O19" s="130"/>
      <c r="P19" s="130"/>
    </row>
    <row r="20" spans="1:16" x14ac:dyDescent="0.25">
      <c r="B20" s="1100" t="s">
        <v>120</v>
      </c>
      <c r="C20" s="317" t="s">
        <v>752</v>
      </c>
      <c r="E20" s="318"/>
      <c r="F20" s="130"/>
      <c r="G20" s="130"/>
      <c r="H20" s="130"/>
      <c r="I20" s="130"/>
      <c r="J20" s="130"/>
      <c r="K20" s="130"/>
      <c r="L20" s="130"/>
      <c r="M20" s="130"/>
      <c r="N20" s="130"/>
      <c r="O20" s="130"/>
      <c r="P20" s="130"/>
    </row>
    <row r="21" spans="1:16" ht="16.5" thickBot="1" x14ac:dyDescent="0.3">
      <c r="B21" s="1101" t="s">
        <v>121</v>
      </c>
      <c r="C21" s="319" t="s">
        <v>797</v>
      </c>
      <c r="E21" s="318"/>
      <c r="F21" s="130"/>
      <c r="G21" s="130"/>
      <c r="H21" s="130"/>
      <c r="I21" s="130"/>
      <c r="J21" s="130"/>
      <c r="K21" s="130"/>
      <c r="L21" s="130"/>
      <c r="M21" s="130"/>
      <c r="N21" s="130"/>
      <c r="O21" s="130"/>
      <c r="P21" s="130"/>
    </row>
    <row r="22" spans="1:16" ht="16.5" thickBot="1" x14ac:dyDescent="0.3">
      <c r="A22" s="314"/>
      <c r="B22" s="314"/>
      <c r="C22" s="314"/>
      <c r="D22" s="314"/>
      <c r="E22" s="314"/>
      <c r="F22" s="130"/>
      <c r="G22" s="130"/>
      <c r="H22" s="130"/>
      <c r="I22" s="130"/>
      <c r="J22" s="130"/>
      <c r="K22" s="130"/>
      <c r="L22" s="130"/>
      <c r="M22" s="130"/>
      <c r="N22" s="130"/>
      <c r="O22" s="130"/>
      <c r="P22" s="130"/>
    </row>
    <row r="23" spans="1:16" ht="27" customHeight="1" x14ac:dyDescent="0.25">
      <c r="B23" s="1243" t="s">
        <v>88</v>
      </c>
      <c r="C23" s="1244"/>
      <c r="F23" s="130"/>
      <c r="G23" s="130"/>
      <c r="H23" s="130"/>
      <c r="I23" s="130"/>
      <c r="J23" s="130"/>
      <c r="K23" s="130"/>
      <c r="L23" s="130"/>
      <c r="M23" s="130"/>
      <c r="N23" s="130"/>
      <c r="O23" s="130"/>
      <c r="P23" s="130"/>
    </row>
    <row r="24" spans="1:16" ht="15.75" customHeight="1" x14ac:dyDescent="0.25">
      <c r="B24" s="1102" t="s">
        <v>160</v>
      </c>
      <c r="C24" s="317" t="s">
        <v>883</v>
      </c>
      <c r="F24" s="130"/>
      <c r="G24" s="130"/>
      <c r="H24" s="130"/>
      <c r="I24" s="130"/>
      <c r="J24" s="130"/>
      <c r="K24" s="130"/>
      <c r="L24" s="130"/>
      <c r="M24" s="130"/>
      <c r="N24" s="130"/>
      <c r="O24" s="130"/>
      <c r="P24" s="130"/>
    </row>
    <row r="25" spans="1:16" x14ac:dyDescent="0.25">
      <c r="B25" s="1102" t="s">
        <v>161</v>
      </c>
      <c r="C25" s="317" t="s">
        <v>884</v>
      </c>
      <c r="F25" s="130"/>
      <c r="G25" s="130"/>
      <c r="H25" s="130"/>
      <c r="I25" s="130"/>
      <c r="J25" s="130"/>
      <c r="K25" s="130"/>
      <c r="L25" s="130"/>
      <c r="M25" s="130"/>
      <c r="N25" s="130"/>
      <c r="O25" s="130"/>
      <c r="P25" s="130"/>
    </row>
    <row r="26" spans="1:16" x14ac:dyDescent="0.25">
      <c r="B26" s="1102" t="s">
        <v>77</v>
      </c>
      <c r="C26" s="317" t="s">
        <v>840</v>
      </c>
      <c r="F26" s="130"/>
      <c r="G26" s="130"/>
      <c r="H26" s="130"/>
      <c r="I26" s="130"/>
      <c r="J26" s="130"/>
      <c r="K26" s="130"/>
      <c r="L26" s="130"/>
      <c r="M26" s="130"/>
      <c r="N26" s="130"/>
      <c r="O26" s="130"/>
      <c r="P26" s="130"/>
    </row>
    <row r="27" spans="1:16" ht="16.5" thickBot="1" x14ac:dyDescent="0.3">
      <c r="B27" s="1103" t="s">
        <v>839</v>
      </c>
      <c r="C27" s="322" t="s">
        <v>753</v>
      </c>
      <c r="F27" s="130"/>
      <c r="G27" s="130"/>
      <c r="H27" s="130"/>
      <c r="I27" s="130"/>
      <c r="J27" s="130"/>
      <c r="K27" s="130"/>
      <c r="L27" s="130"/>
      <c r="M27" s="130"/>
      <c r="N27" s="130"/>
      <c r="O27" s="130"/>
      <c r="P27" s="130"/>
    </row>
    <row r="28" spans="1:16" ht="16.5" thickBot="1" x14ac:dyDescent="0.3">
      <c r="A28" s="314"/>
      <c r="B28" s="314"/>
      <c r="C28" s="314"/>
      <c r="D28" s="314"/>
      <c r="E28" s="314"/>
      <c r="F28" s="130"/>
      <c r="G28" s="130"/>
      <c r="H28" s="130"/>
      <c r="I28" s="130"/>
      <c r="J28" s="130"/>
      <c r="K28" s="130"/>
      <c r="L28" s="130"/>
      <c r="M28" s="130"/>
      <c r="N28" s="130"/>
      <c r="O28" s="130"/>
      <c r="P28" s="130"/>
    </row>
    <row r="29" spans="1:16" ht="27.75" customHeight="1" x14ac:dyDescent="0.25">
      <c r="B29" s="1241" t="s">
        <v>885</v>
      </c>
      <c r="C29" s="1242"/>
      <c r="D29" s="320"/>
      <c r="F29" s="130"/>
      <c r="G29" s="130"/>
      <c r="H29" s="130"/>
      <c r="I29" s="130"/>
      <c r="J29" s="130"/>
      <c r="K29" s="130"/>
      <c r="L29" s="130"/>
      <c r="M29" s="130"/>
      <c r="N29" s="130"/>
      <c r="O29" s="130"/>
      <c r="P29" s="130"/>
    </row>
    <row r="30" spans="1:16" x14ac:dyDescent="0.25">
      <c r="B30" s="1100" t="s">
        <v>122</v>
      </c>
      <c r="C30" s="317" t="s">
        <v>886</v>
      </c>
      <c r="D30" s="321"/>
      <c r="F30" s="130"/>
      <c r="G30" s="130"/>
      <c r="H30" s="130"/>
      <c r="I30" s="130"/>
      <c r="J30" s="130"/>
      <c r="K30" s="130"/>
      <c r="L30" s="130"/>
      <c r="M30" s="130"/>
      <c r="N30" s="130"/>
      <c r="O30" s="130"/>
      <c r="P30" s="130"/>
    </row>
    <row r="31" spans="1:16" x14ac:dyDescent="0.25">
      <c r="B31" s="1100" t="s">
        <v>123</v>
      </c>
      <c r="C31" s="317" t="s">
        <v>799</v>
      </c>
      <c r="F31" s="130"/>
      <c r="G31" s="130"/>
      <c r="H31" s="130"/>
      <c r="I31" s="130"/>
      <c r="J31" s="130"/>
      <c r="K31" s="130"/>
      <c r="L31" s="130"/>
      <c r="M31" s="130"/>
      <c r="N31" s="130"/>
      <c r="O31" s="130"/>
      <c r="P31" s="130"/>
    </row>
    <row r="32" spans="1:16" x14ac:dyDescent="0.25">
      <c r="B32" s="1100" t="s">
        <v>124</v>
      </c>
      <c r="C32" s="317" t="s">
        <v>800</v>
      </c>
      <c r="F32" s="130"/>
      <c r="G32" s="130"/>
      <c r="H32" s="130"/>
      <c r="I32" s="130"/>
      <c r="J32" s="130"/>
      <c r="K32" s="130"/>
      <c r="L32" s="130"/>
      <c r="M32" s="130"/>
      <c r="N32" s="130"/>
      <c r="O32" s="130"/>
      <c r="P32" s="130"/>
    </row>
    <row r="33" spans="1:16" x14ac:dyDescent="0.25">
      <c r="B33" s="1100" t="s">
        <v>125</v>
      </c>
      <c r="C33" s="317" t="s">
        <v>801</v>
      </c>
      <c r="F33" s="130"/>
      <c r="G33" s="130"/>
      <c r="H33" s="130"/>
      <c r="I33" s="130"/>
      <c r="J33" s="130"/>
      <c r="K33" s="130"/>
      <c r="L33" s="130"/>
      <c r="M33" s="130"/>
      <c r="N33" s="130"/>
      <c r="O33" s="130"/>
      <c r="P33" s="130"/>
    </row>
    <row r="34" spans="1:16" x14ac:dyDescent="0.25">
      <c r="B34" s="1100" t="s">
        <v>126</v>
      </c>
      <c r="C34" s="317" t="s">
        <v>802</v>
      </c>
      <c r="F34" s="130"/>
      <c r="G34" s="130"/>
      <c r="H34" s="130"/>
      <c r="I34" s="130"/>
      <c r="J34" s="130"/>
      <c r="K34" s="130"/>
      <c r="L34" s="130"/>
      <c r="M34" s="130"/>
      <c r="N34" s="130"/>
      <c r="O34" s="130"/>
      <c r="P34" s="130"/>
    </row>
    <row r="35" spans="1:16" ht="17.25" customHeight="1" x14ac:dyDescent="0.25">
      <c r="B35" s="1100" t="s">
        <v>127</v>
      </c>
      <c r="C35" s="317" t="s">
        <v>803</v>
      </c>
      <c r="F35" s="130"/>
      <c r="G35" s="130"/>
      <c r="H35" s="130"/>
      <c r="I35" s="130"/>
      <c r="J35" s="130"/>
      <c r="K35" s="130"/>
      <c r="L35" s="130"/>
      <c r="M35" s="130"/>
      <c r="N35" s="130"/>
      <c r="O35" s="130"/>
      <c r="P35" s="130"/>
    </row>
    <row r="36" spans="1:16" x14ac:dyDescent="0.25">
      <c r="B36" s="1100" t="s">
        <v>128</v>
      </c>
      <c r="C36" s="317" t="s">
        <v>804</v>
      </c>
      <c r="F36" s="130"/>
      <c r="G36" s="130"/>
      <c r="H36" s="130"/>
      <c r="I36" s="130"/>
      <c r="J36" s="130"/>
      <c r="K36" s="130"/>
      <c r="L36" s="130"/>
      <c r="M36" s="130"/>
      <c r="N36" s="130"/>
      <c r="O36" s="130"/>
      <c r="P36" s="130"/>
    </row>
    <row r="37" spans="1:16" ht="16.5" thickBot="1" x14ac:dyDescent="0.3">
      <c r="B37" s="1101" t="s">
        <v>129</v>
      </c>
      <c r="C37" s="322" t="s">
        <v>805</v>
      </c>
      <c r="F37" s="130"/>
      <c r="G37" s="130"/>
      <c r="H37" s="130"/>
      <c r="I37" s="130"/>
      <c r="J37" s="130"/>
      <c r="K37" s="130"/>
      <c r="L37" s="130"/>
      <c r="M37" s="130"/>
      <c r="N37" s="130"/>
      <c r="O37" s="130"/>
      <c r="P37" s="130"/>
    </row>
    <row r="38" spans="1:16" ht="16.5" thickBot="1" x14ac:dyDescent="0.3">
      <c r="A38" s="314"/>
      <c r="B38" s="314"/>
      <c r="C38" s="314"/>
      <c r="D38" s="314"/>
      <c r="E38" s="314"/>
      <c r="F38" s="130"/>
      <c r="G38" s="130"/>
      <c r="H38" s="130"/>
      <c r="I38" s="130"/>
      <c r="J38" s="130"/>
      <c r="K38" s="130"/>
      <c r="L38" s="130"/>
      <c r="M38" s="130"/>
      <c r="N38" s="130"/>
      <c r="O38" s="130"/>
      <c r="P38" s="130"/>
    </row>
    <row r="39" spans="1:16" ht="27.75" customHeight="1" x14ac:dyDescent="0.25">
      <c r="B39" s="1243" t="s">
        <v>113</v>
      </c>
      <c r="C39" s="1244"/>
      <c r="F39" s="130"/>
      <c r="G39" s="130"/>
      <c r="H39" s="130"/>
      <c r="I39" s="130"/>
      <c r="J39" s="130"/>
      <c r="K39" s="130"/>
      <c r="L39" s="130"/>
      <c r="M39" s="130"/>
      <c r="N39" s="130"/>
      <c r="O39" s="130"/>
      <c r="P39" s="130"/>
    </row>
    <row r="40" spans="1:16" x14ac:dyDescent="0.25">
      <c r="B40" s="1100" t="s">
        <v>130</v>
      </c>
      <c r="C40" s="317" t="s">
        <v>114</v>
      </c>
      <c r="F40" s="130"/>
      <c r="G40" s="130"/>
      <c r="H40" s="130"/>
      <c r="I40" s="130"/>
      <c r="J40" s="130"/>
      <c r="K40" s="130"/>
      <c r="L40" s="130"/>
      <c r="M40" s="130"/>
      <c r="N40" s="130"/>
      <c r="O40" s="130"/>
      <c r="P40" s="130"/>
    </row>
    <row r="41" spans="1:16" x14ac:dyDescent="0.25">
      <c r="B41" s="1100" t="s">
        <v>131</v>
      </c>
      <c r="C41" s="317" t="s">
        <v>754</v>
      </c>
      <c r="F41" s="130"/>
      <c r="G41" s="130"/>
      <c r="H41" s="130"/>
      <c r="I41" s="130"/>
      <c r="J41" s="130"/>
      <c r="K41" s="130"/>
      <c r="L41" s="130"/>
      <c r="M41" s="130"/>
      <c r="N41" s="130"/>
      <c r="O41" s="130"/>
      <c r="P41" s="130"/>
    </row>
    <row r="42" spans="1:16" x14ac:dyDescent="0.25">
      <c r="B42" s="1100" t="s">
        <v>132</v>
      </c>
      <c r="C42" s="317" t="s">
        <v>257</v>
      </c>
      <c r="F42" s="130"/>
      <c r="G42" s="130"/>
      <c r="H42" s="130"/>
      <c r="I42" s="130"/>
      <c r="J42" s="130"/>
      <c r="K42" s="130"/>
      <c r="L42" s="130"/>
      <c r="M42" s="130"/>
      <c r="N42" s="130"/>
      <c r="O42" s="130"/>
      <c r="P42" s="130"/>
    </row>
    <row r="43" spans="1:16" x14ac:dyDescent="0.25">
      <c r="B43" s="1100" t="s">
        <v>133</v>
      </c>
      <c r="C43" s="317" t="s">
        <v>755</v>
      </c>
      <c r="F43" s="130"/>
      <c r="G43" s="130"/>
      <c r="H43" s="130"/>
      <c r="I43" s="130"/>
      <c r="J43" s="130"/>
      <c r="K43" s="130"/>
      <c r="L43" s="130"/>
      <c r="M43" s="130"/>
      <c r="N43" s="130"/>
      <c r="O43" s="130"/>
      <c r="P43" s="130"/>
    </row>
    <row r="44" spans="1:16" x14ac:dyDescent="0.25">
      <c r="B44" s="1100" t="s">
        <v>134</v>
      </c>
      <c r="C44" s="317" t="s">
        <v>806</v>
      </c>
      <c r="F44" s="130"/>
      <c r="G44" s="130"/>
      <c r="H44" s="130"/>
      <c r="I44" s="130"/>
      <c r="J44" s="130"/>
      <c r="K44" s="130"/>
      <c r="L44" s="130"/>
      <c r="M44" s="130"/>
      <c r="N44" s="130"/>
      <c r="O44" s="130"/>
      <c r="P44" s="130"/>
    </row>
    <row r="45" spans="1:16" x14ac:dyDescent="0.25">
      <c r="B45" s="1100" t="s">
        <v>78</v>
      </c>
      <c r="C45" s="317" t="s">
        <v>807</v>
      </c>
      <c r="F45" s="130"/>
      <c r="G45" s="130"/>
      <c r="H45" s="130"/>
      <c r="I45" s="130"/>
      <c r="J45" s="130"/>
      <c r="K45" s="130"/>
      <c r="L45" s="130"/>
      <c r="M45" s="130"/>
      <c r="N45" s="130"/>
      <c r="O45" s="130"/>
      <c r="P45" s="130"/>
    </row>
    <row r="46" spans="1:16" ht="16.5" thickBot="1" x14ac:dyDescent="0.3">
      <c r="B46" s="1101" t="s">
        <v>79</v>
      </c>
      <c r="C46" s="322" t="s">
        <v>808</v>
      </c>
      <c r="F46" s="130"/>
      <c r="G46" s="130"/>
      <c r="H46" s="130"/>
      <c r="I46" s="130"/>
      <c r="J46" s="130"/>
      <c r="K46" s="130"/>
      <c r="L46" s="130"/>
      <c r="M46" s="130"/>
      <c r="N46" s="130"/>
      <c r="O46" s="130"/>
      <c r="P46" s="130"/>
    </row>
    <row r="49" spans="6:16" ht="18" customHeight="1" x14ac:dyDescent="0.25">
      <c r="F49" s="130"/>
      <c r="G49" s="130"/>
      <c r="H49" s="130"/>
      <c r="I49" s="130"/>
      <c r="J49" s="130"/>
      <c r="K49" s="130"/>
      <c r="L49" s="130"/>
      <c r="M49" s="130"/>
      <c r="N49" s="130"/>
      <c r="O49" s="130"/>
      <c r="P49" s="130"/>
    </row>
    <row r="62" spans="6:16" ht="30" customHeight="1" x14ac:dyDescent="0.25">
      <c r="F62" s="130"/>
      <c r="G62" s="130"/>
      <c r="H62" s="130"/>
      <c r="I62" s="130"/>
      <c r="J62" s="130"/>
      <c r="K62" s="130"/>
      <c r="L62" s="130"/>
      <c r="M62" s="130"/>
      <c r="N62" s="130"/>
      <c r="O62" s="130"/>
      <c r="P62" s="130"/>
    </row>
  </sheetData>
  <mergeCells count="7">
    <mergeCell ref="B29:C29"/>
    <mergeCell ref="B39:C39"/>
    <mergeCell ref="B5:C5"/>
    <mergeCell ref="B8:C8"/>
    <mergeCell ref="B11:C11"/>
    <mergeCell ref="B23:C23"/>
    <mergeCell ref="B6:C6"/>
  </mergeCells>
  <phoneticPr fontId="20" type="noConversion"/>
  <hyperlinks>
    <hyperlink ref="B40" location="A.4.1!A1" display="A.4.1"/>
    <hyperlink ref="B30" location="A.3.1!A1" display="A.3.1"/>
    <hyperlink ref="B31:B37" location="A.16.1!A1" display="A.16.1!A1"/>
    <hyperlink ref="B41" location="A.4.2!A1" display="A.4.2"/>
    <hyperlink ref="B42" location="A.4.3!A1" display="A.4.3"/>
    <hyperlink ref="B24" location="A.2.1!A1" display="A.2.1"/>
    <hyperlink ref="B31" location="A.3.2!A1" display="A.3.2"/>
    <hyperlink ref="B32" location="A.3.3!A1" display="A.3.3"/>
    <hyperlink ref="B33" location="A.3.4!A1" display="A.3.4"/>
    <hyperlink ref="B34" location="A.3.5!A1" display="A.3.5"/>
    <hyperlink ref="B35" location="A.3.6!A1" display="A.3.6"/>
    <hyperlink ref="B36" location="A.3.7!A1" display="A.3.7"/>
    <hyperlink ref="B37" location="A.3.8!A1" display="A.3.8"/>
    <hyperlink ref="B43" location="A.4.4!A1" display="A.4.4"/>
    <hyperlink ref="B44" location="A.4.5!A1" display="A.4.5"/>
    <hyperlink ref="B45" location="A.4.6!A1" display="A.4.6"/>
    <hyperlink ref="B46" location="A.4.7!A1" display="A.4.7"/>
    <hyperlink ref="B12" location="A.1.1!A1" display="A.1.1"/>
    <hyperlink ref="B13" location="A.1.2!A1" display="A.1.2"/>
    <hyperlink ref="B14" location="A.1.3!A1" display="A.1.3"/>
    <hyperlink ref="B15" location="A.1.4!A1" display="A.1.4"/>
    <hyperlink ref="B16" location="A.1.5!A1" display="A.1.5"/>
    <hyperlink ref="B17" location="A.1.6!A1" display="A.1.6"/>
    <hyperlink ref="B18" location="A.1.7!A1" display="A.1.7"/>
    <hyperlink ref="B19" location="A.1.8!A1" display="A.1.8"/>
    <hyperlink ref="B20" location="A.1.9!A1" display="A.1.9"/>
    <hyperlink ref="B21" location="A.1.10!A1" display="A.1.10"/>
    <hyperlink ref="B25" location="A.2.2!A1" display="A.2.2"/>
    <hyperlink ref="B27" location="A.2.4!A1" display="A.2.4"/>
    <hyperlink ref="B26" location="A.2.3!A1" display="A.2.3"/>
  </hyperlinks>
  <printOptions horizontalCentered="1"/>
  <pageMargins left="0.39370078740157483" right="0.39370078740157483" top="0.19685039370078741" bottom="0.19685039370078741" header="0.15748031496062992" footer="0"/>
  <pageSetup paperSize="9" scale="79" orientation="portrait" horizontalDpi="4294967294" verticalDpi="4294967294" r:id="rId1"/>
  <headerFooter differentFirst="1" scaleWithDoc="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6"/>
  <sheetViews>
    <sheetView showGridLines="0" showRuler="0" zoomScaleNormal="100" zoomScaleSheetLayoutView="85" workbookViewId="0"/>
  </sheetViews>
  <sheetFormatPr baseColWidth="10" defaultColWidth="11.42578125" defaultRowHeight="12.75" x14ac:dyDescent="0.2"/>
  <cols>
    <col min="1" max="1" width="6.85546875" style="1" customWidth="1"/>
    <col min="2" max="2" width="12.7109375" style="1" customWidth="1"/>
    <col min="3" max="3" width="61.28515625" style="1" customWidth="1"/>
    <col min="4" max="4" width="17.5703125" style="1" customWidth="1"/>
    <col min="5" max="5" width="12.7109375" style="1" bestFit="1" customWidth="1"/>
    <col min="6" max="6" width="20.7109375" style="1" bestFit="1" customWidth="1"/>
    <col min="7" max="8" width="19.42578125" style="1" bestFit="1" customWidth="1"/>
    <col min="9" max="9" width="11.85546875" style="1" bestFit="1" customWidth="1"/>
    <col min="10" max="14" width="13.140625" style="1" bestFit="1" customWidth="1"/>
    <col min="15" max="16384" width="11.42578125" style="1"/>
  </cols>
  <sheetData>
    <row r="1" spans="1:14" ht="15" x14ac:dyDescent="0.25">
      <c r="A1" s="757" t="s">
        <v>220</v>
      </c>
      <c r="B1" s="191"/>
    </row>
    <row r="2" spans="1:14" s="191" customFormat="1" ht="15" customHeight="1" x14ac:dyDescent="0.25">
      <c r="B2" s="394" t="str">
        <f>+A.1.8!B2</f>
        <v>MINISTERIO DE ECONOMIA</v>
      </c>
      <c r="C2" s="5"/>
      <c r="D2" s="5"/>
      <c r="E2" s="5"/>
      <c r="F2" s="5"/>
      <c r="G2" s="5"/>
      <c r="H2" s="190"/>
      <c r="I2" s="1"/>
      <c r="J2" s="1"/>
      <c r="K2" s="1"/>
      <c r="L2" s="1"/>
      <c r="M2" s="1"/>
      <c r="N2" s="1"/>
    </row>
    <row r="3" spans="1:14" s="191" customFormat="1" ht="15" customHeight="1" x14ac:dyDescent="0.25">
      <c r="B3" s="276" t="s">
        <v>305</v>
      </c>
      <c r="C3" s="5"/>
      <c r="D3" s="5"/>
      <c r="E3" s="5"/>
      <c r="F3" s="5"/>
      <c r="G3" s="5"/>
      <c r="H3" s="192"/>
      <c r="I3" s="1"/>
      <c r="J3" s="1"/>
      <c r="K3" s="1"/>
      <c r="L3" s="1"/>
      <c r="M3" s="1"/>
      <c r="N3" s="1"/>
    </row>
    <row r="4" spans="1:14" s="199" customFormat="1" x14ac:dyDescent="0.2">
      <c r="B4" s="35"/>
      <c r="C4" s="35"/>
      <c r="D4" s="35"/>
      <c r="E4" s="35"/>
      <c r="F4" s="35"/>
      <c r="G4" s="35"/>
      <c r="H4" s="449"/>
      <c r="I4" s="1"/>
      <c r="J4" s="1"/>
      <c r="K4" s="1"/>
      <c r="L4" s="1"/>
      <c r="M4" s="1"/>
      <c r="N4" s="1"/>
    </row>
    <row r="5" spans="1:14" s="199" customFormat="1" x14ac:dyDescent="0.2">
      <c r="B5" s="35"/>
      <c r="C5" s="35"/>
      <c r="D5" s="35"/>
      <c r="E5" s="35"/>
      <c r="F5" s="35"/>
      <c r="G5" s="35"/>
      <c r="H5" s="449"/>
      <c r="I5" s="1"/>
      <c r="J5" s="1"/>
      <c r="K5" s="1"/>
      <c r="L5" s="1"/>
      <c r="M5" s="1"/>
      <c r="N5" s="1"/>
    </row>
    <row r="6" spans="1:14" ht="17.25" x14ac:dyDescent="0.2">
      <c r="B6" s="1306" t="s">
        <v>560</v>
      </c>
      <c r="C6" s="1306"/>
      <c r="D6" s="1306"/>
      <c r="E6" s="1306"/>
      <c r="F6" s="1306"/>
      <c r="G6" s="1306"/>
      <c r="H6" s="1306"/>
    </row>
    <row r="7" spans="1:14" ht="17.25" x14ac:dyDescent="0.2">
      <c r="B7" s="1306" t="s">
        <v>561</v>
      </c>
      <c r="C7" s="1306"/>
      <c r="D7" s="1306"/>
      <c r="E7" s="1306"/>
      <c r="F7" s="1306"/>
      <c r="G7" s="1306"/>
      <c r="H7" s="1306"/>
    </row>
    <row r="8" spans="1:14" ht="15" x14ac:dyDescent="0.2">
      <c r="B8" s="1281" t="s">
        <v>893</v>
      </c>
      <c r="C8" s="1281"/>
      <c r="D8" s="1281"/>
      <c r="E8" s="1281"/>
      <c r="F8" s="1281"/>
      <c r="G8" s="1281"/>
      <c r="H8" s="1281"/>
    </row>
    <row r="9" spans="1:14" s="199" customFormat="1" x14ac:dyDescent="0.2">
      <c r="B9" s="450"/>
      <c r="C9" s="450"/>
      <c r="D9" s="450"/>
      <c r="E9" s="450"/>
      <c r="F9" s="450"/>
      <c r="G9" s="450"/>
      <c r="H9" s="450"/>
      <c r="I9" s="1"/>
      <c r="J9" s="1"/>
      <c r="K9" s="1"/>
      <c r="L9" s="1"/>
      <c r="M9" s="1"/>
      <c r="N9" s="1"/>
    </row>
    <row r="10" spans="1:14" s="199" customFormat="1" x14ac:dyDescent="0.2">
      <c r="B10" s="193"/>
      <c r="C10" s="35"/>
      <c r="D10" s="35"/>
      <c r="E10" s="35"/>
      <c r="F10" s="35"/>
      <c r="G10" s="35"/>
      <c r="H10" s="449"/>
      <c r="I10" s="1"/>
      <c r="J10" s="1"/>
      <c r="K10" s="1"/>
      <c r="L10" s="1"/>
      <c r="M10" s="1"/>
      <c r="N10" s="1"/>
    </row>
    <row r="11" spans="1:14" ht="13.5" thickBot="1" x14ac:dyDescent="0.25">
      <c r="B11" s="5"/>
      <c r="C11" s="5"/>
      <c r="D11" s="194"/>
      <c r="E11" s="5"/>
      <c r="F11" s="5"/>
      <c r="G11" s="5"/>
      <c r="H11" s="654" t="s">
        <v>295</v>
      </c>
    </row>
    <row r="12" spans="1:14" s="124" customFormat="1" ht="13.5" thickTop="1" x14ac:dyDescent="0.2">
      <c r="B12" s="1282" t="s">
        <v>296</v>
      </c>
      <c r="C12" s="1285" t="s">
        <v>291</v>
      </c>
      <c r="D12" s="1300" t="s">
        <v>233</v>
      </c>
      <c r="E12" s="1288" t="s">
        <v>292</v>
      </c>
      <c r="F12" s="1291" t="s">
        <v>297</v>
      </c>
      <c r="G12" s="1291" t="s">
        <v>332</v>
      </c>
      <c r="H12" s="1291" t="s">
        <v>333</v>
      </c>
      <c r="I12" s="1"/>
      <c r="J12" s="1"/>
      <c r="K12" s="1"/>
      <c r="L12" s="1"/>
      <c r="M12" s="1"/>
      <c r="N12" s="1"/>
    </row>
    <row r="13" spans="1:14" s="124" customFormat="1" x14ac:dyDescent="0.2">
      <c r="B13" s="1283"/>
      <c r="C13" s="1286"/>
      <c r="D13" s="1301"/>
      <c r="E13" s="1289"/>
      <c r="F13" s="1292"/>
      <c r="G13" s="1292"/>
      <c r="H13" s="1292"/>
      <c r="I13" s="1"/>
      <c r="J13" s="1"/>
      <c r="K13" s="1"/>
      <c r="L13" s="1"/>
      <c r="M13" s="1"/>
      <c r="N13" s="1"/>
    </row>
    <row r="14" spans="1:14" s="124" customFormat="1" x14ac:dyDescent="0.2">
      <c r="B14" s="1283"/>
      <c r="C14" s="1286"/>
      <c r="D14" s="1301"/>
      <c r="E14" s="1289"/>
      <c r="F14" s="1292"/>
      <c r="G14" s="1292"/>
      <c r="H14" s="1292"/>
      <c r="I14" s="1"/>
      <c r="J14" s="1"/>
      <c r="K14" s="1"/>
      <c r="L14" s="1"/>
      <c r="M14" s="1"/>
      <c r="N14" s="1"/>
    </row>
    <row r="15" spans="1:14" s="124" customFormat="1" ht="13.5" customHeight="1" x14ac:dyDescent="0.2">
      <c r="B15" s="1283"/>
      <c r="C15" s="1286"/>
      <c r="D15" s="1301"/>
      <c r="E15" s="1289"/>
      <c r="F15" s="1292"/>
      <c r="G15" s="1292"/>
      <c r="H15" s="1292"/>
      <c r="I15" s="1"/>
      <c r="J15" s="1"/>
      <c r="K15" s="1"/>
      <c r="L15" s="1"/>
      <c r="M15" s="1"/>
      <c r="N15" s="1"/>
    </row>
    <row r="16" spans="1:14" s="124" customFormat="1" x14ac:dyDescent="0.2">
      <c r="B16" s="1284"/>
      <c r="C16" s="1287"/>
      <c r="D16" s="1302"/>
      <c r="E16" s="1290"/>
      <c r="F16" s="1293"/>
      <c r="G16" s="1293"/>
      <c r="H16" s="1293"/>
      <c r="I16" s="1"/>
      <c r="J16" s="1"/>
      <c r="K16" s="1"/>
      <c r="L16" s="1"/>
      <c r="M16" s="1"/>
      <c r="N16" s="1"/>
    </row>
    <row r="17" spans="2:14" s="124" customFormat="1" ht="15" x14ac:dyDescent="0.25">
      <c r="B17" s="907"/>
      <c r="C17" s="908"/>
      <c r="D17" s="909"/>
      <c r="E17" s="910"/>
      <c r="F17" s="911"/>
      <c r="G17" s="911"/>
      <c r="H17" s="911"/>
      <c r="I17" s="1"/>
      <c r="J17" s="1"/>
      <c r="K17" s="1"/>
      <c r="L17" s="1"/>
      <c r="M17" s="1"/>
      <c r="N17" s="1"/>
    </row>
    <row r="18" spans="2:14" s="535" customFormat="1" ht="15.75" x14ac:dyDescent="0.25">
      <c r="B18" s="907"/>
      <c r="C18" s="891" t="s">
        <v>306</v>
      </c>
      <c r="D18" s="909"/>
      <c r="E18" s="910"/>
      <c r="F18" s="893">
        <f>+F20+F48+F66</f>
        <v>100761140.43635146</v>
      </c>
      <c r="G18" s="893">
        <f>+G20+G48+G66</f>
        <v>99434934.712918654</v>
      </c>
      <c r="H18" s="893">
        <f>+H20+H48+H66</f>
        <v>104859959.08735088</v>
      </c>
      <c r="I18" s="802"/>
      <c r="J18" s="802"/>
      <c r="K18" s="1"/>
      <c r="L18" s="1"/>
      <c r="M18" s="1"/>
      <c r="N18" s="1"/>
    </row>
    <row r="19" spans="2:14" s="124" customFormat="1" ht="15" x14ac:dyDescent="0.25">
      <c r="B19" s="907"/>
      <c r="C19" s="908"/>
      <c r="D19" s="909"/>
      <c r="E19" s="910"/>
      <c r="F19" s="911"/>
      <c r="G19" s="911"/>
      <c r="H19" s="911"/>
      <c r="I19" s="802"/>
      <c r="J19" s="1"/>
      <c r="K19" s="1"/>
      <c r="L19" s="1"/>
      <c r="M19" s="1"/>
      <c r="N19" s="1"/>
    </row>
    <row r="20" spans="2:14" s="448" customFormat="1" ht="15" x14ac:dyDescent="0.25">
      <c r="B20" s="912"/>
      <c r="C20" s="913" t="s">
        <v>865</v>
      </c>
      <c r="D20" s="914"/>
      <c r="E20" s="915"/>
      <c r="F20" s="916">
        <f>SUM(F21:F46)</f>
        <v>73050591.469973922</v>
      </c>
      <c r="G20" s="916">
        <f>SUM(G21:G46)</f>
        <v>71724385.746541113</v>
      </c>
      <c r="H20" s="916">
        <f>SUM(H21:H46)</f>
        <v>71724385.746543914</v>
      </c>
      <c r="I20" s="802"/>
      <c r="J20" s="802"/>
      <c r="K20" s="1"/>
      <c r="L20" s="1"/>
      <c r="M20" s="1"/>
      <c r="N20" s="1"/>
    </row>
    <row r="21" spans="2:14" s="124" customFormat="1" ht="15" x14ac:dyDescent="0.25">
      <c r="B21" s="917">
        <v>41766</v>
      </c>
      <c r="C21" s="758" t="s">
        <v>635</v>
      </c>
      <c r="D21" s="918">
        <v>8.7499999999999994E-2</v>
      </c>
      <c r="E21" s="910">
        <v>2024</v>
      </c>
      <c r="F21" s="897">
        <v>7960418.5080000004</v>
      </c>
      <c r="G21" s="897">
        <v>6634212.7845672006</v>
      </c>
      <c r="H21" s="919">
        <v>6634212.7845700001</v>
      </c>
      <c r="I21" s="802"/>
      <c r="J21" s="802"/>
      <c r="K21" s="1"/>
      <c r="L21" s="1"/>
      <c r="M21" s="1"/>
      <c r="N21" s="1"/>
    </row>
    <row r="22" spans="2:14" s="124" customFormat="1" ht="15" x14ac:dyDescent="0.25">
      <c r="B22" s="917">
        <v>42285</v>
      </c>
      <c r="C22" s="758" t="s">
        <v>731</v>
      </c>
      <c r="D22" s="918">
        <v>0.08</v>
      </c>
      <c r="E22" s="910">
        <v>2020</v>
      </c>
      <c r="F22" s="897">
        <v>2947560.6669999999</v>
      </c>
      <c r="G22" s="897">
        <v>2947560.6669999999</v>
      </c>
      <c r="H22" s="919">
        <v>2947560.6669999999</v>
      </c>
      <c r="I22" s="802"/>
      <c r="J22" s="802"/>
      <c r="K22" s="1"/>
      <c r="L22" s="1"/>
      <c r="M22" s="1"/>
      <c r="N22" s="1"/>
    </row>
    <row r="23" spans="2:14" s="124" customFormat="1" ht="15" x14ac:dyDescent="0.25">
      <c r="B23" s="917">
        <v>42368</v>
      </c>
      <c r="C23" s="758" t="s">
        <v>495</v>
      </c>
      <c r="D23" s="918">
        <v>7.7499999999999999E-2</v>
      </c>
      <c r="E23" s="910">
        <v>2022</v>
      </c>
      <c r="F23" s="897">
        <v>4497753.4110000003</v>
      </c>
      <c r="G23" s="897">
        <v>4497753.4110000003</v>
      </c>
      <c r="H23" s="919">
        <v>4497753.4110000003</v>
      </c>
      <c r="I23" s="802"/>
      <c r="J23" s="802"/>
      <c r="K23" s="1"/>
      <c r="L23" s="1"/>
      <c r="M23" s="1"/>
      <c r="N23" s="1"/>
    </row>
    <row r="24" spans="2:14" s="124" customFormat="1" ht="15" x14ac:dyDescent="0.25">
      <c r="B24" s="917">
        <v>42368</v>
      </c>
      <c r="C24" s="758" t="s">
        <v>496</v>
      </c>
      <c r="D24" s="918">
        <v>7.8750000000000001E-2</v>
      </c>
      <c r="E24" s="910">
        <v>2025</v>
      </c>
      <c r="F24" s="897">
        <v>4510462.5750000002</v>
      </c>
      <c r="G24" s="897">
        <v>4510462.5750000002</v>
      </c>
      <c r="H24" s="919">
        <v>4510462.5750000002</v>
      </c>
      <c r="I24" s="802"/>
      <c r="J24" s="802"/>
      <c r="K24" s="1"/>
      <c r="L24" s="1"/>
      <c r="M24" s="1"/>
      <c r="N24" s="1"/>
    </row>
    <row r="25" spans="2:14" s="124" customFormat="1" ht="15" x14ac:dyDescent="0.25">
      <c r="B25" s="917">
        <v>42368</v>
      </c>
      <c r="C25" s="758" t="s">
        <v>497</v>
      </c>
      <c r="D25" s="918">
        <v>7.8750000000000001E-2</v>
      </c>
      <c r="E25" s="910">
        <v>2027</v>
      </c>
      <c r="F25" s="897">
        <v>4690499.5630000001</v>
      </c>
      <c r="G25" s="897">
        <v>4690499.5630000001</v>
      </c>
      <c r="H25" s="919">
        <v>4690499.5630000001</v>
      </c>
      <c r="I25" s="802"/>
      <c r="J25" s="802"/>
      <c r="K25" s="1"/>
      <c r="L25" s="1"/>
      <c r="M25" s="1"/>
      <c r="N25" s="1"/>
    </row>
    <row r="26" spans="2:14" s="124" customFormat="1" ht="15" x14ac:dyDescent="0.25">
      <c r="B26" s="917">
        <v>42482</v>
      </c>
      <c r="C26" s="758" t="s">
        <v>420</v>
      </c>
      <c r="D26" s="918">
        <v>6.8750000000000006E-2</v>
      </c>
      <c r="E26" s="910">
        <v>2021</v>
      </c>
      <c r="F26" s="897">
        <v>4500000</v>
      </c>
      <c r="G26" s="897">
        <v>4500000</v>
      </c>
      <c r="H26" s="919">
        <v>4500000</v>
      </c>
      <c r="I26" s="802"/>
      <c r="J26" s="802"/>
      <c r="K26" s="1"/>
      <c r="L26" s="1"/>
      <c r="M26" s="1"/>
      <c r="N26" s="1"/>
    </row>
    <row r="27" spans="2:14" s="124" customFormat="1" ht="15" x14ac:dyDescent="0.25">
      <c r="B27" s="917">
        <v>42482</v>
      </c>
      <c r="C27" s="920" t="s">
        <v>732</v>
      </c>
      <c r="D27" s="918">
        <v>7.4999999999999997E-2</v>
      </c>
      <c r="E27" s="910">
        <v>2026</v>
      </c>
      <c r="F27" s="897">
        <v>6500000</v>
      </c>
      <c r="G27" s="897">
        <v>6500000</v>
      </c>
      <c r="H27" s="919">
        <v>6500000</v>
      </c>
      <c r="I27" s="802"/>
      <c r="J27" s="802"/>
      <c r="K27" s="1"/>
      <c r="L27" s="1"/>
      <c r="M27" s="1"/>
      <c r="N27" s="1"/>
    </row>
    <row r="28" spans="2:14" s="124" customFormat="1" ht="15" x14ac:dyDescent="0.25">
      <c r="B28" s="917">
        <v>42482</v>
      </c>
      <c r="C28" s="758" t="s">
        <v>422</v>
      </c>
      <c r="D28" s="918">
        <v>7.6249999999999998E-2</v>
      </c>
      <c r="E28" s="910">
        <v>2046</v>
      </c>
      <c r="F28" s="897">
        <v>2750000</v>
      </c>
      <c r="G28" s="897">
        <v>2750000</v>
      </c>
      <c r="H28" s="919">
        <v>2750000</v>
      </c>
      <c r="I28" s="802"/>
      <c r="J28" s="802"/>
      <c r="K28" s="1"/>
      <c r="L28" s="1"/>
      <c r="M28" s="1"/>
      <c r="N28" s="1"/>
    </row>
    <row r="29" spans="2:14" s="124" customFormat="1" ht="15" x14ac:dyDescent="0.25">
      <c r="B29" s="917">
        <v>42557</v>
      </c>
      <c r="C29" s="758" t="s">
        <v>427</v>
      </c>
      <c r="D29" s="918">
        <v>6.6250000000000003E-2</v>
      </c>
      <c r="E29" s="910">
        <v>2028</v>
      </c>
      <c r="F29" s="897">
        <v>1000000</v>
      </c>
      <c r="G29" s="897">
        <v>1000000</v>
      </c>
      <c r="H29" s="919">
        <v>1000000</v>
      </c>
      <c r="I29" s="802"/>
      <c r="J29" s="802"/>
      <c r="K29" s="1"/>
      <c r="L29" s="1"/>
      <c r="M29" s="1"/>
      <c r="N29" s="1"/>
    </row>
    <row r="30" spans="2:14" s="124" customFormat="1" ht="15" x14ac:dyDescent="0.25">
      <c r="B30" s="917">
        <v>42557</v>
      </c>
      <c r="C30" s="758" t="s">
        <v>428</v>
      </c>
      <c r="D30" s="918">
        <v>7.1249999999999994E-2</v>
      </c>
      <c r="E30" s="910">
        <v>2036</v>
      </c>
      <c r="F30" s="897">
        <v>1750000</v>
      </c>
      <c r="G30" s="897">
        <v>1750000</v>
      </c>
      <c r="H30" s="919">
        <v>1750000</v>
      </c>
      <c r="I30" s="802"/>
      <c r="J30" s="802"/>
      <c r="K30" s="1"/>
      <c r="L30" s="1"/>
      <c r="M30" s="1"/>
      <c r="N30" s="1"/>
    </row>
    <row r="31" spans="2:14" s="124" customFormat="1" ht="15" x14ac:dyDescent="0.25">
      <c r="B31" s="917">
        <v>42587</v>
      </c>
      <c r="C31" s="758" t="s">
        <v>733</v>
      </c>
      <c r="D31" s="918">
        <v>0.01</v>
      </c>
      <c r="E31" s="910">
        <v>2023</v>
      </c>
      <c r="F31" s="897">
        <v>694687.19400000002</v>
      </c>
      <c r="G31" s="897">
        <v>694687.19400000002</v>
      </c>
      <c r="H31" s="919">
        <v>694687.19400000002</v>
      </c>
      <c r="I31" s="802"/>
      <c r="J31" s="802"/>
      <c r="K31" s="1"/>
      <c r="L31" s="1"/>
      <c r="M31" s="1"/>
      <c r="N31" s="1"/>
    </row>
    <row r="32" spans="2:14" s="124" customFormat="1" ht="15" x14ac:dyDescent="0.25">
      <c r="B32" s="917">
        <v>42655</v>
      </c>
      <c r="C32" s="758" t="s">
        <v>512</v>
      </c>
      <c r="D32" s="921">
        <v>3.875E-2</v>
      </c>
      <c r="E32" s="910">
        <v>2022</v>
      </c>
      <c r="F32" s="897">
        <v>1362249.346120314</v>
      </c>
      <c r="G32" s="897">
        <v>1362249.346120314</v>
      </c>
      <c r="H32" s="919">
        <v>1362249.346120314</v>
      </c>
      <c r="I32" s="802"/>
      <c r="J32" s="802"/>
      <c r="K32" s="1"/>
      <c r="L32" s="1"/>
      <c r="M32" s="1"/>
      <c r="N32" s="1"/>
    </row>
    <row r="33" spans="2:14" s="124" customFormat="1" ht="15" x14ac:dyDescent="0.25">
      <c r="B33" s="917">
        <v>42655</v>
      </c>
      <c r="C33" s="758" t="s">
        <v>513</v>
      </c>
      <c r="D33" s="918">
        <v>0.05</v>
      </c>
      <c r="E33" s="910">
        <v>2027</v>
      </c>
      <c r="F33" s="897">
        <v>1362249.346120314</v>
      </c>
      <c r="G33" s="897">
        <v>1362249.346120314</v>
      </c>
      <c r="H33" s="919">
        <v>1362249.346120314</v>
      </c>
      <c r="I33" s="802"/>
      <c r="J33" s="802"/>
      <c r="K33" s="1"/>
      <c r="L33" s="1"/>
      <c r="M33" s="1"/>
      <c r="N33" s="1"/>
    </row>
    <row r="34" spans="2:14" s="124" customFormat="1" ht="15" x14ac:dyDescent="0.25">
      <c r="B34" s="917">
        <v>42761</v>
      </c>
      <c r="C34" s="758" t="s">
        <v>518</v>
      </c>
      <c r="D34" s="918">
        <v>5.6250000000000001E-2</v>
      </c>
      <c r="E34" s="910">
        <v>2022</v>
      </c>
      <c r="F34" s="897">
        <v>3250000</v>
      </c>
      <c r="G34" s="897">
        <v>3250000</v>
      </c>
      <c r="H34" s="919">
        <v>3250000</v>
      </c>
      <c r="I34" s="802"/>
      <c r="J34" s="802"/>
      <c r="K34" s="1"/>
      <c r="L34" s="1"/>
      <c r="M34" s="1"/>
      <c r="N34" s="1"/>
    </row>
    <row r="35" spans="2:14" s="124" customFormat="1" ht="15" x14ac:dyDescent="0.25">
      <c r="B35" s="917">
        <v>42761</v>
      </c>
      <c r="C35" s="758" t="s">
        <v>519</v>
      </c>
      <c r="D35" s="918">
        <v>6.8750000000000006E-2</v>
      </c>
      <c r="E35" s="910">
        <v>2027</v>
      </c>
      <c r="F35" s="897">
        <v>3750000</v>
      </c>
      <c r="G35" s="897">
        <v>3750000</v>
      </c>
      <c r="H35" s="919">
        <v>3750000</v>
      </c>
      <c r="I35" s="802"/>
      <c r="J35" s="802"/>
      <c r="K35" s="1"/>
      <c r="L35" s="1"/>
      <c r="M35" s="1"/>
      <c r="N35" s="1"/>
    </row>
    <row r="36" spans="2:14" s="124" customFormat="1" ht="15" x14ac:dyDescent="0.25">
      <c r="B36" s="917">
        <v>42837</v>
      </c>
      <c r="C36" s="920" t="s">
        <v>541</v>
      </c>
      <c r="D36" s="918">
        <v>3.3750000000000002E-2</v>
      </c>
      <c r="E36" s="910">
        <v>2020</v>
      </c>
      <c r="F36" s="897">
        <v>400881.94026859087</v>
      </c>
      <c r="G36" s="897">
        <v>400881.94026859087</v>
      </c>
      <c r="H36" s="919">
        <v>400881.94026859087</v>
      </c>
      <c r="I36" s="802"/>
      <c r="J36" s="802"/>
      <c r="K36" s="1"/>
      <c r="L36" s="1"/>
      <c r="M36" s="1"/>
      <c r="N36" s="1"/>
    </row>
    <row r="37" spans="2:14" s="124" customFormat="1" ht="15" x14ac:dyDescent="0.25">
      <c r="B37" s="917">
        <v>42843</v>
      </c>
      <c r="C37" s="758" t="s">
        <v>542</v>
      </c>
      <c r="D37" s="918">
        <v>5.7500000000000002E-2</v>
      </c>
      <c r="E37" s="910">
        <v>2025</v>
      </c>
      <c r="F37" s="897">
        <v>1535813.9939999999</v>
      </c>
      <c r="G37" s="897">
        <v>1535813.9939999999</v>
      </c>
      <c r="H37" s="919">
        <v>1535813.9939999999</v>
      </c>
      <c r="I37" s="802"/>
      <c r="J37" s="802"/>
      <c r="K37" s="1"/>
      <c r="L37" s="1"/>
      <c r="M37" s="1"/>
      <c r="N37" s="1"/>
    </row>
    <row r="38" spans="2:14" s="124" customFormat="1" ht="15" x14ac:dyDescent="0.25">
      <c r="B38" s="917">
        <v>42843</v>
      </c>
      <c r="C38" s="758" t="s">
        <v>543</v>
      </c>
      <c r="D38" s="918">
        <v>7.6249999999999998E-2</v>
      </c>
      <c r="E38" s="910">
        <v>2037</v>
      </c>
      <c r="F38" s="897">
        <v>2720781.5150000001</v>
      </c>
      <c r="G38" s="897">
        <v>2720781.5150000001</v>
      </c>
      <c r="H38" s="919">
        <v>2720781.5150000001</v>
      </c>
      <c r="I38" s="802"/>
      <c r="J38" s="802"/>
      <c r="K38" s="1"/>
      <c r="L38" s="1"/>
      <c r="M38" s="1"/>
      <c r="N38" s="1"/>
    </row>
    <row r="39" spans="2:14" s="124" customFormat="1" ht="15" x14ac:dyDescent="0.25">
      <c r="B39" s="917">
        <v>42914</v>
      </c>
      <c r="C39" s="758" t="s">
        <v>540</v>
      </c>
      <c r="D39" s="918">
        <v>7.1249999999999994E-2</v>
      </c>
      <c r="E39" s="910">
        <v>2117</v>
      </c>
      <c r="F39" s="897">
        <v>2750000</v>
      </c>
      <c r="G39" s="897">
        <v>2750000</v>
      </c>
      <c r="H39" s="919">
        <v>2750000</v>
      </c>
      <c r="I39" s="802"/>
      <c r="J39" s="802"/>
      <c r="K39" s="1"/>
      <c r="L39" s="1"/>
      <c r="M39" s="1"/>
      <c r="N39" s="1"/>
    </row>
    <row r="40" spans="2:14" s="124" customFormat="1" ht="15" x14ac:dyDescent="0.25">
      <c r="B40" s="917">
        <v>43048</v>
      </c>
      <c r="C40" s="758" t="s">
        <v>577</v>
      </c>
      <c r="D40" s="918">
        <v>3.3750000000000002E-2</v>
      </c>
      <c r="E40" s="910">
        <v>2023</v>
      </c>
      <c r="F40" s="897">
        <v>1089799.4768962511</v>
      </c>
      <c r="G40" s="897">
        <v>1089799.4768962511</v>
      </c>
      <c r="H40" s="919">
        <v>1089799.4768962511</v>
      </c>
      <c r="I40" s="802"/>
      <c r="J40" s="802"/>
      <c r="K40" s="1"/>
      <c r="L40" s="1"/>
      <c r="M40" s="1"/>
      <c r="N40" s="1"/>
    </row>
    <row r="41" spans="2:14" s="124" customFormat="1" ht="15" x14ac:dyDescent="0.25">
      <c r="B41" s="917">
        <v>43048</v>
      </c>
      <c r="C41" s="758" t="s">
        <v>578</v>
      </c>
      <c r="D41" s="918">
        <v>5.2499999999999998E-2</v>
      </c>
      <c r="E41" s="910">
        <v>2028</v>
      </c>
      <c r="F41" s="897">
        <v>1089799.4768962511</v>
      </c>
      <c r="G41" s="897">
        <v>1089799.4768962511</v>
      </c>
      <c r="H41" s="919">
        <v>1089799.4768962511</v>
      </c>
      <c r="I41" s="802"/>
      <c r="J41" s="802"/>
      <c r="K41" s="1"/>
      <c r="L41" s="1"/>
      <c r="M41" s="1"/>
      <c r="N41" s="1"/>
    </row>
    <row r="42" spans="2:14" s="124" customFormat="1" ht="15" x14ac:dyDescent="0.25">
      <c r="B42" s="917">
        <v>43048</v>
      </c>
      <c r="C42" s="758" t="s">
        <v>579</v>
      </c>
      <c r="D42" s="918">
        <v>6.25E-2</v>
      </c>
      <c r="E42" s="910">
        <v>2047</v>
      </c>
      <c r="F42" s="897">
        <v>817349.60767218843</v>
      </c>
      <c r="G42" s="897">
        <v>817349.60767218843</v>
      </c>
      <c r="H42" s="919">
        <v>817349.60767218843</v>
      </c>
      <c r="I42" s="802"/>
      <c r="J42" s="802"/>
      <c r="K42" s="1"/>
      <c r="L42" s="1"/>
      <c r="M42" s="1"/>
      <c r="N42" s="1"/>
    </row>
    <row r="43" spans="2:14" s="124" customFormat="1" ht="15" x14ac:dyDescent="0.25">
      <c r="B43" s="917">
        <v>43111</v>
      </c>
      <c r="C43" s="758" t="s">
        <v>625</v>
      </c>
      <c r="D43" s="918">
        <v>4.6249999999999999E-2</v>
      </c>
      <c r="E43" s="910">
        <v>2023</v>
      </c>
      <c r="F43" s="897">
        <v>1750000</v>
      </c>
      <c r="G43" s="897">
        <v>1750000</v>
      </c>
      <c r="H43" s="919">
        <v>1750000</v>
      </c>
      <c r="I43" s="802"/>
      <c r="J43" s="802"/>
      <c r="K43" s="1"/>
      <c r="L43" s="1"/>
      <c r="M43" s="1"/>
      <c r="N43" s="1"/>
    </row>
    <row r="44" spans="2:14" s="124" customFormat="1" ht="15" x14ac:dyDescent="0.25">
      <c r="B44" s="917">
        <v>43111</v>
      </c>
      <c r="C44" s="448" t="s">
        <v>626</v>
      </c>
      <c r="D44" s="918">
        <v>5.8749999999999997E-2</v>
      </c>
      <c r="E44" s="910">
        <v>2028</v>
      </c>
      <c r="F44" s="897">
        <v>4250000</v>
      </c>
      <c r="G44" s="897">
        <v>4250000</v>
      </c>
      <c r="H44" s="919">
        <v>4250000</v>
      </c>
      <c r="I44" s="802"/>
      <c r="J44" s="802"/>
      <c r="K44" s="1"/>
      <c r="L44" s="1"/>
      <c r="M44" s="1"/>
      <c r="N44" s="1"/>
    </row>
    <row r="45" spans="2:14" s="124" customFormat="1" ht="15" x14ac:dyDescent="0.25">
      <c r="B45" s="917">
        <v>43111</v>
      </c>
      <c r="C45" s="448" t="s">
        <v>627</v>
      </c>
      <c r="D45" s="918">
        <v>6.8750000000000006E-2</v>
      </c>
      <c r="E45" s="910">
        <v>2048</v>
      </c>
      <c r="F45" s="897">
        <v>3000000</v>
      </c>
      <c r="G45" s="897">
        <v>3000000</v>
      </c>
      <c r="H45" s="919">
        <v>3000000</v>
      </c>
      <c r="I45" s="802"/>
      <c r="J45" s="802"/>
      <c r="K45" s="1"/>
      <c r="L45" s="1"/>
      <c r="M45" s="1"/>
      <c r="N45" s="1"/>
    </row>
    <row r="46" spans="2:14" s="124" customFormat="1" ht="15" x14ac:dyDescent="0.25">
      <c r="B46" s="917">
        <v>43433</v>
      </c>
      <c r="C46" s="448" t="s">
        <v>720</v>
      </c>
      <c r="D46" s="918">
        <v>0.08</v>
      </c>
      <c r="E46" s="910">
        <v>2020</v>
      </c>
      <c r="F46" s="897">
        <v>2120284.8489999999</v>
      </c>
      <c r="G46" s="897">
        <v>2120284.8489999999</v>
      </c>
      <c r="H46" s="919">
        <v>2120284.8489999999</v>
      </c>
      <c r="I46" s="802"/>
      <c r="J46" s="802"/>
      <c r="K46" s="1"/>
      <c r="L46" s="1"/>
      <c r="M46" s="1"/>
      <c r="N46" s="1"/>
    </row>
    <row r="47" spans="2:14" s="124" customFormat="1" ht="15" x14ac:dyDescent="0.25">
      <c r="B47" s="887"/>
      <c r="C47" s="758"/>
      <c r="D47" s="921"/>
      <c r="E47" s="910"/>
      <c r="F47" s="897"/>
      <c r="G47" s="897"/>
      <c r="H47" s="919"/>
      <c r="I47" s="802"/>
      <c r="J47" s="1"/>
      <c r="K47" s="1"/>
      <c r="L47" s="1"/>
      <c r="M47" s="1"/>
      <c r="N47" s="1"/>
    </row>
    <row r="48" spans="2:14" s="393" customFormat="1" ht="15" x14ac:dyDescent="0.25">
      <c r="B48" s="912"/>
      <c r="C48" s="922" t="s">
        <v>386</v>
      </c>
      <c r="D48" s="914"/>
      <c r="E48" s="915"/>
      <c r="F48" s="916">
        <f>SUM(F49:F64)</f>
        <v>27710548.966377545</v>
      </c>
      <c r="G48" s="916">
        <f>SUM(G49:G64)</f>
        <v>27710548.966377545</v>
      </c>
      <c r="H48" s="916">
        <f>SUM(H49:H64)</f>
        <v>33121763.599646956</v>
      </c>
      <c r="I48" s="802"/>
      <c r="J48" s="802"/>
      <c r="K48" s="1"/>
      <c r="L48" s="1"/>
      <c r="M48" s="1"/>
      <c r="N48" s="1"/>
    </row>
    <row r="49" spans="2:14" s="124" customFormat="1" ht="15" x14ac:dyDescent="0.25">
      <c r="B49" s="887">
        <v>37986</v>
      </c>
      <c r="C49" s="899" t="s">
        <v>644</v>
      </c>
      <c r="D49" s="923">
        <v>2.5000000000000001E-2</v>
      </c>
      <c r="E49" s="910">
        <v>2038</v>
      </c>
      <c r="F49" s="897">
        <v>5296689.1950000003</v>
      </c>
      <c r="G49" s="897">
        <v>5296689.1950000003</v>
      </c>
      <c r="H49" s="919">
        <v>5296689.1950000003</v>
      </c>
      <c r="I49" s="802"/>
      <c r="J49" s="802"/>
      <c r="K49" s="1"/>
      <c r="L49" s="1"/>
      <c r="M49" s="1"/>
      <c r="N49" s="1"/>
    </row>
    <row r="50" spans="2:14" s="124" customFormat="1" ht="15" x14ac:dyDescent="0.25">
      <c r="B50" s="887">
        <v>37986</v>
      </c>
      <c r="C50" s="899" t="s">
        <v>645</v>
      </c>
      <c r="D50" s="923">
        <v>2.5000000000000001E-2</v>
      </c>
      <c r="E50" s="910">
        <v>2038</v>
      </c>
      <c r="F50" s="897">
        <v>1229562.8419999999</v>
      </c>
      <c r="G50" s="897">
        <v>1229562.8419999999</v>
      </c>
      <c r="H50" s="919">
        <v>1229562.8419999999</v>
      </c>
      <c r="I50" s="802"/>
      <c r="J50" s="802"/>
      <c r="K50" s="1"/>
      <c r="L50" s="1"/>
      <c r="M50" s="1"/>
      <c r="N50" s="1"/>
    </row>
    <row r="51" spans="2:14" s="124" customFormat="1" ht="15" x14ac:dyDescent="0.25">
      <c r="B51" s="887">
        <v>37986</v>
      </c>
      <c r="C51" s="899" t="s">
        <v>646</v>
      </c>
      <c r="D51" s="923">
        <v>2.5000000000000001E-2</v>
      </c>
      <c r="E51" s="910">
        <v>2038</v>
      </c>
      <c r="F51" s="897">
        <v>96939.179000000004</v>
      </c>
      <c r="G51" s="897">
        <v>96939.179000000004</v>
      </c>
      <c r="H51" s="919">
        <v>96939.179000000004</v>
      </c>
      <c r="I51" s="802"/>
      <c r="J51" s="802"/>
      <c r="K51" s="1"/>
      <c r="L51" s="1"/>
      <c r="M51" s="1"/>
      <c r="N51" s="1"/>
    </row>
    <row r="52" spans="2:14" s="124" customFormat="1" ht="15" x14ac:dyDescent="0.25">
      <c r="B52" s="887">
        <v>37986</v>
      </c>
      <c r="C52" s="899" t="s">
        <v>647</v>
      </c>
      <c r="D52" s="923">
        <v>2.5000000000000001E-2</v>
      </c>
      <c r="E52" s="910">
        <v>2038</v>
      </c>
      <c r="F52" s="897">
        <v>71439.702000000005</v>
      </c>
      <c r="G52" s="897">
        <v>71439.702000000005</v>
      </c>
      <c r="H52" s="919">
        <v>71439.702000000005</v>
      </c>
      <c r="I52" s="802"/>
      <c r="J52" s="802"/>
      <c r="K52" s="1"/>
      <c r="L52" s="1"/>
      <c r="M52" s="1"/>
      <c r="N52" s="1"/>
    </row>
    <row r="53" spans="2:14" s="124" customFormat="1" ht="15" x14ac:dyDescent="0.25">
      <c r="B53" s="887">
        <v>37986</v>
      </c>
      <c r="C53" s="899" t="s">
        <v>648</v>
      </c>
      <c r="D53" s="923">
        <v>2.2599999999999999E-2</v>
      </c>
      <c r="E53" s="910">
        <v>2038</v>
      </c>
      <c r="F53" s="897">
        <v>5487044.6469049696</v>
      </c>
      <c r="G53" s="897">
        <v>5487044.6469049696</v>
      </c>
      <c r="H53" s="919">
        <v>5487044.6469049696</v>
      </c>
      <c r="I53" s="802"/>
      <c r="J53" s="802"/>
      <c r="K53" s="1"/>
      <c r="L53" s="1"/>
      <c r="M53" s="1"/>
      <c r="N53" s="1"/>
    </row>
    <row r="54" spans="2:14" s="124" customFormat="1" ht="15" x14ac:dyDescent="0.25">
      <c r="B54" s="887">
        <v>37986</v>
      </c>
      <c r="C54" s="899" t="s">
        <v>649</v>
      </c>
      <c r="D54" s="923">
        <v>2.2599999999999999E-2</v>
      </c>
      <c r="E54" s="910">
        <v>2038</v>
      </c>
      <c r="F54" s="897">
        <v>1567470.4991281603</v>
      </c>
      <c r="G54" s="897">
        <v>1567470.4991281603</v>
      </c>
      <c r="H54" s="919">
        <v>1567470.4991281605</v>
      </c>
      <c r="I54" s="802"/>
      <c r="J54" s="802"/>
      <c r="K54" s="1"/>
      <c r="L54" s="1"/>
      <c r="M54" s="1"/>
      <c r="N54" s="1"/>
    </row>
    <row r="55" spans="2:14" s="124" customFormat="1" ht="15" x14ac:dyDescent="0.25">
      <c r="B55" s="887">
        <v>37986</v>
      </c>
      <c r="C55" s="899" t="s">
        <v>650</v>
      </c>
      <c r="D55" s="923">
        <v>4.4999999999999997E-3</v>
      </c>
      <c r="E55" s="910">
        <v>2038</v>
      </c>
      <c r="F55" s="897">
        <v>159769.04497501388</v>
      </c>
      <c r="G55" s="897">
        <v>159769.04497501388</v>
      </c>
      <c r="H55" s="919">
        <v>159769.04497501388</v>
      </c>
      <c r="I55" s="802"/>
      <c r="J55" s="802"/>
      <c r="K55" s="1"/>
      <c r="L55" s="1"/>
      <c r="M55" s="1"/>
      <c r="N55" s="1"/>
    </row>
    <row r="56" spans="2:14" s="124" customFormat="1" ht="15" x14ac:dyDescent="0.25">
      <c r="B56" s="887">
        <v>37986</v>
      </c>
      <c r="C56" s="899" t="s">
        <v>651</v>
      </c>
      <c r="D56" s="923">
        <v>4.4999999999999997E-3</v>
      </c>
      <c r="E56" s="910">
        <v>2038</v>
      </c>
      <c r="F56" s="897">
        <v>7901.9341106792517</v>
      </c>
      <c r="G56" s="897">
        <v>7901.9341106792517</v>
      </c>
      <c r="H56" s="919">
        <v>7901.9341106792517</v>
      </c>
      <c r="I56" s="802"/>
      <c r="J56" s="802"/>
      <c r="K56" s="1"/>
      <c r="L56" s="1"/>
      <c r="M56" s="1"/>
      <c r="N56" s="1"/>
    </row>
    <row r="57" spans="2:14" s="124" customFormat="1" ht="15" x14ac:dyDescent="0.25">
      <c r="B57" s="887">
        <v>37986</v>
      </c>
      <c r="C57" s="899" t="s">
        <v>829</v>
      </c>
      <c r="D57" s="924">
        <v>8.2799999999999999E-2</v>
      </c>
      <c r="E57" s="910">
        <v>2033</v>
      </c>
      <c r="F57" s="897">
        <v>3039534.1379999998</v>
      </c>
      <c r="G57" s="897">
        <v>3039534.1379999998</v>
      </c>
      <c r="H57" s="919">
        <v>4261542.3640299998</v>
      </c>
      <c r="I57" s="802"/>
      <c r="J57" s="802"/>
      <c r="K57" s="1"/>
      <c r="L57" s="1"/>
      <c r="M57" s="1"/>
      <c r="N57" s="1"/>
    </row>
    <row r="58" spans="2:14" s="124" customFormat="1" ht="15" x14ac:dyDescent="0.25">
      <c r="B58" s="887">
        <v>37986</v>
      </c>
      <c r="C58" s="899" t="s">
        <v>830</v>
      </c>
      <c r="D58" s="924">
        <v>8.2799999999999999E-2</v>
      </c>
      <c r="E58" s="910">
        <v>2033</v>
      </c>
      <c r="F58" s="897">
        <v>5042239.2609999999</v>
      </c>
      <c r="G58" s="897">
        <v>5042239.2609999999</v>
      </c>
      <c r="H58" s="919">
        <v>7069411.0490100002</v>
      </c>
      <c r="I58" s="802"/>
      <c r="J58" s="802"/>
      <c r="K58" s="1"/>
      <c r="L58" s="1"/>
      <c r="M58" s="1"/>
      <c r="N58" s="1"/>
    </row>
    <row r="59" spans="2:14" s="124" customFormat="1" ht="15" x14ac:dyDescent="0.25">
      <c r="B59" s="887">
        <v>37986</v>
      </c>
      <c r="C59" s="899" t="s">
        <v>831</v>
      </c>
      <c r="D59" s="924">
        <v>8.2799999999999999E-2</v>
      </c>
      <c r="E59" s="910">
        <v>2033</v>
      </c>
      <c r="F59" s="897">
        <v>929895.88899999997</v>
      </c>
      <c r="G59" s="897">
        <v>929895.88899999997</v>
      </c>
      <c r="H59" s="919">
        <v>1303749.3724199999</v>
      </c>
      <c r="I59" s="802"/>
      <c r="J59" s="802"/>
      <c r="K59" s="1"/>
      <c r="L59" s="1"/>
      <c r="M59" s="1"/>
      <c r="N59" s="1"/>
    </row>
    <row r="60" spans="2:14" s="124" customFormat="1" ht="15" x14ac:dyDescent="0.25">
      <c r="B60" s="887">
        <v>37986</v>
      </c>
      <c r="C60" s="899" t="s">
        <v>832</v>
      </c>
      <c r="D60" s="924">
        <v>8.2799999999999999E-2</v>
      </c>
      <c r="E60" s="910">
        <v>2033</v>
      </c>
      <c r="F60" s="897">
        <v>131475.87</v>
      </c>
      <c r="G60" s="897">
        <v>131475.87</v>
      </c>
      <c r="H60" s="919">
        <v>184334.16581999999</v>
      </c>
      <c r="I60" s="802"/>
      <c r="J60" s="802"/>
      <c r="K60" s="1"/>
      <c r="L60" s="1"/>
      <c r="M60" s="1"/>
      <c r="N60" s="1"/>
    </row>
    <row r="61" spans="2:14" s="124" customFormat="1" ht="15" x14ac:dyDescent="0.25">
      <c r="B61" s="887">
        <v>37986</v>
      </c>
      <c r="C61" s="899" t="s">
        <v>652</v>
      </c>
      <c r="D61" s="924">
        <v>7.8200000000000006E-2</v>
      </c>
      <c r="E61" s="910">
        <v>2033</v>
      </c>
      <c r="F61" s="897">
        <v>2466761.7938099387</v>
      </c>
      <c r="G61" s="897">
        <v>2466761.7938099387</v>
      </c>
      <c r="H61" s="919">
        <v>3394520.0314516132</v>
      </c>
      <c r="I61" s="802"/>
      <c r="J61" s="802"/>
      <c r="K61" s="1"/>
      <c r="L61" s="1"/>
      <c r="M61" s="1"/>
      <c r="N61" s="1"/>
    </row>
    <row r="62" spans="2:14" s="124" customFormat="1" ht="15" x14ac:dyDescent="0.25">
      <c r="B62" s="887">
        <v>37986</v>
      </c>
      <c r="C62" s="899" t="s">
        <v>653</v>
      </c>
      <c r="D62" s="924">
        <v>7.8200000000000006E-2</v>
      </c>
      <c r="E62" s="910">
        <v>2033</v>
      </c>
      <c r="F62" s="897">
        <v>2107741.7861813423</v>
      </c>
      <c r="G62" s="897">
        <v>2107741.7861813423</v>
      </c>
      <c r="H62" s="919">
        <v>2900471.270608108</v>
      </c>
      <c r="I62" s="802"/>
      <c r="J62" s="802"/>
      <c r="K62" s="1"/>
      <c r="L62" s="1"/>
      <c r="M62" s="1"/>
      <c r="N62" s="1"/>
    </row>
    <row r="63" spans="2:14" s="124" customFormat="1" ht="15" x14ac:dyDescent="0.25">
      <c r="B63" s="887">
        <v>37986</v>
      </c>
      <c r="C63" s="899" t="s">
        <v>654</v>
      </c>
      <c r="D63" s="924">
        <v>4.3299999999999998E-2</v>
      </c>
      <c r="E63" s="910">
        <v>2033</v>
      </c>
      <c r="F63" s="897">
        <v>52494.808439755696</v>
      </c>
      <c r="G63" s="897">
        <v>52494.808439755696</v>
      </c>
      <c r="H63" s="919">
        <v>62730.534910790302</v>
      </c>
      <c r="I63" s="802"/>
      <c r="J63" s="802"/>
      <c r="K63" s="1"/>
      <c r="L63" s="1"/>
      <c r="M63" s="1"/>
      <c r="N63" s="1"/>
    </row>
    <row r="64" spans="2:14" s="124" customFormat="1" ht="15" x14ac:dyDescent="0.25">
      <c r="B64" s="887">
        <v>37986</v>
      </c>
      <c r="C64" s="899" t="s">
        <v>655</v>
      </c>
      <c r="D64" s="924">
        <v>4.3299999999999998E-2</v>
      </c>
      <c r="E64" s="910">
        <v>2033</v>
      </c>
      <c r="F64" s="897">
        <v>23588.37682768832</v>
      </c>
      <c r="G64" s="897">
        <v>23588.37682768832</v>
      </c>
      <c r="H64" s="919">
        <v>28187.768277623542</v>
      </c>
      <c r="I64" s="802"/>
      <c r="J64" s="802"/>
      <c r="K64" s="1"/>
      <c r="L64" s="1"/>
      <c r="M64" s="1"/>
      <c r="N64" s="1"/>
    </row>
    <row r="65" spans="2:14" s="124" customFormat="1" ht="15" x14ac:dyDescent="0.25">
      <c r="B65" s="887"/>
      <c r="C65" s="925"/>
      <c r="D65" s="909"/>
      <c r="E65" s="910"/>
      <c r="F65" s="894"/>
      <c r="G65" s="894"/>
      <c r="H65" s="926"/>
      <c r="I65" s="802"/>
      <c r="J65" s="1"/>
      <c r="K65" s="1"/>
      <c r="L65" s="1"/>
      <c r="M65" s="1"/>
      <c r="N65" s="1"/>
    </row>
    <row r="66" spans="2:14" s="448" customFormat="1" ht="15" x14ac:dyDescent="0.25">
      <c r="B66" s="912"/>
      <c r="C66" s="922" t="s">
        <v>224</v>
      </c>
      <c r="D66" s="914"/>
      <c r="E66" s="915"/>
      <c r="F66" s="916"/>
      <c r="G66" s="916"/>
      <c r="H66" s="916">
        <v>13809.741159999998</v>
      </c>
      <c r="I66" s="802"/>
      <c r="J66" s="802"/>
      <c r="K66" s="1"/>
      <c r="L66" s="1"/>
      <c r="M66" s="1"/>
      <c r="N66" s="1"/>
    </row>
    <row r="67" spans="2:14" s="124" customFormat="1" ht="15" x14ac:dyDescent="0.2">
      <c r="B67" s="912"/>
      <c r="C67" s="922"/>
      <c r="D67" s="914"/>
      <c r="E67" s="915"/>
      <c r="F67" s="916"/>
      <c r="G67" s="916"/>
      <c r="H67" s="916"/>
      <c r="I67" s="802"/>
      <c r="J67" s="1"/>
      <c r="K67" s="1"/>
      <c r="L67" s="1"/>
      <c r="M67" s="1"/>
      <c r="N67" s="1"/>
    </row>
    <row r="68" spans="2:14" s="536" customFormat="1" ht="15.75" x14ac:dyDescent="0.25">
      <c r="B68" s="912"/>
      <c r="C68" s="891" t="s">
        <v>221</v>
      </c>
      <c r="D68" s="909"/>
      <c r="E68" s="910"/>
      <c r="F68" s="893">
        <f>SUM(F70:F85)</f>
        <v>20809716.752999999</v>
      </c>
      <c r="G68" s="893">
        <f>SUM(G70:G85)</f>
        <v>20283994.599300001</v>
      </c>
      <c r="H68" s="893">
        <f>SUM(H70:H85)</f>
        <v>20283994.599150002</v>
      </c>
      <c r="I68" s="802"/>
      <c r="J68" s="802"/>
      <c r="K68" s="1"/>
      <c r="L68" s="1"/>
      <c r="M68" s="1"/>
      <c r="N68" s="1"/>
    </row>
    <row r="69" spans="2:14" s="124" customFormat="1" ht="15" x14ac:dyDescent="0.2">
      <c r="B69" s="917"/>
      <c r="C69" s="927"/>
      <c r="D69" s="928"/>
      <c r="E69" s="929"/>
      <c r="F69" s="930"/>
      <c r="G69" s="930"/>
      <c r="H69" s="930"/>
      <c r="I69" s="802"/>
      <c r="J69" s="802"/>
      <c r="K69" s="1"/>
      <c r="L69" s="1"/>
      <c r="M69" s="1"/>
      <c r="N69" s="1"/>
    </row>
    <row r="70" spans="2:14" s="124" customFormat="1" ht="15" x14ac:dyDescent="0.25">
      <c r="B70" s="917">
        <v>43609</v>
      </c>
      <c r="C70" s="1110" t="s">
        <v>833</v>
      </c>
      <c r="D70" s="921" t="s">
        <v>50</v>
      </c>
      <c r="E70" s="910">
        <v>2019</v>
      </c>
      <c r="F70" s="897">
        <v>300000</v>
      </c>
      <c r="G70" s="897">
        <v>300000</v>
      </c>
      <c r="H70" s="919">
        <v>300000</v>
      </c>
      <c r="I70" s="802"/>
      <c r="J70" s="802"/>
      <c r="K70" s="1"/>
      <c r="L70" s="1"/>
      <c r="M70" s="1"/>
      <c r="N70" s="1"/>
    </row>
    <row r="71" spans="2:14" s="124" customFormat="1" ht="15" x14ac:dyDescent="0.25">
      <c r="B71" s="917">
        <v>43644</v>
      </c>
      <c r="C71" s="899" t="s">
        <v>834</v>
      </c>
      <c r="D71" s="921" t="s">
        <v>50</v>
      </c>
      <c r="E71" s="910">
        <v>2020</v>
      </c>
      <c r="F71" s="897">
        <v>667124.299</v>
      </c>
      <c r="G71" s="897">
        <v>667124.299</v>
      </c>
      <c r="H71" s="919">
        <v>667124.299</v>
      </c>
      <c r="I71" s="802"/>
      <c r="J71" s="802"/>
      <c r="K71" s="1"/>
      <c r="L71" s="1"/>
      <c r="M71" s="1"/>
      <c r="N71" s="1"/>
    </row>
    <row r="72" spans="2:14" s="124" customFormat="1" ht="15" x14ac:dyDescent="0.25">
      <c r="B72" s="917">
        <v>43567</v>
      </c>
      <c r="C72" s="899" t="s">
        <v>835</v>
      </c>
      <c r="D72" s="921" t="s">
        <v>50</v>
      </c>
      <c r="E72" s="910">
        <v>2019</v>
      </c>
      <c r="F72" s="897">
        <v>1289479.0759999999</v>
      </c>
      <c r="G72" s="897">
        <v>1289479.0759999999</v>
      </c>
      <c r="H72" s="919">
        <v>1289479.0759999999</v>
      </c>
      <c r="I72" s="802"/>
      <c r="J72" s="802"/>
      <c r="K72" s="1"/>
      <c r="L72" s="1"/>
      <c r="M72" s="1"/>
      <c r="N72" s="1"/>
    </row>
    <row r="73" spans="2:14" s="124" customFormat="1" ht="15" x14ac:dyDescent="0.25">
      <c r="B73" s="917">
        <v>43581</v>
      </c>
      <c r="C73" s="899" t="s">
        <v>836</v>
      </c>
      <c r="D73" s="921" t="s">
        <v>50</v>
      </c>
      <c r="E73" s="910">
        <v>2019</v>
      </c>
      <c r="F73" s="897">
        <v>1159192.203</v>
      </c>
      <c r="G73" s="897">
        <v>1159192.203</v>
      </c>
      <c r="H73" s="919">
        <v>1159192.203</v>
      </c>
      <c r="I73" s="802"/>
      <c r="J73" s="802"/>
      <c r="K73" s="1"/>
      <c r="L73" s="1"/>
      <c r="M73" s="1"/>
      <c r="N73" s="1"/>
    </row>
    <row r="74" spans="2:14" s="124" customFormat="1" ht="15" x14ac:dyDescent="0.25">
      <c r="B74" s="917">
        <v>43630</v>
      </c>
      <c r="C74" s="448" t="s">
        <v>837</v>
      </c>
      <c r="D74" s="921" t="s">
        <v>50</v>
      </c>
      <c r="E74" s="910">
        <v>2020</v>
      </c>
      <c r="F74" s="897">
        <v>766169</v>
      </c>
      <c r="G74" s="897">
        <v>766169</v>
      </c>
      <c r="H74" s="919">
        <v>766169</v>
      </c>
      <c r="I74" s="802"/>
      <c r="J74" s="802"/>
      <c r="K74" s="1"/>
      <c r="L74" s="1"/>
      <c r="M74" s="1"/>
      <c r="N74" s="1"/>
    </row>
    <row r="75" spans="2:14" s="124" customFormat="1" ht="15" x14ac:dyDescent="0.25">
      <c r="B75" s="917">
        <v>43553</v>
      </c>
      <c r="C75" s="448" t="s">
        <v>734</v>
      </c>
      <c r="D75" s="921" t="s">
        <v>50</v>
      </c>
      <c r="E75" s="910">
        <v>2019</v>
      </c>
      <c r="F75" s="897">
        <v>1629412.588</v>
      </c>
      <c r="G75" s="897">
        <v>1629412.588</v>
      </c>
      <c r="H75" s="919">
        <v>1629412.588</v>
      </c>
      <c r="I75" s="802"/>
      <c r="J75" s="802"/>
      <c r="K75" s="1"/>
      <c r="L75" s="1"/>
      <c r="M75" s="1"/>
      <c r="N75" s="1"/>
    </row>
    <row r="76" spans="2:14" s="124" customFormat="1" ht="15" x14ac:dyDescent="0.25">
      <c r="B76" s="917">
        <v>43490</v>
      </c>
      <c r="C76" s="448" t="s">
        <v>736</v>
      </c>
      <c r="D76" s="921" t="s">
        <v>50</v>
      </c>
      <c r="E76" s="910">
        <v>2020</v>
      </c>
      <c r="F76" s="897">
        <v>1314889.629</v>
      </c>
      <c r="G76" s="897">
        <v>1117656.18465</v>
      </c>
      <c r="H76" s="919">
        <v>1117656.1845</v>
      </c>
      <c r="I76" s="802"/>
      <c r="J76" s="802"/>
      <c r="K76" s="1"/>
      <c r="L76" s="1"/>
      <c r="M76" s="1"/>
      <c r="N76" s="1"/>
    </row>
    <row r="77" spans="2:14" s="124" customFormat="1" ht="15" x14ac:dyDescent="0.25">
      <c r="B77" s="917">
        <v>43504</v>
      </c>
      <c r="C77" s="448" t="s">
        <v>738</v>
      </c>
      <c r="D77" s="921" t="s">
        <v>50</v>
      </c>
      <c r="E77" s="910">
        <v>2020</v>
      </c>
      <c r="F77" s="897">
        <v>818473.46799999999</v>
      </c>
      <c r="G77" s="897">
        <v>695702.44779999997</v>
      </c>
      <c r="H77" s="919">
        <v>695702.44779999997</v>
      </c>
      <c r="I77" s="802"/>
      <c r="J77" s="802"/>
      <c r="K77" s="1"/>
      <c r="L77" s="1"/>
      <c r="M77" s="1"/>
      <c r="N77" s="1"/>
    </row>
    <row r="78" spans="2:14" s="124" customFormat="1" ht="15" x14ac:dyDescent="0.25">
      <c r="B78" s="917">
        <v>43539</v>
      </c>
      <c r="C78" s="448" t="s">
        <v>735</v>
      </c>
      <c r="D78" s="921" t="s">
        <v>50</v>
      </c>
      <c r="E78" s="910">
        <v>2019</v>
      </c>
      <c r="F78" s="897">
        <v>1502356.2830000001</v>
      </c>
      <c r="G78" s="897">
        <v>1502356.2830000001</v>
      </c>
      <c r="H78" s="919">
        <v>1502356.2830000001</v>
      </c>
      <c r="I78" s="802"/>
      <c r="J78" s="802"/>
      <c r="K78" s="1"/>
      <c r="L78" s="1"/>
      <c r="M78" s="1"/>
      <c r="N78" s="1"/>
    </row>
    <row r="79" spans="2:14" s="124" customFormat="1" ht="15" x14ac:dyDescent="0.25">
      <c r="B79" s="917">
        <v>43518</v>
      </c>
      <c r="C79" s="448" t="s">
        <v>737</v>
      </c>
      <c r="D79" s="921" t="s">
        <v>50</v>
      </c>
      <c r="E79" s="910">
        <v>2020</v>
      </c>
      <c r="F79" s="897">
        <v>1371451.2609999999</v>
      </c>
      <c r="G79" s="897">
        <v>1165733.5718499999</v>
      </c>
      <c r="H79" s="919">
        <v>1165733.5718499999</v>
      </c>
      <c r="I79" s="802"/>
      <c r="J79" s="802"/>
      <c r="K79" s="1"/>
      <c r="L79" s="1"/>
      <c r="M79" s="1"/>
      <c r="N79" s="1"/>
    </row>
    <row r="80" spans="2:14" s="124" customFormat="1" ht="15" x14ac:dyDescent="0.25">
      <c r="B80" s="917">
        <v>43665</v>
      </c>
      <c r="C80" s="448" t="s">
        <v>903</v>
      </c>
      <c r="D80" s="921" t="s">
        <v>50</v>
      </c>
      <c r="E80" s="910">
        <v>2020</v>
      </c>
      <c r="F80" s="897">
        <v>277268.15999999997</v>
      </c>
      <c r="G80" s="897">
        <v>277268.15999999997</v>
      </c>
      <c r="H80" s="919">
        <v>277268.15999999997</v>
      </c>
      <c r="I80" s="802"/>
      <c r="J80" s="802"/>
      <c r="K80" s="1"/>
      <c r="L80" s="1"/>
      <c r="M80" s="1"/>
      <c r="N80" s="1"/>
    </row>
    <row r="81" spans="2:14" s="124" customFormat="1" ht="15" x14ac:dyDescent="0.25">
      <c r="B81" s="917">
        <v>43672</v>
      </c>
      <c r="C81" s="448" t="s">
        <v>904</v>
      </c>
      <c r="D81" s="921" t="s">
        <v>50</v>
      </c>
      <c r="E81" s="910">
        <v>2020</v>
      </c>
      <c r="F81" s="897">
        <v>998412.36399999994</v>
      </c>
      <c r="G81" s="897">
        <v>998412.36399999994</v>
      </c>
      <c r="H81" s="919">
        <v>998412.36399999994</v>
      </c>
      <c r="I81" s="802"/>
      <c r="J81" s="802"/>
      <c r="K81" s="1"/>
      <c r="L81" s="1"/>
      <c r="M81" s="1"/>
      <c r="N81" s="1"/>
    </row>
    <row r="82" spans="2:14" s="124" customFormat="1" ht="15" x14ac:dyDescent="0.25">
      <c r="B82" s="917">
        <v>43693</v>
      </c>
      <c r="C82" s="899" t="s">
        <v>905</v>
      </c>
      <c r="D82" s="921" t="s">
        <v>50</v>
      </c>
      <c r="E82" s="910">
        <v>2024</v>
      </c>
      <c r="F82" s="897">
        <v>1023362.922</v>
      </c>
      <c r="G82" s="897">
        <v>1023362.922</v>
      </c>
      <c r="H82" s="919">
        <v>1023362.922</v>
      </c>
      <c r="I82" s="802"/>
      <c r="J82" s="802"/>
      <c r="K82" s="1"/>
      <c r="L82" s="1"/>
      <c r="M82" s="1"/>
      <c r="N82" s="1"/>
    </row>
    <row r="83" spans="2:14" s="124" customFormat="1" ht="15" x14ac:dyDescent="0.25">
      <c r="B83" s="917">
        <v>43721</v>
      </c>
      <c r="C83" s="899" t="s">
        <v>906</v>
      </c>
      <c r="D83" s="921" t="s">
        <v>50</v>
      </c>
      <c r="E83" s="910">
        <v>2020</v>
      </c>
      <c r="F83" s="897">
        <v>275000</v>
      </c>
      <c r="G83" s="897">
        <v>275000</v>
      </c>
      <c r="H83" s="919">
        <v>275000</v>
      </c>
      <c r="I83" s="802"/>
      <c r="J83" s="802"/>
      <c r="K83" s="1"/>
      <c r="L83" s="1"/>
      <c r="M83" s="1"/>
      <c r="N83" s="1"/>
    </row>
    <row r="84" spans="2:14" s="124" customFormat="1" ht="15" x14ac:dyDescent="0.25">
      <c r="B84" s="917">
        <v>42978</v>
      </c>
      <c r="C84" s="899" t="s">
        <v>656</v>
      </c>
      <c r="D84" s="921" t="s">
        <v>50</v>
      </c>
      <c r="E84" s="910">
        <v>2042</v>
      </c>
      <c r="F84" s="897">
        <v>4498549</v>
      </c>
      <c r="G84" s="897">
        <v>4498549</v>
      </c>
      <c r="H84" s="897">
        <v>4498549</v>
      </c>
      <c r="I84" s="802"/>
      <c r="J84" s="802"/>
      <c r="K84" s="1"/>
      <c r="L84" s="1"/>
      <c r="M84" s="1"/>
      <c r="N84" s="1"/>
    </row>
    <row r="85" spans="2:14" s="124" customFormat="1" ht="15" x14ac:dyDescent="0.25">
      <c r="B85" s="917">
        <v>43455</v>
      </c>
      <c r="C85" s="899" t="s">
        <v>656</v>
      </c>
      <c r="D85" s="921" t="s">
        <v>50</v>
      </c>
      <c r="E85" s="910">
        <v>2041</v>
      </c>
      <c r="F85" s="897">
        <v>2918576.5</v>
      </c>
      <c r="G85" s="897">
        <v>2918576.5</v>
      </c>
      <c r="H85" s="897">
        <v>2918576.5</v>
      </c>
      <c r="I85" s="802"/>
      <c r="J85" s="802"/>
      <c r="K85" s="1"/>
      <c r="L85" s="1"/>
      <c r="M85" s="1"/>
      <c r="N85" s="1"/>
    </row>
    <row r="86" spans="2:14" s="124" customFormat="1" ht="15" x14ac:dyDescent="0.25">
      <c r="B86" s="917"/>
      <c r="C86" s="899"/>
      <c r="D86" s="921"/>
      <c r="E86" s="910"/>
      <c r="F86" s="897"/>
      <c r="G86" s="897"/>
      <c r="H86" s="919"/>
      <c r="I86" s="802"/>
      <c r="J86" s="802"/>
      <c r="K86" s="1"/>
      <c r="L86" s="1"/>
      <c r="M86" s="1"/>
      <c r="N86" s="1"/>
    </row>
    <row r="87" spans="2:14" s="124" customFormat="1" ht="15" x14ac:dyDescent="0.25">
      <c r="B87" s="912"/>
      <c r="C87" s="891" t="s">
        <v>112</v>
      </c>
      <c r="D87" s="909"/>
      <c r="E87" s="910"/>
      <c r="F87" s="893">
        <f>SUM(F89:F98)</f>
        <v>48686590.825839996</v>
      </c>
      <c r="G87" s="893">
        <f>SUM(G89:G98)</f>
        <v>48686590.825839996</v>
      </c>
      <c r="H87" s="893">
        <f>SUM(H89:H98)</f>
        <v>48686590.825839996</v>
      </c>
      <c r="I87" s="802"/>
      <c r="J87" s="1"/>
      <c r="K87" s="1"/>
      <c r="L87" s="1"/>
      <c r="M87" s="1"/>
      <c r="N87" s="1"/>
    </row>
    <row r="88" spans="2:14" s="536" customFormat="1" ht="15.75" x14ac:dyDescent="0.25">
      <c r="B88" s="917"/>
      <c r="C88" s="927"/>
      <c r="D88" s="928"/>
      <c r="E88" s="929"/>
      <c r="F88" s="930"/>
      <c r="G88" s="930"/>
      <c r="H88" s="930"/>
      <c r="I88" s="802"/>
      <c r="J88" s="802"/>
      <c r="K88" s="1"/>
      <c r="L88" s="1"/>
      <c r="M88" s="1"/>
      <c r="N88" s="1"/>
    </row>
    <row r="89" spans="2:14" s="195" customFormat="1" ht="15" x14ac:dyDescent="0.25">
      <c r="B89" s="887">
        <v>40550</v>
      </c>
      <c r="C89" s="899" t="s">
        <v>661</v>
      </c>
      <c r="D89" s="909" t="s">
        <v>658</v>
      </c>
      <c r="E89" s="910">
        <v>2021</v>
      </c>
      <c r="F89" s="897">
        <v>7504000</v>
      </c>
      <c r="G89" s="897">
        <v>7504000</v>
      </c>
      <c r="H89" s="919">
        <v>7504000</v>
      </c>
      <c r="I89" s="802"/>
      <c r="J89" s="802"/>
      <c r="K89" s="1"/>
      <c r="L89" s="1"/>
      <c r="M89" s="1"/>
      <c r="N89" s="1"/>
    </row>
    <row r="90" spans="2:14" s="124" customFormat="1" ht="15" x14ac:dyDescent="0.25">
      <c r="B90" s="887">
        <v>41019</v>
      </c>
      <c r="C90" s="899" t="s">
        <v>662</v>
      </c>
      <c r="D90" s="909" t="s">
        <v>658</v>
      </c>
      <c r="E90" s="910">
        <v>2022</v>
      </c>
      <c r="F90" s="897">
        <v>5674000</v>
      </c>
      <c r="G90" s="897">
        <v>5674000</v>
      </c>
      <c r="H90" s="919">
        <v>5674000</v>
      </c>
      <c r="I90" s="802"/>
      <c r="J90" s="802"/>
      <c r="K90" s="1"/>
      <c r="L90" s="1"/>
      <c r="M90" s="1"/>
      <c r="N90" s="1"/>
    </row>
    <row r="91" spans="2:14" s="195" customFormat="1" ht="15" x14ac:dyDescent="0.25">
      <c r="B91" s="887">
        <v>41290</v>
      </c>
      <c r="C91" s="899" t="s">
        <v>663</v>
      </c>
      <c r="D91" s="909" t="s">
        <v>658</v>
      </c>
      <c r="E91" s="910">
        <v>2023</v>
      </c>
      <c r="F91" s="897">
        <v>7132655.0123900007</v>
      </c>
      <c r="G91" s="897">
        <v>7132655.0123900007</v>
      </c>
      <c r="H91" s="919">
        <v>7132655.0123900007</v>
      </c>
      <c r="I91" s="802"/>
      <c r="J91" s="802"/>
      <c r="K91" s="1"/>
      <c r="L91" s="1"/>
      <c r="M91" s="1"/>
      <c r="N91" s="1"/>
    </row>
    <row r="92" spans="2:14" s="124" customFormat="1" ht="15" x14ac:dyDescent="0.25">
      <c r="B92" s="887">
        <v>41669</v>
      </c>
      <c r="C92" s="899" t="s">
        <v>664</v>
      </c>
      <c r="D92" s="909" t="s">
        <v>658</v>
      </c>
      <c r="E92" s="910">
        <v>2024</v>
      </c>
      <c r="F92" s="897">
        <v>7896764.892</v>
      </c>
      <c r="G92" s="897">
        <v>7896764.892</v>
      </c>
      <c r="H92" s="919">
        <v>7896764.892</v>
      </c>
      <c r="I92" s="802"/>
      <c r="J92" s="802"/>
      <c r="K92" s="1"/>
      <c r="L92" s="1"/>
      <c r="M92" s="1"/>
      <c r="N92" s="1"/>
    </row>
    <row r="93" spans="2:14" s="124" customFormat="1" ht="15" x14ac:dyDescent="0.25">
      <c r="B93" s="887">
        <v>42156</v>
      </c>
      <c r="C93" s="899" t="s">
        <v>665</v>
      </c>
      <c r="D93" s="909" t="s">
        <v>658</v>
      </c>
      <c r="E93" s="910">
        <v>2025</v>
      </c>
      <c r="F93" s="897">
        <v>10562539.717</v>
      </c>
      <c r="G93" s="897">
        <v>10562539.717</v>
      </c>
      <c r="H93" s="919">
        <v>10562539.717</v>
      </c>
      <c r="I93" s="802"/>
      <c r="J93" s="802"/>
      <c r="K93" s="1"/>
      <c r="L93" s="1"/>
      <c r="M93" s="1"/>
      <c r="N93" s="1"/>
    </row>
    <row r="94" spans="2:14" s="124" customFormat="1" ht="15" x14ac:dyDescent="0.25">
      <c r="B94" s="887">
        <v>40616</v>
      </c>
      <c r="C94" s="899" t="s">
        <v>666</v>
      </c>
      <c r="D94" s="909" t="s">
        <v>658</v>
      </c>
      <c r="E94" s="910">
        <v>2021</v>
      </c>
      <c r="F94" s="897">
        <v>2121386.4849999999</v>
      </c>
      <c r="G94" s="897">
        <v>2121386.4849999999</v>
      </c>
      <c r="H94" s="919">
        <v>2121386.4849999999</v>
      </c>
      <c r="I94" s="802"/>
      <c r="J94" s="802"/>
      <c r="K94" s="1"/>
      <c r="L94" s="1"/>
      <c r="M94" s="1"/>
      <c r="N94" s="1"/>
    </row>
    <row r="95" spans="2:14" s="124" customFormat="1" ht="15" x14ac:dyDescent="0.25">
      <c r="B95" s="887">
        <v>41088</v>
      </c>
      <c r="C95" s="899" t="s">
        <v>667</v>
      </c>
      <c r="D95" s="909" t="s">
        <v>658</v>
      </c>
      <c r="E95" s="910">
        <v>2022</v>
      </c>
      <c r="F95" s="897">
        <v>2083648.0260000001</v>
      </c>
      <c r="G95" s="897">
        <v>2083648.0260000001</v>
      </c>
      <c r="H95" s="919">
        <v>2083648.0260000001</v>
      </c>
      <c r="I95" s="802"/>
      <c r="J95" s="802"/>
      <c r="K95" s="1"/>
      <c r="L95" s="1"/>
      <c r="M95" s="1"/>
      <c r="N95" s="1"/>
    </row>
    <row r="96" spans="2:14" s="124" customFormat="1" ht="15" x14ac:dyDescent="0.25">
      <c r="B96" s="887">
        <v>41502</v>
      </c>
      <c r="C96" s="899" t="s">
        <v>668</v>
      </c>
      <c r="D96" s="909" t="s">
        <v>658</v>
      </c>
      <c r="E96" s="910">
        <v>2023</v>
      </c>
      <c r="F96" s="897">
        <v>2292296.7674499997</v>
      </c>
      <c r="G96" s="897">
        <v>2292296.7674499997</v>
      </c>
      <c r="H96" s="919">
        <v>2292296.7674499997</v>
      </c>
      <c r="I96" s="802"/>
      <c r="J96" s="802"/>
      <c r="K96" s="1"/>
      <c r="L96" s="1"/>
      <c r="M96" s="1"/>
      <c r="N96" s="1"/>
    </row>
    <row r="97" spans="2:14" s="124" customFormat="1" ht="15" x14ac:dyDescent="0.25">
      <c r="B97" s="887">
        <v>41876</v>
      </c>
      <c r="C97" s="899" t="s">
        <v>669</v>
      </c>
      <c r="D97" s="909" t="s">
        <v>658</v>
      </c>
      <c r="E97" s="910">
        <v>2024</v>
      </c>
      <c r="F97" s="897">
        <v>3043000</v>
      </c>
      <c r="G97" s="897">
        <v>3043000</v>
      </c>
      <c r="H97" s="919">
        <v>3043000</v>
      </c>
      <c r="I97" s="802"/>
      <c r="J97" s="802"/>
      <c r="K97" s="1"/>
      <c r="L97" s="1"/>
      <c r="M97" s="1"/>
      <c r="N97" s="1"/>
    </row>
    <row r="98" spans="2:14" s="124" customFormat="1" ht="15" x14ac:dyDescent="0.25">
      <c r="B98" s="887">
        <v>42489</v>
      </c>
      <c r="C98" s="899" t="s">
        <v>670</v>
      </c>
      <c r="D98" s="909" t="s">
        <v>658</v>
      </c>
      <c r="E98" s="910">
        <v>2026</v>
      </c>
      <c r="F98" s="897">
        <v>376299.92599999998</v>
      </c>
      <c r="G98" s="897">
        <v>376299.92599999998</v>
      </c>
      <c r="H98" s="919">
        <v>376299.92599999998</v>
      </c>
      <c r="I98" s="802"/>
      <c r="J98" s="802"/>
      <c r="K98" s="1"/>
      <c r="L98" s="1"/>
      <c r="M98" s="1"/>
      <c r="N98" s="1"/>
    </row>
    <row r="99" spans="2:14" s="124" customFormat="1" ht="15" x14ac:dyDescent="0.25">
      <c r="B99" s="887"/>
      <c r="C99" s="899"/>
      <c r="D99" s="909"/>
      <c r="E99" s="910"/>
      <c r="F99" s="897"/>
      <c r="G99" s="897"/>
      <c r="H99" s="919"/>
      <c r="I99" s="802"/>
      <c r="J99" s="1"/>
      <c r="K99" s="1"/>
      <c r="L99" s="1"/>
      <c r="M99" s="1"/>
      <c r="N99" s="1"/>
    </row>
    <row r="100" spans="2:14" s="536" customFormat="1" ht="15.75" x14ac:dyDescent="0.25">
      <c r="B100" s="912"/>
      <c r="C100" s="891" t="s">
        <v>349</v>
      </c>
      <c r="D100" s="909"/>
      <c r="E100" s="910"/>
      <c r="F100" s="893">
        <f>+F102</f>
        <v>17870.65006</v>
      </c>
      <c r="G100" s="893">
        <f>+G102</f>
        <v>17870.65006</v>
      </c>
      <c r="H100" s="893">
        <f>+H102</f>
        <v>17870.65006</v>
      </c>
      <c r="I100" s="802"/>
      <c r="J100" s="802"/>
      <c r="K100" s="1"/>
      <c r="L100" s="1"/>
      <c r="M100" s="1"/>
      <c r="N100" s="1"/>
    </row>
    <row r="101" spans="2:14" s="124" customFormat="1" ht="15" x14ac:dyDescent="0.2">
      <c r="B101" s="917"/>
      <c r="C101" s="931"/>
      <c r="D101" s="928"/>
      <c r="E101" s="929"/>
      <c r="F101" s="932"/>
      <c r="G101" s="932"/>
      <c r="H101" s="932"/>
      <c r="I101" s="802"/>
      <c r="J101" s="802"/>
      <c r="K101" s="1"/>
      <c r="L101" s="1"/>
      <c r="M101" s="1"/>
      <c r="N101" s="1"/>
    </row>
    <row r="102" spans="2:14" s="195" customFormat="1" ht="15" x14ac:dyDescent="0.25">
      <c r="B102" s="917">
        <v>40947</v>
      </c>
      <c r="C102" s="933" t="s">
        <v>657</v>
      </c>
      <c r="D102" s="934" t="s">
        <v>50</v>
      </c>
      <c r="E102" s="910">
        <v>2021</v>
      </c>
      <c r="F102" s="894">
        <v>17870.65006</v>
      </c>
      <c r="G102" s="894">
        <v>17870.65006</v>
      </c>
      <c r="H102" s="919">
        <v>17870.65006</v>
      </c>
      <c r="I102" s="802"/>
      <c r="J102" s="1"/>
      <c r="K102" s="1"/>
      <c r="L102" s="1"/>
      <c r="M102" s="1"/>
      <c r="N102" s="1"/>
    </row>
    <row r="103" spans="2:14" s="536" customFormat="1" ht="15.75" x14ac:dyDescent="0.25">
      <c r="B103" s="917"/>
      <c r="C103" s="931"/>
      <c r="D103" s="928"/>
      <c r="E103" s="929"/>
      <c r="F103" s="932"/>
      <c r="G103" s="932"/>
      <c r="H103" s="932"/>
      <c r="I103" s="802"/>
      <c r="J103" s="802"/>
      <c r="K103" s="1"/>
      <c r="L103" s="1"/>
      <c r="M103" s="1"/>
      <c r="N103" s="1"/>
    </row>
    <row r="104" spans="2:14" s="195" customFormat="1" ht="15.75" x14ac:dyDescent="0.2">
      <c r="B104" s="1303" t="s">
        <v>281</v>
      </c>
      <c r="C104" s="1304"/>
      <c r="D104" s="1304"/>
      <c r="E104" s="1305"/>
      <c r="F104" s="942">
        <f>+F100+F87+F68+F18</f>
        <v>170275318.66525143</v>
      </c>
      <c r="G104" s="942">
        <f>+G100+G87+G68+G18</f>
        <v>168423390.78811866</v>
      </c>
      <c r="H104" s="942">
        <f>+H100+H87+H68+H18</f>
        <v>173848415.16240087</v>
      </c>
      <c r="I104" s="802"/>
      <c r="J104" s="1"/>
      <c r="K104" s="1"/>
      <c r="L104" s="1"/>
      <c r="M104" s="1"/>
      <c r="N104" s="1"/>
    </row>
    <row r="105" spans="2:14" s="124" customFormat="1" ht="15" x14ac:dyDescent="0.25">
      <c r="B105" s="758"/>
      <c r="C105" s="191"/>
      <c r="D105" s="935"/>
      <c r="E105" s="936"/>
      <c r="F105" s="900"/>
      <c r="G105" s="900"/>
      <c r="H105" s="900"/>
      <c r="I105" s="1"/>
      <c r="J105" s="1"/>
      <c r="K105" s="1"/>
      <c r="L105" s="1"/>
      <c r="M105" s="1"/>
      <c r="N105" s="1"/>
    </row>
    <row r="106" spans="2:14" s="195" customFormat="1" x14ac:dyDescent="0.2">
      <c r="B106" s="901" t="s">
        <v>926</v>
      </c>
      <c r="C106" s="1"/>
      <c r="D106" s="937"/>
      <c r="E106" s="938"/>
      <c r="F106" s="902"/>
      <c r="G106" s="902"/>
      <c r="H106" s="902"/>
      <c r="I106" s="1"/>
      <c r="J106" s="1"/>
      <c r="K106" s="1"/>
      <c r="L106" s="1"/>
      <c r="M106" s="1"/>
      <c r="N106" s="1"/>
    </row>
    <row r="107" spans="2:14" s="124" customFormat="1" x14ac:dyDescent="0.2">
      <c r="B107" s="901" t="s">
        <v>923</v>
      </c>
      <c r="C107" s="1"/>
      <c r="D107" s="937"/>
      <c r="E107" s="939"/>
      <c r="F107" s="1"/>
      <c r="G107" s="1"/>
      <c r="H107" s="802"/>
      <c r="I107" s="1"/>
      <c r="J107" s="1"/>
      <c r="K107" s="1"/>
      <c r="L107" s="1"/>
      <c r="M107" s="1"/>
      <c r="N107" s="1"/>
    </row>
    <row r="108" spans="2:14" s="124" customFormat="1" ht="15" x14ac:dyDescent="0.25">
      <c r="B108" s="191"/>
      <c r="C108" s="191"/>
      <c r="D108" s="191"/>
      <c r="E108" s="940"/>
      <c r="F108" s="900"/>
      <c r="G108" s="900"/>
      <c r="H108" s="900"/>
      <c r="I108" s="1"/>
      <c r="J108" s="1"/>
      <c r="K108" s="1"/>
      <c r="L108" s="1"/>
      <c r="M108" s="1"/>
      <c r="N108" s="1"/>
    </row>
    <row r="109" spans="2:14" s="124" customFormat="1" ht="15" x14ac:dyDescent="0.25">
      <c r="B109" s="941"/>
      <c r="C109" s="191"/>
      <c r="D109" s="935"/>
      <c r="E109" s="936"/>
      <c r="F109" s="1174"/>
      <c r="G109" s="1174"/>
      <c r="H109" s="1174"/>
      <c r="I109" s="1"/>
      <c r="J109" s="1"/>
      <c r="K109" s="1"/>
      <c r="L109" s="1"/>
      <c r="M109" s="1"/>
      <c r="N109" s="1"/>
    </row>
    <row r="110" spans="2:14" s="124" customFormat="1" ht="15" x14ac:dyDescent="0.25">
      <c r="B110" s="941"/>
      <c r="C110" s="191"/>
      <c r="D110" s="935"/>
      <c r="E110" s="940"/>
      <c r="F110" s="1174"/>
      <c r="G110" s="1174"/>
      <c r="H110" s="1174"/>
      <c r="I110" s="1"/>
      <c r="J110" s="1"/>
      <c r="K110" s="1"/>
      <c r="L110" s="1"/>
      <c r="M110" s="1"/>
      <c r="N110" s="1"/>
    </row>
    <row r="111" spans="2:14" s="124" customFormat="1" ht="15" x14ac:dyDescent="0.25">
      <c r="B111" s="191"/>
      <c r="C111" s="191"/>
      <c r="D111" s="191"/>
      <c r="E111" s="940"/>
      <c r="F111" s="1174"/>
      <c r="G111" s="1174"/>
      <c r="H111" s="1174"/>
      <c r="I111" s="1"/>
      <c r="J111" s="1"/>
      <c r="K111" s="1"/>
      <c r="L111" s="1"/>
      <c r="M111" s="1"/>
      <c r="N111" s="1"/>
    </row>
    <row r="112" spans="2:14" s="124" customFormat="1" ht="15" x14ac:dyDescent="0.25">
      <c r="B112" s="758"/>
      <c r="C112" s="191"/>
      <c r="D112" s="191"/>
      <c r="E112" s="936"/>
      <c r="F112" s="905"/>
      <c r="G112" s="905"/>
      <c r="H112" s="905"/>
    </row>
    <row r="113" spans="2:8" s="124" customFormat="1" ht="15" x14ac:dyDescent="0.25">
      <c r="B113" s="982"/>
      <c r="C113" s="982"/>
      <c r="D113" s="982"/>
      <c r="E113" s="982"/>
      <c r="F113" s="905"/>
      <c r="G113" s="905"/>
      <c r="H113" s="905"/>
    </row>
    <row r="114" spans="2:8" s="124" customFormat="1" ht="15" x14ac:dyDescent="0.25">
      <c r="B114" s="982"/>
      <c r="C114" s="982"/>
      <c r="D114" s="982"/>
      <c r="E114" s="982"/>
      <c r="F114" s="905"/>
      <c r="G114" s="905"/>
      <c r="H114" s="905"/>
    </row>
    <row r="115" spans="2:8" s="124" customFormat="1" x14ac:dyDescent="0.2">
      <c r="F115" s="1172"/>
      <c r="G115" s="1172"/>
      <c r="H115" s="1172"/>
    </row>
    <row r="116" spans="2:8" s="124" customFormat="1" x14ac:dyDescent="0.2">
      <c r="F116" s="1173"/>
      <c r="G116" s="1173"/>
      <c r="H116" s="1173"/>
    </row>
    <row r="117" spans="2:8" s="124" customFormat="1" x14ac:dyDescent="0.2">
      <c r="C117" s="5"/>
      <c r="D117" s="5"/>
      <c r="E117" s="196"/>
    </row>
    <row r="118" spans="2:8" s="124" customFormat="1" x14ac:dyDescent="0.2">
      <c r="C118" s="5"/>
      <c r="D118" s="5"/>
      <c r="E118" s="196"/>
    </row>
    <row r="119" spans="2:8" s="124" customFormat="1" x14ac:dyDescent="0.2"/>
    <row r="120" spans="2:8" s="124" customFormat="1" x14ac:dyDescent="0.2"/>
    <row r="121" spans="2:8" s="124" customFormat="1" x14ac:dyDescent="0.2"/>
    <row r="122" spans="2:8" s="124" customFormat="1" x14ac:dyDescent="0.2"/>
    <row r="123" spans="2:8" s="124" customFormat="1" x14ac:dyDescent="0.2"/>
    <row r="124" spans="2:8" s="124" customFormat="1" x14ac:dyDescent="0.2"/>
    <row r="125" spans="2:8" s="124" customFormat="1" x14ac:dyDescent="0.2"/>
    <row r="126" spans="2:8" s="124" customFormat="1" x14ac:dyDescent="0.2"/>
    <row r="127" spans="2:8" s="124" customFormat="1" x14ac:dyDescent="0.2"/>
    <row r="128" spans="2:8" s="124" customFormat="1" x14ac:dyDescent="0.2"/>
    <row r="129" s="124" customFormat="1" x14ac:dyDescent="0.2"/>
    <row r="130" s="124" customFormat="1" x14ac:dyDescent="0.2"/>
    <row r="131" s="124" customFormat="1" x14ac:dyDescent="0.2"/>
    <row r="132" s="124" customFormat="1" x14ac:dyDescent="0.2"/>
    <row r="133" s="124" customFormat="1" x14ac:dyDescent="0.2"/>
    <row r="134" s="124" customFormat="1" x14ac:dyDescent="0.2"/>
    <row r="135" s="124" customFormat="1" x14ac:dyDescent="0.2"/>
    <row r="136" s="124" customFormat="1" x14ac:dyDescent="0.2"/>
    <row r="137" s="124" customFormat="1" x14ac:dyDescent="0.2"/>
    <row r="138" s="124" customFormat="1" x14ac:dyDescent="0.2"/>
    <row r="139" s="124" customFormat="1" x14ac:dyDescent="0.2"/>
    <row r="140" s="124" customFormat="1" x14ac:dyDescent="0.2"/>
    <row r="141" s="124" customFormat="1" x14ac:dyDescent="0.2"/>
    <row r="142" s="124" customFormat="1" x14ac:dyDescent="0.2"/>
    <row r="143" s="124" customFormat="1" x14ac:dyDescent="0.2"/>
    <row r="144" s="124" customFormat="1" x14ac:dyDescent="0.2"/>
    <row r="145" s="124" customFormat="1" x14ac:dyDescent="0.2"/>
    <row r="146" s="124" customFormat="1" x14ac:dyDescent="0.2"/>
    <row r="147" s="124" customFormat="1" x14ac:dyDescent="0.2"/>
    <row r="148" s="124" customFormat="1" x14ac:dyDescent="0.2"/>
    <row r="149" s="124" customFormat="1" x14ac:dyDescent="0.2"/>
    <row r="150" s="124" customFormat="1" x14ac:dyDescent="0.2"/>
    <row r="151" s="124" customFormat="1" x14ac:dyDescent="0.2"/>
    <row r="152" s="124" customFormat="1" x14ac:dyDescent="0.2"/>
    <row r="153" s="124" customFormat="1" x14ac:dyDescent="0.2"/>
    <row r="154" s="124" customFormat="1" x14ac:dyDescent="0.2"/>
    <row r="155" s="124" customFormat="1" x14ac:dyDescent="0.2"/>
    <row r="156" s="124" customFormat="1" x14ac:dyDescent="0.2"/>
    <row r="157" s="124" customFormat="1" x14ac:dyDescent="0.2"/>
    <row r="158" s="124" customFormat="1" x14ac:dyDescent="0.2"/>
    <row r="159" s="124" customFormat="1" x14ac:dyDescent="0.2"/>
    <row r="160" s="124" customFormat="1" x14ac:dyDescent="0.2"/>
    <row r="161" s="124" customFormat="1" x14ac:dyDescent="0.2"/>
    <row r="162" s="124" customFormat="1" x14ac:dyDescent="0.2"/>
    <row r="163" s="124" customFormat="1" x14ac:dyDescent="0.2"/>
    <row r="164" s="124" customFormat="1" x14ac:dyDescent="0.2"/>
    <row r="165" s="124" customFormat="1" x14ac:dyDescent="0.2"/>
    <row r="166" s="124" customFormat="1" x14ac:dyDescent="0.2"/>
    <row r="167" s="124" customFormat="1" x14ac:dyDescent="0.2"/>
    <row r="168" s="124" customFormat="1" x14ac:dyDescent="0.2"/>
    <row r="169" s="124" customFormat="1" x14ac:dyDescent="0.2"/>
    <row r="170" s="124" customFormat="1" x14ac:dyDescent="0.2"/>
    <row r="171" s="124" customFormat="1" x14ac:dyDescent="0.2"/>
    <row r="172" s="124" customFormat="1" x14ac:dyDescent="0.2"/>
    <row r="173" s="124" customFormat="1" x14ac:dyDescent="0.2"/>
    <row r="174" s="124" customFormat="1" x14ac:dyDescent="0.2"/>
    <row r="175" s="124" customFormat="1" x14ac:dyDescent="0.2"/>
    <row r="176" s="124" customFormat="1" x14ac:dyDescent="0.2"/>
    <row r="177" s="124" customFormat="1" x14ac:dyDescent="0.2"/>
    <row r="178" s="124" customFormat="1" x14ac:dyDescent="0.2"/>
    <row r="179" s="124" customFormat="1" x14ac:dyDescent="0.2"/>
    <row r="180" s="124" customFormat="1" x14ac:dyDescent="0.2"/>
    <row r="181" s="124" customFormat="1" x14ac:dyDescent="0.2"/>
    <row r="182" s="124" customFormat="1" x14ac:dyDescent="0.2"/>
    <row r="183" s="124" customFormat="1" x14ac:dyDescent="0.2"/>
    <row r="184" s="124" customFormat="1" x14ac:dyDescent="0.2"/>
    <row r="185" s="124" customFormat="1" x14ac:dyDescent="0.2"/>
    <row r="186" s="124" customFormat="1" x14ac:dyDescent="0.2"/>
    <row r="187" s="124" customFormat="1" x14ac:dyDescent="0.2"/>
    <row r="188" s="124" customFormat="1" x14ac:dyDescent="0.2"/>
    <row r="189" s="124" customFormat="1" x14ac:dyDescent="0.2"/>
    <row r="190" s="124" customFormat="1" x14ac:dyDescent="0.2"/>
    <row r="191" s="124" customFormat="1" x14ac:dyDescent="0.2"/>
    <row r="192" s="124" customFormat="1" x14ac:dyDescent="0.2"/>
    <row r="193" s="124" customFormat="1" x14ac:dyDescent="0.2"/>
    <row r="194" s="124" customFormat="1" x14ac:dyDescent="0.2"/>
    <row r="195" s="124" customFormat="1" x14ac:dyDescent="0.2"/>
    <row r="196" s="124" customFormat="1" x14ac:dyDescent="0.2"/>
    <row r="197" s="124" customFormat="1" x14ac:dyDescent="0.2"/>
    <row r="198" s="124" customFormat="1" x14ac:dyDescent="0.2"/>
    <row r="199" s="124" customFormat="1" x14ac:dyDescent="0.2"/>
    <row r="200" s="124" customFormat="1" x14ac:dyDescent="0.2"/>
    <row r="201" s="124" customFormat="1" x14ac:dyDescent="0.2"/>
    <row r="202" s="124" customFormat="1" x14ac:dyDescent="0.2"/>
    <row r="203" s="124" customFormat="1" x14ac:dyDescent="0.2"/>
    <row r="204" s="124" customFormat="1" x14ac:dyDescent="0.2"/>
    <row r="205" s="124" customFormat="1" x14ac:dyDescent="0.2"/>
    <row r="206" s="124" customFormat="1" x14ac:dyDescent="0.2"/>
    <row r="207" s="124" customFormat="1" x14ac:dyDescent="0.2"/>
    <row r="208" s="124" customFormat="1" x14ac:dyDescent="0.2"/>
    <row r="209" s="124" customFormat="1" x14ac:dyDescent="0.2"/>
    <row r="210" s="124" customFormat="1" x14ac:dyDescent="0.2"/>
    <row r="211" s="124" customFormat="1" x14ac:dyDescent="0.2"/>
    <row r="212" s="124" customFormat="1" x14ac:dyDescent="0.2"/>
    <row r="213" s="124" customFormat="1" x14ac:dyDescent="0.2"/>
    <row r="214" s="124" customFormat="1" x14ac:dyDescent="0.2"/>
    <row r="215" s="124" customFormat="1" x14ac:dyDescent="0.2"/>
    <row r="216" s="124" customFormat="1" x14ac:dyDescent="0.2"/>
    <row r="217" s="124" customFormat="1" x14ac:dyDescent="0.2"/>
    <row r="218" s="124" customFormat="1" x14ac:dyDescent="0.2"/>
    <row r="219" s="124" customFormat="1" x14ac:dyDescent="0.2"/>
    <row r="220" s="124" customFormat="1" x14ac:dyDescent="0.2"/>
    <row r="221" s="124" customFormat="1" x14ac:dyDescent="0.2"/>
    <row r="222" s="124" customFormat="1" x14ac:dyDescent="0.2"/>
    <row r="223" s="124" customFormat="1" x14ac:dyDescent="0.2"/>
    <row r="224" s="124" customFormat="1" x14ac:dyDescent="0.2"/>
    <row r="225" s="124" customFormat="1" x14ac:dyDescent="0.2"/>
    <row r="226" s="124" customFormat="1" x14ac:dyDescent="0.2"/>
    <row r="227" s="124" customFormat="1" x14ac:dyDescent="0.2"/>
    <row r="228" s="124" customFormat="1" x14ac:dyDescent="0.2"/>
    <row r="229" s="124" customFormat="1" x14ac:dyDescent="0.2"/>
    <row r="230" s="124" customFormat="1" x14ac:dyDescent="0.2"/>
    <row r="231" s="124" customFormat="1" x14ac:dyDescent="0.2"/>
    <row r="232" s="124" customFormat="1" x14ac:dyDescent="0.2"/>
    <row r="233" s="124" customFormat="1" x14ac:dyDescent="0.2"/>
    <row r="234" s="124" customFormat="1" x14ac:dyDescent="0.2"/>
    <row r="235" s="124" customFormat="1" x14ac:dyDescent="0.2"/>
    <row r="236" s="124" customFormat="1" x14ac:dyDescent="0.2"/>
    <row r="237" s="124" customFormat="1" x14ac:dyDescent="0.2"/>
    <row r="238" s="124" customFormat="1" x14ac:dyDescent="0.2"/>
    <row r="239" s="124" customFormat="1" x14ac:dyDescent="0.2"/>
    <row r="240" s="124" customFormat="1" x14ac:dyDescent="0.2"/>
    <row r="241" s="124" customFormat="1" x14ac:dyDescent="0.2"/>
    <row r="242" s="124" customFormat="1" x14ac:dyDescent="0.2"/>
    <row r="243" s="124" customFormat="1" x14ac:dyDescent="0.2"/>
    <row r="244" s="124" customFormat="1" x14ac:dyDescent="0.2"/>
    <row r="245" s="124" customFormat="1" x14ac:dyDescent="0.2"/>
    <row r="246" s="124" customFormat="1" x14ac:dyDescent="0.2"/>
    <row r="247" s="124" customFormat="1" x14ac:dyDescent="0.2"/>
    <row r="248" s="124" customFormat="1" x14ac:dyDescent="0.2"/>
    <row r="249" s="124" customFormat="1" x14ac:dyDescent="0.2"/>
    <row r="250" s="124" customFormat="1" x14ac:dyDescent="0.2"/>
    <row r="251" s="124" customFormat="1" x14ac:dyDescent="0.2"/>
    <row r="252" s="124" customFormat="1" x14ac:dyDescent="0.2"/>
    <row r="253" s="124" customFormat="1" x14ac:dyDescent="0.2"/>
    <row r="254" s="124" customFormat="1" x14ac:dyDescent="0.2"/>
    <row r="255" s="124" customFormat="1" x14ac:dyDescent="0.2"/>
    <row r="256" s="124" customFormat="1" x14ac:dyDescent="0.2"/>
    <row r="257" s="124" customFormat="1" x14ac:dyDescent="0.2"/>
    <row r="258" s="124" customFormat="1" x14ac:dyDescent="0.2"/>
    <row r="259" s="124" customFormat="1" x14ac:dyDescent="0.2"/>
    <row r="260" s="124" customFormat="1" x14ac:dyDescent="0.2"/>
    <row r="261" s="124" customFormat="1" x14ac:dyDescent="0.2"/>
    <row r="262" s="124" customFormat="1" x14ac:dyDescent="0.2"/>
    <row r="263" s="124" customFormat="1" x14ac:dyDescent="0.2"/>
    <row r="264" s="124" customFormat="1" x14ac:dyDescent="0.2"/>
    <row r="265" s="124" customFormat="1" x14ac:dyDescent="0.2"/>
    <row r="266" s="124" customFormat="1" x14ac:dyDescent="0.2"/>
    <row r="267" s="124" customFormat="1" x14ac:dyDescent="0.2"/>
    <row r="268" s="124" customFormat="1" x14ac:dyDescent="0.2"/>
    <row r="269" s="124" customFormat="1" x14ac:dyDescent="0.2"/>
    <row r="270" s="124" customFormat="1" x14ac:dyDescent="0.2"/>
    <row r="271" s="124" customFormat="1" x14ac:dyDescent="0.2"/>
    <row r="272" s="124" customFormat="1" x14ac:dyDescent="0.2"/>
    <row r="273" spans="2:8" s="124" customFormat="1" x14ac:dyDescent="0.2"/>
    <row r="274" spans="2:8" s="124" customFormat="1" x14ac:dyDescent="0.2"/>
    <row r="275" spans="2:8" s="124" customFormat="1" x14ac:dyDescent="0.2"/>
    <row r="276" spans="2:8" s="124" customFormat="1" x14ac:dyDescent="0.2"/>
    <row r="277" spans="2:8" s="124" customFormat="1" x14ac:dyDescent="0.2"/>
    <row r="278" spans="2:8" s="124" customFormat="1" x14ac:dyDescent="0.2"/>
    <row r="279" spans="2:8" s="124" customFormat="1" x14ac:dyDescent="0.2"/>
    <row r="280" spans="2:8" s="124" customFormat="1" x14ac:dyDescent="0.2"/>
    <row r="281" spans="2:8" s="124" customFormat="1" x14ac:dyDescent="0.2"/>
    <row r="282" spans="2:8" s="124" customFormat="1" x14ac:dyDescent="0.2"/>
    <row r="283" spans="2:8" s="124" customFormat="1" x14ac:dyDescent="0.2"/>
    <row r="284" spans="2:8" s="124" customFormat="1" x14ac:dyDescent="0.2"/>
    <row r="285" spans="2:8" s="124" customFormat="1" x14ac:dyDescent="0.2"/>
    <row r="286" spans="2:8" s="124" customFormat="1" x14ac:dyDescent="0.2"/>
    <row r="287" spans="2:8" s="124" customFormat="1" x14ac:dyDescent="0.2"/>
    <row r="288" spans="2:8" s="124" customFormat="1" x14ac:dyDescent="0.2">
      <c r="B288" s="1"/>
      <c r="C288" s="1"/>
      <c r="D288" s="1"/>
      <c r="E288" s="1"/>
      <c r="F288" s="1"/>
      <c r="G288" s="1"/>
      <c r="H288" s="1"/>
    </row>
    <row r="289" spans="1:8" s="124" customFormat="1" x14ac:dyDescent="0.2">
      <c r="B289" s="1"/>
      <c r="C289" s="1"/>
      <c r="D289" s="1"/>
      <c r="E289" s="1"/>
      <c r="F289" s="1"/>
      <c r="G289" s="1"/>
      <c r="H289" s="1"/>
    </row>
    <row r="290" spans="1:8" s="124" customFormat="1" x14ac:dyDescent="0.2">
      <c r="B290" s="1"/>
      <c r="C290" s="1"/>
      <c r="D290" s="1"/>
      <c r="E290" s="1"/>
      <c r="F290" s="1"/>
      <c r="G290" s="1"/>
      <c r="H290" s="1"/>
    </row>
    <row r="291" spans="1:8" s="124" customFormat="1" x14ac:dyDescent="0.2">
      <c r="B291" s="1"/>
      <c r="C291" s="1"/>
      <c r="D291" s="1"/>
      <c r="E291" s="1"/>
      <c r="F291" s="1"/>
      <c r="G291" s="1"/>
      <c r="H291" s="1"/>
    </row>
    <row r="292" spans="1:8" s="124" customFormat="1" x14ac:dyDescent="0.2">
      <c r="B292" s="1"/>
      <c r="C292" s="1"/>
      <c r="D292" s="1"/>
      <c r="E292" s="1"/>
      <c r="F292" s="1"/>
      <c r="G292" s="1"/>
      <c r="H292" s="1"/>
    </row>
    <row r="293" spans="1:8" s="124" customFormat="1" x14ac:dyDescent="0.2">
      <c r="B293" s="1"/>
      <c r="C293" s="1"/>
      <c r="D293" s="1"/>
      <c r="E293" s="1"/>
      <c r="F293" s="1"/>
      <c r="G293" s="1"/>
      <c r="H293" s="1"/>
    </row>
    <row r="294" spans="1:8" s="124" customFormat="1" x14ac:dyDescent="0.2">
      <c r="B294" s="1"/>
      <c r="C294" s="1"/>
      <c r="D294" s="1"/>
      <c r="E294" s="1"/>
      <c r="F294" s="1"/>
      <c r="G294" s="1"/>
      <c r="H294" s="1"/>
    </row>
    <row r="295" spans="1:8" s="124" customFormat="1" x14ac:dyDescent="0.2">
      <c r="B295" s="1"/>
      <c r="C295" s="1"/>
      <c r="D295" s="1"/>
      <c r="E295" s="1"/>
      <c r="F295" s="1"/>
      <c r="G295" s="1"/>
      <c r="H295" s="1"/>
    </row>
    <row r="296" spans="1:8" s="124" customFormat="1" x14ac:dyDescent="0.2">
      <c r="A296" s="1"/>
      <c r="B296" s="1"/>
      <c r="C296" s="1"/>
      <c r="D296" s="1"/>
      <c r="E296" s="1"/>
      <c r="F296" s="1"/>
      <c r="G296" s="1"/>
      <c r="H296" s="1"/>
    </row>
  </sheetData>
  <sortState ref="B67:H99">
    <sortCondition ref="B67:B99"/>
  </sortState>
  <mergeCells count="11">
    <mergeCell ref="B104:E104"/>
    <mergeCell ref="B6:H6"/>
    <mergeCell ref="B8:H8"/>
    <mergeCell ref="B12:B16"/>
    <mergeCell ref="C12:C16"/>
    <mergeCell ref="D12:D16"/>
    <mergeCell ref="E12:E16"/>
    <mergeCell ref="F12:F16"/>
    <mergeCell ref="G12:G16"/>
    <mergeCell ref="H12:H16"/>
    <mergeCell ref="B7:H7"/>
  </mergeCells>
  <hyperlinks>
    <hyperlink ref="A1" location="INDICE!A1" display="Indice"/>
  </hyperlinks>
  <printOptions horizontalCentered="1"/>
  <pageMargins left="0.39370078740157483" right="0.39370078740157483" top="0.19685039370078741" bottom="0.19685039370078741" header="0.15748031496062992" footer="0"/>
  <pageSetup paperSize="9" scale="58" orientation="portrait" horizontalDpi="4294967293" verticalDpi="4294967293" r:id="rId1"/>
  <headerFooter scaleWithDoc="0">
    <oddFooter>&amp;R&amp;A</oddFooter>
  </headerFooter>
  <rowBreaks count="1" manualBreakCount="1">
    <brk id="19" min="1" max="7" man="1"/>
  </rowBreaks>
  <colBreaks count="1" manualBreakCount="1">
    <brk id="5" min="1" max="9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89"/>
  <sheetViews>
    <sheetView showGridLines="0" showRuler="0" zoomScaleNormal="100" zoomScaleSheetLayoutView="85" zoomScalePageLayoutView="70" workbookViewId="0"/>
  </sheetViews>
  <sheetFormatPr baseColWidth="10" defaultColWidth="11.42578125" defaultRowHeight="12.75" x14ac:dyDescent="0.2"/>
  <cols>
    <col min="1" max="1" width="7.140625" style="29" bestFit="1" customWidth="1"/>
    <col min="2" max="2" width="46" style="54" customWidth="1"/>
    <col min="3" max="3" width="23.5703125" style="54" bestFit="1" customWidth="1"/>
    <col min="4" max="6" width="17.7109375" style="29" customWidth="1"/>
    <col min="7" max="7" width="17.7109375" style="29" bestFit="1" customWidth="1"/>
    <col min="8" max="16384" width="11.42578125" style="29"/>
  </cols>
  <sheetData>
    <row r="1" spans="1:7" ht="15" x14ac:dyDescent="0.25">
      <c r="A1" s="757" t="s">
        <v>220</v>
      </c>
      <c r="B1" s="134"/>
      <c r="C1" s="122"/>
      <c r="D1" s="138"/>
      <c r="E1" s="138"/>
      <c r="F1" s="138"/>
      <c r="G1" s="138"/>
    </row>
    <row r="2" spans="1:7" ht="15" customHeight="1" x14ac:dyDescent="0.25">
      <c r="A2" s="421"/>
      <c r="B2" s="394" t="str">
        <f>+A.1.9!B2</f>
        <v>MINISTERIO DE ECONOMIA</v>
      </c>
      <c r="C2" s="175"/>
      <c r="D2" s="5"/>
      <c r="E2" s="176"/>
      <c r="F2" s="176"/>
      <c r="G2" s="5"/>
    </row>
    <row r="3" spans="1:7" ht="15" customHeight="1" x14ac:dyDescent="0.25">
      <c r="A3" s="421"/>
      <c r="B3" s="276" t="s">
        <v>305</v>
      </c>
      <c r="C3" s="175"/>
      <c r="D3" s="5"/>
      <c r="E3" s="5"/>
      <c r="F3" s="5"/>
      <c r="G3" s="5"/>
    </row>
    <row r="4" spans="1:7" s="434" customFormat="1" ht="12" x14ac:dyDescent="0.2">
      <c r="B4" s="35"/>
      <c r="C4" s="35"/>
      <c r="D4" s="35"/>
      <c r="E4" s="35"/>
      <c r="F4" s="35"/>
      <c r="G4" s="35"/>
    </row>
    <row r="5" spans="1:7" s="434" customFormat="1" ht="12" x14ac:dyDescent="0.2">
      <c r="B5" s="35"/>
      <c r="C5" s="35"/>
      <c r="D5" s="35"/>
      <c r="E5" s="35"/>
      <c r="F5" s="35"/>
      <c r="G5" s="35"/>
    </row>
    <row r="6" spans="1:7" ht="17.25" x14ac:dyDescent="0.2">
      <c r="B6" s="1325" t="s">
        <v>796</v>
      </c>
      <c r="C6" s="1325"/>
      <c r="D6" s="1325"/>
      <c r="E6" s="1325"/>
      <c r="F6" s="1325"/>
      <c r="G6" s="1325"/>
    </row>
    <row r="7" spans="1:7" ht="15" x14ac:dyDescent="0.2">
      <c r="B7" s="1281" t="s">
        <v>893</v>
      </c>
      <c r="C7" s="1281"/>
      <c r="D7" s="1281"/>
      <c r="E7" s="1281"/>
      <c r="F7" s="1281"/>
      <c r="G7" s="1281"/>
    </row>
    <row r="8" spans="1:7" s="434" customFormat="1" ht="12" x14ac:dyDescent="0.2">
      <c r="B8" s="450"/>
      <c r="C8" s="450"/>
      <c r="D8" s="450"/>
      <c r="E8" s="450"/>
      <c r="F8" s="450"/>
      <c r="G8" s="450"/>
    </row>
    <row r="9" spans="1:7" s="434" customFormat="1" ht="12" x14ac:dyDescent="0.2">
      <c r="B9" s="35"/>
      <c r="C9" s="35"/>
      <c r="D9" s="35"/>
      <c r="E9" s="35"/>
      <c r="F9" s="35"/>
      <c r="G9" s="35"/>
    </row>
    <row r="10" spans="1:7" ht="13.5" thickBot="1" x14ac:dyDescent="0.25">
      <c r="B10" s="5"/>
      <c r="C10" s="5"/>
      <c r="D10" s="5"/>
      <c r="E10" s="5"/>
      <c r="F10" s="5"/>
      <c r="G10" s="657" t="s">
        <v>295</v>
      </c>
    </row>
    <row r="11" spans="1:7" ht="13.5" customHeight="1" thickTop="1" x14ac:dyDescent="0.2">
      <c r="B11" s="1326" t="s">
        <v>291</v>
      </c>
      <c r="C11" s="1329" t="s">
        <v>172</v>
      </c>
      <c r="D11" s="1332" t="s">
        <v>286</v>
      </c>
      <c r="E11" s="1335" t="s">
        <v>338</v>
      </c>
      <c r="F11" s="1338" t="s">
        <v>566</v>
      </c>
      <c r="G11" s="1341" t="s">
        <v>293</v>
      </c>
    </row>
    <row r="12" spans="1:7" ht="12.75" customHeight="1" x14ac:dyDescent="0.2">
      <c r="B12" s="1327"/>
      <c r="C12" s="1330"/>
      <c r="D12" s="1333"/>
      <c r="E12" s="1336"/>
      <c r="F12" s="1339"/>
      <c r="G12" s="1342"/>
    </row>
    <row r="13" spans="1:7" ht="12.75" customHeight="1" x14ac:dyDescent="0.2">
      <c r="B13" s="1327"/>
      <c r="C13" s="1330"/>
      <c r="D13" s="1333"/>
      <c r="E13" s="1336"/>
      <c r="F13" s="1339"/>
      <c r="G13" s="1342"/>
    </row>
    <row r="14" spans="1:7" ht="12.75" customHeight="1" x14ac:dyDescent="0.2">
      <c r="B14" s="1327"/>
      <c r="C14" s="1330"/>
      <c r="D14" s="1333"/>
      <c r="E14" s="1336"/>
      <c r="F14" s="1339"/>
      <c r="G14" s="1342"/>
    </row>
    <row r="15" spans="1:7" ht="13.5" customHeight="1" thickBot="1" x14ac:dyDescent="0.25">
      <c r="B15" s="1328"/>
      <c r="C15" s="1331"/>
      <c r="D15" s="1334"/>
      <c r="E15" s="1337"/>
      <c r="F15" s="1340"/>
      <c r="G15" s="1343"/>
    </row>
    <row r="16" spans="1:7" ht="16.5" thickTop="1" x14ac:dyDescent="0.25">
      <c r="B16" s="178"/>
      <c r="C16" s="179"/>
      <c r="D16" s="180"/>
      <c r="E16" s="181"/>
      <c r="F16" s="182"/>
      <c r="G16" s="183"/>
    </row>
    <row r="17" spans="1:7" s="420" customFormat="1" ht="15.75" x14ac:dyDescent="0.25">
      <c r="B17" s="658" t="s">
        <v>173</v>
      </c>
      <c r="C17" s="659"/>
      <c r="D17" s="660">
        <f>SUM(D19:D32)</f>
        <v>484.20190919467728</v>
      </c>
      <c r="E17" s="660">
        <f>SUM(E19:E32)</f>
        <v>46.164620632569694</v>
      </c>
      <c r="F17" s="661">
        <f>SUM(F19:F32)</f>
        <v>19.26119701666595</v>
      </c>
      <c r="G17" s="662">
        <f>SUM(G19:G32)</f>
        <v>549.62772684391302</v>
      </c>
    </row>
    <row r="18" spans="1:7" x14ac:dyDescent="0.2">
      <c r="B18" s="663"/>
      <c r="C18" s="664"/>
      <c r="D18" s="665"/>
      <c r="E18" s="665"/>
      <c r="F18" s="666"/>
      <c r="G18" s="667"/>
    </row>
    <row r="19" spans="1:7" x14ac:dyDescent="0.2">
      <c r="A19" s="184"/>
      <c r="B19" s="668" t="s">
        <v>912</v>
      </c>
      <c r="C19" s="669" t="s">
        <v>236</v>
      </c>
      <c r="D19" s="670">
        <v>8.6803359376493052</v>
      </c>
      <c r="E19" s="670">
        <v>7.6052223245806141E-2</v>
      </c>
      <c r="F19" s="671">
        <v>0.86708508275523966</v>
      </c>
      <c r="G19" s="672">
        <f>SUM(D19:F19)</f>
        <v>9.6234732436503521</v>
      </c>
    </row>
    <row r="20" spans="1:7" x14ac:dyDescent="0.2">
      <c r="A20" s="184"/>
      <c r="B20" s="668" t="s">
        <v>913</v>
      </c>
      <c r="C20" s="669" t="s">
        <v>236</v>
      </c>
      <c r="D20" s="670">
        <v>155.10865418193379</v>
      </c>
      <c r="E20" s="670">
        <v>10.281825353960638</v>
      </c>
      <c r="F20" s="671">
        <v>5.0356734255377127</v>
      </c>
      <c r="G20" s="672">
        <f t="shared" ref="G20:G32" si="0">SUM(D20:F20)</f>
        <v>170.42615296143214</v>
      </c>
    </row>
    <row r="21" spans="1:7" x14ac:dyDescent="0.2">
      <c r="A21" s="184"/>
      <c r="B21" s="668" t="s">
        <v>914</v>
      </c>
      <c r="C21" s="669" t="s">
        <v>236</v>
      </c>
      <c r="D21" s="670">
        <v>2.4848920138364061</v>
      </c>
      <c r="E21" s="670">
        <v>0.25144651238707127</v>
      </c>
      <c r="F21" s="671">
        <v>3.5214664193890931E-2</v>
      </c>
      <c r="G21" s="672">
        <f t="shared" si="0"/>
        <v>2.771553190417368</v>
      </c>
    </row>
    <row r="22" spans="1:7" x14ac:dyDescent="0.2">
      <c r="A22" s="184"/>
      <c r="B22" s="668" t="s">
        <v>915</v>
      </c>
      <c r="C22" s="669" t="s">
        <v>236</v>
      </c>
      <c r="D22" s="670">
        <v>104.61463854908848</v>
      </c>
      <c r="E22" s="670">
        <v>7.9624557371005302</v>
      </c>
      <c r="F22" s="671">
        <v>3.503719080432302</v>
      </c>
      <c r="G22" s="672">
        <f t="shared" si="0"/>
        <v>116.08081336662131</v>
      </c>
    </row>
    <row r="23" spans="1:7" x14ac:dyDescent="0.2">
      <c r="A23" s="184"/>
      <c r="B23" s="668" t="s">
        <v>916</v>
      </c>
      <c r="C23" s="669" t="s">
        <v>236</v>
      </c>
      <c r="D23" s="670">
        <v>107.23552710903553</v>
      </c>
      <c r="E23" s="670">
        <v>11.283973345019051</v>
      </c>
      <c r="F23" s="671">
        <v>3.5391989863388922</v>
      </c>
      <c r="G23" s="672">
        <f t="shared" si="0"/>
        <v>122.05869944039347</v>
      </c>
    </row>
    <row r="24" spans="1:7" x14ac:dyDescent="0.2">
      <c r="A24" s="184"/>
      <c r="B24" s="668" t="s">
        <v>175</v>
      </c>
      <c r="C24" s="669" t="s">
        <v>236</v>
      </c>
      <c r="D24" s="670">
        <v>5.5595804601595242</v>
      </c>
      <c r="E24" s="670">
        <v>3.5928788530739939</v>
      </c>
      <c r="F24" s="671">
        <v>6.0062773068542876</v>
      </c>
      <c r="G24" s="672">
        <f t="shared" si="0"/>
        <v>15.158736620087804</v>
      </c>
    </row>
    <row r="25" spans="1:7" x14ac:dyDescent="0.2">
      <c r="A25" s="184"/>
      <c r="B25" s="668" t="s">
        <v>176</v>
      </c>
      <c r="C25" s="669" t="s">
        <v>236</v>
      </c>
      <c r="D25" s="670">
        <v>0.22721310393114458</v>
      </c>
      <c r="E25" s="670">
        <v>1.758142758443763E-2</v>
      </c>
      <c r="F25" s="671">
        <v>0.27402847055362411</v>
      </c>
      <c r="G25" s="672">
        <f t="shared" si="0"/>
        <v>0.51882300206920628</v>
      </c>
    </row>
    <row r="26" spans="1:7" x14ac:dyDescent="0.2">
      <c r="A26" s="184"/>
      <c r="B26" s="668" t="s">
        <v>177</v>
      </c>
      <c r="C26" s="669" t="s">
        <v>236</v>
      </c>
      <c r="D26" s="670">
        <v>4.3479915146903227E-2</v>
      </c>
      <c r="E26" s="670">
        <v>8.0002362821695559E-3</v>
      </c>
      <c r="F26" s="671">
        <v>0</v>
      </c>
      <c r="G26" s="672">
        <f t="shared" si="0"/>
        <v>5.1480151429072779E-2</v>
      </c>
    </row>
    <row r="27" spans="1:7" x14ac:dyDescent="0.2">
      <c r="A27" s="184"/>
      <c r="B27" s="668" t="s">
        <v>178</v>
      </c>
      <c r="C27" s="669" t="s">
        <v>236</v>
      </c>
      <c r="D27" s="670">
        <v>1.8888386210155617</v>
      </c>
      <c r="E27" s="670">
        <v>0.15082585830366776</v>
      </c>
      <c r="F27" s="671">
        <v>0</v>
      </c>
      <c r="G27" s="672">
        <f t="shared" si="0"/>
        <v>2.0396644793192293</v>
      </c>
    </row>
    <row r="28" spans="1:7" x14ac:dyDescent="0.2">
      <c r="A28" s="184"/>
      <c r="B28" s="668" t="s">
        <v>178</v>
      </c>
      <c r="C28" s="669" t="s">
        <v>236</v>
      </c>
      <c r="D28" s="670">
        <v>16.906709544930962</v>
      </c>
      <c r="E28" s="670">
        <v>0.72115333496646006</v>
      </c>
      <c r="F28" s="671">
        <v>0</v>
      </c>
      <c r="G28" s="672">
        <f t="shared" si="0"/>
        <v>17.627862879897421</v>
      </c>
    </row>
    <row r="29" spans="1:7" x14ac:dyDescent="0.2">
      <c r="A29" s="184"/>
      <c r="B29" s="668" t="s">
        <v>54</v>
      </c>
      <c r="C29" s="669" t="s">
        <v>236</v>
      </c>
      <c r="D29" s="670">
        <v>2.6796467234091348</v>
      </c>
      <c r="E29" s="670">
        <v>0.21429767731152588</v>
      </c>
      <c r="F29" s="671">
        <v>0</v>
      </c>
      <c r="G29" s="672">
        <f t="shared" si="0"/>
        <v>2.8939444007206605</v>
      </c>
    </row>
    <row r="30" spans="1:7" x14ac:dyDescent="0.2">
      <c r="A30" s="184"/>
      <c r="B30" s="668" t="s">
        <v>179</v>
      </c>
      <c r="C30" s="669" t="s">
        <v>236</v>
      </c>
      <c r="D30" s="670">
        <v>3.3994690600660546</v>
      </c>
      <c r="E30" s="670">
        <v>0.27186313702802201</v>
      </c>
      <c r="F30" s="671">
        <v>0</v>
      </c>
      <c r="G30" s="672">
        <f t="shared" si="0"/>
        <v>3.6713321970940767</v>
      </c>
    </row>
    <row r="31" spans="1:7" x14ac:dyDescent="0.2">
      <c r="A31" s="184"/>
      <c r="B31" s="668" t="s">
        <v>180</v>
      </c>
      <c r="C31" s="669" t="s">
        <v>236</v>
      </c>
      <c r="D31" s="670">
        <v>0.31692336292072559</v>
      </c>
      <c r="E31" s="670">
        <v>2.5345953580977892E-2</v>
      </c>
      <c r="F31" s="671">
        <v>0</v>
      </c>
      <c r="G31" s="672">
        <f t="shared" si="0"/>
        <v>0.3422693165017035</v>
      </c>
    </row>
    <row r="32" spans="1:7" x14ac:dyDescent="0.2">
      <c r="A32" s="184"/>
      <c r="B32" s="668" t="s">
        <v>304</v>
      </c>
      <c r="C32" s="669" t="s">
        <v>236</v>
      </c>
      <c r="D32" s="670">
        <v>75.056000611553841</v>
      </c>
      <c r="E32" s="670">
        <v>11.306920982725341</v>
      </c>
      <c r="F32" s="671">
        <v>0</v>
      </c>
      <c r="G32" s="672">
        <f t="shared" si="0"/>
        <v>86.362921594279186</v>
      </c>
    </row>
    <row r="33" spans="1:7" x14ac:dyDescent="0.2">
      <c r="A33" s="184"/>
      <c r="B33" s="663"/>
      <c r="C33" s="669"/>
      <c r="D33" s="670"/>
      <c r="E33" s="670"/>
      <c r="F33" s="673"/>
      <c r="G33" s="672"/>
    </row>
    <row r="34" spans="1:7" s="420" customFormat="1" ht="15.75" x14ac:dyDescent="0.25">
      <c r="A34" s="537"/>
      <c r="B34" s="658" t="s">
        <v>181</v>
      </c>
      <c r="C34" s="659"/>
      <c r="D34" s="660">
        <f>+SUM(D36:D59)</f>
        <v>46621.083942987032</v>
      </c>
      <c r="E34" s="660">
        <f>+SUM(E36:E59)</f>
        <v>1706.3382780800755</v>
      </c>
      <c r="F34" s="661">
        <f>+SUM(F36:F59)</f>
        <v>8951.7630086140853</v>
      </c>
      <c r="G34" s="662">
        <f>+F34+E34+D34</f>
        <v>57279.185229681192</v>
      </c>
    </row>
    <row r="35" spans="1:7" x14ac:dyDescent="0.2">
      <c r="A35" s="122"/>
      <c r="B35" s="663"/>
      <c r="C35" s="664"/>
      <c r="D35" s="670"/>
      <c r="E35" s="670"/>
      <c r="F35" s="673"/>
      <c r="G35" s="672"/>
    </row>
    <row r="36" spans="1:7" x14ac:dyDescent="0.2">
      <c r="A36" s="184"/>
      <c r="B36" s="668" t="s">
        <v>430</v>
      </c>
      <c r="C36" s="669" t="s">
        <v>237</v>
      </c>
      <c r="D36" s="670">
        <v>4154.0798798322985</v>
      </c>
      <c r="E36" s="670">
        <v>0</v>
      </c>
      <c r="F36" s="671">
        <v>0</v>
      </c>
      <c r="G36" s="672">
        <f t="shared" ref="G36:G59" si="1">SUM(D36:F36)</f>
        <v>4154.0798798322985</v>
      </c>
    </row>
    <row r="37" spans="1:7" x14ac:dyDescent="0.2">
      <c r="A37" s="184"/>
      <c r="B37" s="668" t="s">
        <v>431</v>
      </c>
      <c r="C37" s="669" t="s">
        <v>237</v>
      </c>
      <c r="D37" s="670">
        <v>1448.8602363685691</v>
      </c>
      <c r="E37" s="670">
        <v>0</v>
      </c>
      <c r="F37" s="671">
        <v>0</v>
      </c>
      <c r="G37" s="672">
        <f t="shared" si="1"/>
        <v>1448.8602363685691</v>
      </c>
    </row>
    <row r="38" spans="1:7" x14ac:dyDescent="0.2">
      <c r="A38" s="184"/>
      <c r="B38" s="668" t="s">
        <v>432</v>
      </c>
      <c r="C38" s="669" t="s">
        <v>237</v>
      </c>
      <c r="D38" s="670">
        <v>1470.5010606720361</v>
      </c>
      <c r="E38" s="670">
        <v>0</v>
      </c>
      <c r="F38" s="671">
        <v>0</v>
      </c>
      <c r="G38" s="672">
        <f t="shared" si="1"/>
        <v>1470.5010606720361</v>
      </c>
    </row>
    <row r="39" spans="1:7" x14ac:dyDescent="0.2">
      <c r="A39" s="184"/>
      <c r="B39" s="668" t="s">
        <v>433</v>
      </c>
      <c r="C39" s="669" t="s">
        <v>237</v>
      </c>
      <c r="D39" s="670">
        <v>324.30144686836718</v>
      </c>
      <c r="E39" s="670">
        <v>0</v>
      </c>
      <c r="F39" s="671">
        <v>0</v>
      </c>
      <c r="G39" s="672">
        <f t="shared" si="1"/>
        <v>324.30144686836718</v>
      </c>
    </row>
    <row r="40" spans="1:7" x14ac:dyDescent="0.2">
      <c r="A40" s="184"/>
      <c r="B40" s="668" t="s">
        <v>434</v>
      </c>
      <c r="C40" s="669" t="s">
        <v>237</v>
      </c>
      <c r="D40" s="670">
        <v>353.80335277233792</v>
      </c>
      <c r="E40" s="670">
        <v>0</v>
      </c>
      <c r="F40" s="671">
        <v>0</v>
      </c>
      <c r="G40" s="672">
        <f t="shared" si="1"/>
        <v>353.80335277233792</v>
      </c>
    </row>
    <row r="41" spans="1:7" x14ac:dyDescent="0.2">
      <c r="A41" s="184"/>
      <c r="B41" s="668" t="s">
        <v>435</v>
      </c>
      <c r="C41" s="669" t="s">
        <v>237</v>
      </c>
      <c r="D41" s="670">
        <v>2966.8830234339553</v>
      </c>
      <c r="E41" s="670">
        <v>23.291280037334253</v>
      </c>
      <c r="F41" s="671">
        <v>807.15700920867096</v>
      </c>
      <c r="G41" s="672">
        <f t="shared" si="1"/>
        <v>3797.3313126799603</v>
      </c>
    </row>
    <row r="42" spans="1:7" x14ac:dyDescent="0.2">
      <c r="A42" s="184"/>
      <c r="B42" s="668" t="s">
        <v>436</v>
      </c>
      <c r="C42" s="669" t="s">
        <v>237</v>
      </c>
      <c r="D42" s="670">
        <v>2.5641361763827488</v>
      </c>
      <c r="E42" s="670">
        <v>0.74819554665931043</v>
      </c>
      <c r="F42" s="671">
        <v>0</v>
      </c>
      <c r="G42" s="672">
        <f t="shared" si="1"/>
        <v>3.3123317230420595</v>
      </c>
    </row>
    <row r="43" spans="1:7" x14ac:dyDescent="0.2">
      <c r="A43" s="184"/>
      <c r="B43" s="668" t="s">
        <v>437</v>
      </c>
      <c r="C43" s="669" t="s">
        <v>237</v>
      </c>
      <c r="D43" s="670">
        <v>1113.7855333681382</v>
      </c>
      <c r="E43" s="670">
        <v>22.990862593164209</v>
      </c>
      <c r="F43" s="671">
        <v>304.00157363542576</v>
      </c>
      <c r="G43" s="672">
        <f t="shared" si="1"/>
        <v>1440.7779695967281</v>
      </c>
    </row>
    <row r="44" spans="1:7" x14ac:dyDescent="0.2">
      <c r="A44" s="184"/>
      <c r="B44" s="668" t="s">
        <v>438</v>
      </c>
      <c r="C44" s="669" t="s">
        <v>237</v>
      </c>
      <c r="D44" s="670">
        <v>5170.0695506762995</v>
      </c>
      <c r="E44" s="670">
        <v>276.42140644485079</v>
      </c>
      <c r="F44" s="671">
        <v>937.2187191031536</v>
      </c>
      <c r="G44" s="672">
        <f t="shared" si="1"/>
        <v>6383.7096762243036</v>
      </c>
    </row>
    <row r="45" spans="1:7" x14ac:dyDescent="0.2">
      <c r="A45" s="184"/>
      <c r="B45" s="668" t="s">
        <v>439</v>
      </c>
      <c r="C45" s="669" t="s">
        <v>237</v>
      </c>
      <c r="D45" s="670">
        <v>1894.5917809031159</v>
      </c>
      <c r="E45" s="670">
        <v>191.91289662066802</v>
      </c>
      <c r="F45" s="671">
        <v>201.4582593693647</v>
      </c>
      <c r="G45" s="672">
        <f t="shared" si="1"/>
        <v>2287.9629368931487</v>
      </c>
    </row>
    <row r="46" spans="1:7" x14ac:dyDescent="0.2">
      <c r="A46" s="184"/>
      <c r="B46" s="668" t="s">
        <v>440</v>
      </c>
      <c r="C46" s="669" t="s">
        <v>237</v>
      </c>
      <c r="D46" s="670">
        <v>4839.1671530217473</v>
      </c>
      <c r="E46" s="670">
        <v>296.70227904059152</v>
      </c>
      <c r="F46" s="671">
        <v>848.73615011609161</v>
      </c>
      <c r="G46" s="672">
        <f t="shared" si="1"/>
        <v>5984.6055821784303</v>
      </c>
    </row>
    <row r="47" spans="1:7" x14ac:dyDescent="0.2">
      <c r="A47" s="184"/>
      <c r="B47" s="668" t="s">
        <v>441</v>
      </c>
      <c r="C47" s="669" t="s">
        <v>237</v>
      </c>
      <c r="D47" s="670">
        <v>92.645134245401081</v>
      </c>
      <c r="E47" s="670">
        <v>9.1966795398776959</v>
      </c>
      <c r="F47" s="671">
        <v>0.57645861308249569</v>
      </c>
      <c r="G47" s="672">
        <f t="shared" si="1"/>
        <v>102.41827239836127</v>
      </c>
    </row>
    <row r="48" spans="1:7" x14ac:dyDescent="0.2">
      <c r="A48" s="184"/>
      <c r="B48" s="668" t="s">
        <v>442</v>
      </c>
      <c r="C48" s="669" t="s">
        <v>237</v>
      </c>
      <c r="D48" s="670">
        <v>1486.0726466303572</v>
      </c>
      <c r="E48" s="670">
        <v>100.36825976674457</v>
      </c>
      <c r="F48" s="671">
        <v>268.07099353382063</v>
      </c>
      <c r="G48" s="672">
        <f t="shared" si="1"/>
        <v>1854.5118999309225</v>
      </c>
    </row>
    <row r="49" spans="1:7" x14ac:dyDescent="0.2">
      <c r="A49" s="184"/>
      <c r="B49" s="668" t="s">
        <v>443</v>
      </c>
      <c r="C49" s="669" t="s">
        <v>237</v>
      </c>
      <c r="D49" s="670">
        <v>196.78794196568003</v>
      </c>
      <c r="E49" s="670">
        <v>8.0478774755030233</v>
      </c>
      <c r="F49" s="671">
        <v>24.839011341445843</v>
      </c>
      <c r="G49" s="672">
        <f t="shared" si="1"/>
        <v>229.6748307826289</v>
      </c>
    </row>
    <row r="50" spans="1:7" x14ac:dyDescent="0.2">
      <c r="A50" s="184"/>
      <c r="B50" s="668" t="s">
        <v>444</v>
      </c>
      <c r="C50" s="669" t="s">
        <v>237</v>
      </c>
      <c r="D50" s="670">
        <v>209.28633471412579</v>
      </c>
      <c r="E50" s="670">
        <v>23.20149372183986</v>
      </c>
      <c r="F50" s="671">
        <v>41.613099552325345</v>
      </c>
      <c r="G50" s="672">
        <f t="shared" si="1"/>
        <v>274.10092798829101</v>
      </c>
    </row>
    <row r="51" spans="1:7" x14ac:dyDescent="0.2">
      <c r="A51" s="184"/>
      <c r="B51" s="668" t="s">
        <v>445</v>
      </c>
      <c r="C51" s="669" t="s">
        <v>237</v>
      </c>
      <c r="D51" s="670">
        <v>2546.7456661202768</v>
      </c>
      <c r="E51" s="670">
        <v>231.81249634093814</v>
      </c>
      <c r="F51" s="671">
        <v>556.35941175163043</v>
      </c>
      <c r="G51" s="672">
        <f t="shared" si="1"/>
        <v>3334.9175742128455</v>
      </c>
    </row>
    <row r="52" spans="1:7" x14ac:dyDescent="0.2">
      <c r="A52" s="184"/>
      <c r="B52" s="668" t="s">
        <v>446</v>
      </c>
      <c r="C52" s="669" t="s">
        <v>237</v>
      </c>
      <c r="D52" s="670">
        <v>4307.7138869953978</v>
      </c>
      <c r="E52" s="670">
        <v>150.56898699836083</v>
      </c>
      <c r="F52" s="671">
        <v>1113.3047200760539</v>
      </c>
      <c r="G52" s="672">
        <f t="shared" si="1"/>
        <v>5571.5875940698124</v>
      </c>
    </row>
    <row r="53" spans="1:7" x14ac:dyDescent="0.2">
      <c r="A53" s="184"/>
      <c r="B53" s="668" t="s">
        <v>447</v>
      </c>
      <c r="C53" s="669" t="s">
        <v>237</v>
      </c>
      <c r="D53" s="670">
        <v>9552.5719587038948</v>
      </c>
      <c r="E53" s="670">
        <v>257.39773149551905</v>
      </c>
      <c r="F53" s="671">
        <v>2666.2289746419019</v>
      </c>
      <c r="G53" s="672">
        <f t="shared" si="1"/>
        <v>12476.198664841315</v>
      </c>
    </row>
    <row r="54" spans="1:7" x14ac:dyDescent="0.2">
      <c r="A54" s="184"/>
      <c r="B54" s="668" t="s">
        <v>448</v>
      </c>
      <c r="C54" s="669" t="s">
        <v>237</v>
      </c>
      <c r="D54" s="670">
        <v>289.80757437243096</v>
      </c>
      <c r="E54" s="670">
        <v>7.6937080091282768</v>
      </c>
      <c r="F54" s="671">
        <v>74.073405230292934</v>
      </c>
      <c r="G54" s="672">
        <f t="shared" si="1"/>
        <v>371.57468761185214</v>
      </c>
    </row>
    <row r="55" spans="1:7" x14ac:dyDescent="0.2">
      <c r="A55" s="184"/>
      <c r="B55" s="668" t="s">
        <v>449</v>
      </c>
      <c r="C55" s="669" t="s">
        <v>237</v>
      </c>
      <c r="D55" s="670">
        <v>1359.4883269081267</v>
      </c>
      <c r="E55" s="670">
        <v>97.618249917104407</v>
      </c>
      <c r="F55" s="671">
        <v>323.86033032122481</v>
      </c>
      <c r="G55" s="672">
        <f t="shared" si="1"/>
        <v>1780.9669071464559</v>
      </c>
    </row>
    <row r="56" spans="1:7" x14ac:dyDescent="0.2">
      <c r="A56" s="184"/>
      <c r="B56" s="668" t="s">
        <v>450</v>
      </c>
      <c r="C56" s="669" t="s">
        <v>237</v>
      </c>
      <c r="D56" s="670">
        <v>133.55690468428335</v>
      </c>
      <c r="E56" s="670">
        <v>0.93489896519732141</v>
      </c>
      <c r="F56" s="671">
        <v>37.388615125041312</v>
      </c>
      <c r="G56" s="672">
        <f t="shared" si="1"/>
        <v>171.88041877452201</v>
      </c>
    </row>
    <row r="57" spans="1:7" x14ac:dyDescent="0.2">
      <c r="A57" s="184"/>
      <c r="B57" s="668" t="s">
        <v>451</v>
      </c>
      <c r="C57" s="669" t="s">
        <v>237</v>
      </c>
      <c r="D57" s="670">
        <v>398.96355072645486</v>
      </c>
      <c r="E57" s="670">
        <v>5.5911856110558773</v>
      </c>
      <c r="F57" s="671">
        <v>101.08534019502068</v>
      </c>
      <c r="G57" s="672">
        <f t="shared" si="1"/>
        <v>505.64007653253145</v>
      </c>
    </row>
    <row r="58" spans="1:7" x14ac:dyDescent="0.2">
      <c r="A58" s="184"/>
      <c r="B58" s="668" t="s">
        <v>452</v>
      </c>
      <c r="C58" s="669" t="s">
        <v>237</v>
      </c>
      <c r="D58" s="670">
        <v>2268.9405476510187</v>
      </c>
      <c r="E58" s="674">
        <v>0</v>
      </c>
      <c r="F58" s="671">
        <v>636.05966685816918</v>
      </c>
      <c r="G58" s="672">
        <f t="shared" si="1"/>
        <v>2905.000214509188</v>
      </c>
    </row>
    <row r="59" spans="1:7" x14ac:dyDescent="0.2">
      <c r="A59" s="184"/>
      <c r="B59" s="668" t="s">
        <v>453</v>
      </c>
      <c r="C59" s="669" t="s">
        <v>237</v>
      </c>
      <c r="D59" s="670">
        <v>39.896315176330319</v>
      </c>
      <c r="E59" s="670">
        <v>1.8397899555385189</v>
      </c>
      <c r="F59" s="671">
        <v>9.731269941369403</v>
      </c>
      <c r="G59" s="672">
        <f t="shared" si="1"/>
        <v>51.467375073238244</v>
      </c>
    </row>
    <row r="60" spans="1:7" ht="15.75" x14ac:dyDescent="0.2">
      <c r="A60" s="185"/>
      <c r="B60" s="668"/>
      <c r="C60" s="669"/>
      <c r="D60" s="675"/>
      <c r="E60" s="676"/>
      <c r="F60" s="677"/>
      <c r="G60" s="678"/>
    </row>
    <row r="61" spans="1:7" s="420" customFormat="1" ht="15.75" x14ac:dyDescent="0.25">
      <c r="A61" s="538"/>
      <c r="B61" s="679" t="s">
        <v>182</v>
      </c>
      <c r="C61" s="680"/>
      <c r="D61" s="675">
        <f>+SUM(D63:D82)+SUM(D103:D177)</f>
        <v>996452.56832591211</v>
      </c>
      <c r="E61" s="676">
        <f>+SUM(E63:E82)+SUM(E103:E177)</f>
        <v>857095.33357612952</v>
      </c>
      <c r="F61" s="677">
        <f>+SUM(F63:F82)+SUM(F103:F177)</f>
        <v>494127.58447400323</v>
      </c>
      <c r="G61" s="678">
        <f>+F61+E61+D61</f>
        <v>2347675.4863760448</v>
      </c>
    </row>
    <row r="62" spans="1:7" x14ac:dyDescent="0.2">
      <c r="A62" s="122"/>
      <c r="B62" s="663"/>
      <c r="C62" s="669"/>
      <c r="D62" s="670"/>
      <c r="E62" s="670"/>
      <c r="F62" s="673"/>
      <c r="G62" s="672"/>
    </row>
    <row r="63" spans="1:7" x14ac:dyDescent="0.2">
      <c r="A63" s="184"/>
      <c r="B63" s="668" t="s">
        <v>183</v>
      </c>
      <c r="C63" s="669" t="s">
        <v>29</v>
      </c>
      <c r="D63" s="670">
        <v>7511.5253557827218</v>
      </c>
      <c r="E63" s="670">
        <v>1051.6135498095812</v>
      </c>
      <c r="F63" s="671">
        <v>6515.6222890358795</v>
      </c>
      <c r="G63" s="672">
        <f t="shared" ref="G63:G82" si="2">SUM(D63:F63)</f>
        <v>15078.761194628183</v>
      </c>
    </row>
    <row r="64" spans="1:7" x14ac:dyDescent="0.2">
      <c r="A64" s="184"/>
      <c r="B64" s="668" t="s">
        <v>454</v>
      </c>
      <c r="C64" s="669" t="s">
        <v>184</v>
      </c>
      <c r="D64" s="670">
        <v>273.03075414123805</v>
      </c>
      <c r="E64" s="670">
        <v>88.268947878641924</v>
      </c>
      <c r="F64" s="671">
        <v>31.314808976315863</v>
      </c>
      <c r="G64" s="672">
        <f t="shared" si="2"/>
        <v>392.61451099619586</v>
      </c>
    </row>
    <row r="65" spans="1:7" x14ac:dyDescent="0.2">
      <c r="A65" s="184"/>
      <c r="B65" s="668" t="s">
        <v>185</v>
      </c>
      <c r="C65" s="669" t="s">
        <v>184</v>
      </c>
      <c r="D65" s="670">
        <v>3660.8409595173243</v>
      </c>
      <c r="E65" s="670">
        <v>2793.5877283175505</v>
      </c>
      <c r="F65" s="671">
        <v>1041.9628171319719</v>
      </c>
      <c r="G65" s="672">
        <f t="shared" si="2"/>
        <v>7496.3915049668467</v>
      </c>
    </row>
    <row r="66" spans="1:7" x14ac:dyDescent="0.2">
      <c r="A66" s="184"/>
      <c r="B66" s="668" t="s">
        <v>186</v>
      </c>
      <c r="C66" s="669" t="s">
        <v>184</v>
      </c>
      <c r="D66" s="670">
        <v>4086.0887096774195</v>
      </c>
      <c r="E66" s="670">
        <v>715.06552669100518</v>
      </c>
      <c r="F66" s="671">
        <v>4725.3913390456992</v>
      </c>
      <c r="G66" s="672">
        <f t="shared" si="2"/>
        <v>9526.545575414124</v>
      </c>
    </row>
    <row r="67" spans="1:7" x14ac:dyDescent="0.2">
      <c r="A67" s="184"/>
      <c r="B67" s="668" t="s">
        <v>140</v>
      </c>
      <c r="C67" s="669" t="s">
        <v>184</v>
      </c>
      <c r="D67" s="670">
        <v>26049.920148216326</v>
      </c>
      <c r="E67" s="670">
        <v>5470.4832148685173</v>
      </c>
      <c r="F67" s="671">
        <v>22054.151846460631</v>
      </c>
      <c r="G67" s="672">
        <f t="shared" si="2"/>
        <v>53574.555209545477</v>
      </c>
    </row>
    <row r="68" spans="1:7" x14ac:dyDescent="0.2">
      <c r="A68" s="184"/>
      <c r="B68" s="668" t="s">
        <v>141</v>
      </c>
      <c r="C68" s="669" t="s">
        <v>184</v>
      </c>
      <c r="D68" s="670">
        <v>884.47089328912296</v>
      </c>
      <c r="E68" s="670">
        <v>566.06137555547593</v>
      </c>
      <c r="F68" s="671">
        <v>458.54902064196693</v>
      </c>
      <c r="G68" s="672">
        <f t="shared" si="2"/>
        <v>1909.081289486566</v>
      </c>
    </row>
    <row r="69" spans="1:7" x14ac:dyDescent="0.2">
      <c r="A69" s="184"/>
      <c r="B69" s="668" t="s">
        <v>142</v>
      </c>
      <c r="C69" s="669" t="s">
        <v>184</v>
      </c>
      <c r="D69" s="670">
        <v>2523.4063099389714</v>
      </c>
      <c r="E69" s="670">
        <v>1413.1075379394813</v>
      </c>
      <c r="F69" s="671">
        <v>1646.3824292014313</v>
      </c>
      <c r="G69" s="672">
        <f t="shared" si="2"/>
        <v>5582.8962770798844</v>
      </c>
    </row>
    <row r="70" spans="1:7" x14ac:dyDescent="0.2">
      <c r="A70" s="184"/>
      <c r="B70" s="668" t="s">
        <v>455</v>
      </c>
      <c r="C70" s="669" t="s">
        <v>184</v>
      </c>
      <c r="D70" s="670">
        <v>1289.0082606800349</v>
      </c>
      <c r="E70" s="670">
        <v>992.53635748005956</v>
      </c>
      <c r="F70" s="671">
        <v>672.54005994068416</v>
      </c>
      <c r="G70" s="672">
        <f t="shared" si="2"/>
        <v>2954.0846781007785</v>
      </c>
    </row>
    <row r="71" spans="1:7" x14ac:dyDescent="0.2">
      <c r="A71" s="184"/>
      <c r="B71" s="668" t="s">
        <v>143</v>
      </c>
      <c r="C71" s="669" t="s">
        <v>184</v>
      </c>
      <c r="D71" s="670">
        <v>291.41853748910205</v>
      </c>
      <c r="E71" s="670">
        <v>91.796838844199428</v>
      </c>
      <c r="F71" s="671">
        <v>246.25777100758782</v>
      </c>
      <c r="G71" s="672">
        <f t="shared" si="2"/>
        <v>629.47314734088934</v>
      </c>
    </row>
    <row r="72" spans="1:7" x14ac:dyDescent="0.2">
      <c r="A72" s="184"/>
      <c r="B72" s="668" t="s">
        <v>144</v>
      </c>
      <c r="C72" s="669" t="s">
        <v>184</v>
      </c>
      <c r="D72" s="670">
        <v>166.0472646033127</v>
      </c>
      <c r="E72" s="670">
        <v>104.60977462810422</v>
      </c>
      <c r="F72" s="671">
        <v>110.96108656131285</v>
      </c>
      <c r="G72" s="672">
        <f t="shared" si="2"/>
        <v>381.61812579272976</v>
      </c>
    </row>
    <row r="73" spans="1:7" x14ac:dyDescent="0.2">
      <c r="A73" s="184"/>
      <c r="B73" s="668" t="s">
        <v>146</v>
      </c>
      <c r="C73" s="669" t="s">
        <v>184</v>
      </c>
      <c r="D73" s="670">
        <v>1897.8857890148215</v>
      </c>
      <c r="E73" s="670">
        <v>341.61943657367061</v>
      </c>
      <c r="F73" s="671">
        <v>2194.4304443926867</v>
      </c>
      <c r="G73" s="672">
        <f t="shared" si="2"/>
        <v>4433.9356699811788</v>
      </c>
    </row>
    <row r="74" spans="1:7" x14ac:dyDescent="0.2">
      <c r="A74" s="184"/>
      <c r="B74" s="668" t="s">
        <v>187</v>
      </c>
      <c r="C74" s="669" t="s">
        <v>184</v>
      </c>
      <c r="D74" s="670">
        <v>891.4559721011334</v>
      </c>
      <c r="E74" s="670">
        <v>534.87358326068011</v>
      </c>
      <c r="F74" s="671">
        <v>768.88077593722755</v>
      </c>
      <c r="G74" s="672">
        <f t="shared" si="2"/>
        <v>2195.2103312990412</v>
      </c>
    </row>
    <row r="75" spans="1:7" x14ac:dyDescent="0.2">
      <c r="A75" s="184"/>
      <c r="B75" s="668" t="s">
        <v>188</v>
      </c>
      <c r="C75" s="669" t="s">
        <v>184</v>
      </c>
      <c r="D75" s="670">
        <v>1344.7959023539668</v>
      </c>
      <c r="E75" s="670">
        <v>282.40712881880984</v>
      </c>
      <c r="F75" s="671">
        <v>1138.5191531415564</v>
      </c>
      <c r="G75" s="672">
        <f t="shared" si="2"/>
        <v>2765.7221843143334</v>
      </c>
    </row>
    <row r="76" spans="1:7" x14ac:dyDescent="0.2">
      <c r="A76" s="184"/>
      <c r="B76" s="668" t="s">
        <v>189</v>
      </c>
      <c r="C76" s="669" t="s">
        <v>184</v>
      </c>
      <c r="D76" s="670">
        <v>2060.8108108108108</v>
      </c>
      <c r="E76" s="670">
        <v>927.3648648648649</v>
      </c>
      <c r="F76" s="671">
        <v>1852.668918918919</v>
      </c>
      <c r="G76" s="672">
        <f t="shared" si="2"/>
        <v>4840.844594594595</v>
      </c>
    </row>
    <row r="77" spans="1:7" x14ac:dyDescent="0.2">
      <c r="A77" s="184"/>
      <c r="B77" s="668" t="s">
        <v>190</v>
      </c>
      <c r="C77" s="669" t="s">
        <v>184</v>
      </c>
      <c r="D77" s="670">
        <v>2096.229293809939</v>
      </c>
      <c r="E77" s="670">
        <v>628.86878814298223</v>
      </c>
      <c r="F77" s="671">
        <v>2384.4608217088048</v>
      </c>
      <c r="G77" s="672">
        <f t="shared" si="2"/>
        <v>5109.5589036617257</v>
      </c>
    </row>
    <row r="78" spans="1:7" x14ac:dyDescent="0.2">
      <c r="A78" s="184"/>
      <c r="B78" s="668" t="s">
        <v>191</v>
      </c>
      <c r="C78" s="669" t="s">
        <v>184</v>
      </c>
      <c r="D78" s="670">
        <v>8440.4969485614656</v>
      </c>
      <c r="E78" s="670">
        <v>1645.8969104184839</v>
      </c>
      <c r="F78" s="671">
        <v>10209.13274647965</v>
      </c>
      <c r="G78" s="672">
        <f t="shared" si="2"/>
        <v>20295.5266054596</v>
      </c>
    </row>
    <row r="79" spans="1:7" x14ac:dyDescent="0.2">
      <c r="A79" s="184"/>
      <c r="B79" s="668" t="s">
        <v>192</v>
      </c>
      <c r="C79" s="669" t="s">
        <v>184</v>
      </c>
      <c r="D79" s="670">
        <v>4005.0130775937228</v>
      </c>
      <c r="E79" s="670">
        <v>1602.0052310374892</v>
      </c>
      <c r="F79" s="671">
        <v>4521.8243552914737</v>
      </c>
      <c r="G79" s="672">
        <f t="shared" si="2"/>
        <v>10128.842663922685</v>
      </c>
    </row>
    <row r="80" spans="1:7" x14ac:dyDescent="0.2">
      <c r="A80" s="184"/>
      <c r="B80" s="668" t="s">
        <v>456</v>
      </c>
      <c r="C80" s="669" t="s">
        <v>184</v>
      </c>
      <c r="D80" s="670">
        <v>548.16913687881436</v>
      </c>
      <c r="E80" s="670">
        <v>141.86069044851311</v>
      </c>
      <c r="F80" s="671">
        <v>465.84992298584024</v>
      </c>
      <c r="G80" s="672">
        <f t="shared" si="2"/>
        <v>1155.8797503131677</v>
      </c>
    </row>
    <row r="81" spans="1:7" x14ac:dyDescent="0.2">
      <c r="A81" s="184"/>
      <c r="B81" s="668" t="s">
        <v>193</v>
      </c>
      <c r="C81" s="669" t="s">
        <v>184</v>
      </c>
      <c r="D81" s="670">
        <v>914.34176111595468</v>
      </c>
      <c r="E81" s="670">
        <v>562.32018550808857</v>
      </c>
      <c r="F81" s="671">
        <v>866.3896106904657</v>
      </c>
      <c r="G81" s="672">
        <f t="shared" si="2"/>
        <v>2343.051557314509</v>
      </c>
    </row>
    <row r="82" spans="1:7" x14ac:dyDescent="0.2">
      <c r="A82" s="184"/>
      <c r="B82" s="668" t="s">
        <v>194</v>
      </c>
      <c r="C82" s="669" t="s">
        <v>184</v>
      </c>
      <c r="D82" s="670">
        <v>6479.2218831734963</v>
      </c>
      <c r="E82" s="670">
        <v>1579.3103362554448</v>
      </c>
      <c r="F82" s="671">
        <v>6080.7053607225198</v>
      </c>
      <c r="G82" s="672">
        <f t="shared" si="2"/>
        <v>14139.237580151461</v>
      </c>
    </row>
    <row r="83" spans="1:7" ht="13.5" thickBot="1" x14ac:dyDescent="0.25">
      <c r="B83" s="681"/>
      <c r="C83" s="682"/>
      <c r="D83" s="683"/>
      <c r="E83" s="684"/>
      <c r="F83" s="685"/>
      <c r="G83" s="686"/>
    </row>
    <row r="84" spans="1:7" ht="13.5" thickTop="1" x14ac:dyDescent="0.2">
      <c r="B84" s="655"/>
      <c r="C84" s="655"/>
      <c r="D84" s="687"/>
      <c r="E84" s="687"/>
      <c r="F84" s="687"/>
      <c r="G84" s="687"/>
    </row>
    <row r="85" spans="1:7" x14ac:dyDescent="0.2">
      <c r="B85" s="655"/>
      <c r="C85" s="655"/>
      <c r="D85" s="687"/>
      <c r="E85" s="687"/>
      <c r="F85" s="687"/>
      <c r="G85" s="687"/>
    </row>
    <row r="86" spans="1:7" ht="15.75" x14ac:dyDescent="0.2">
      <c r="B86" s="394" t="s">
        <v>507</v>
      </c>
      <c r="C86" s="688"/>
      <c r="D86" s="275"/>
      <c r="E86" s="275"/>
      <c r="F86" s="275"/>
      <c r="G86" s="275"/>
    </row>
    <row r="87" spans="1:7" ht="15.75" x14ac:dyDescent="0.2">
      <c r="B87" s="276" t="s">
        <v>305</v>
      </c>
      <c r="C87" s="688"/>
      <c r="D87" s="275"/>
      <c r="E87" s="275"/>
      <c r="F87" s="275"/>
      <c r="G87" s="275"/>
    </row>
    <row r="88" spans="1:7" s="434" customFormat="1" ht="12" x14ac:dyDescent="0.2">
      <c r="B88" s="426"/>
      <c r="C88" s="426"/>
      <c r="D88" s="426"/>
      <c r="E88" s="426"/>
      <c r="F88" s="426"/>
      <c r="G88" s="426"/>
    </row>
    <row r="89" spans="1:7" s="434" customFormat="1" ht="12" x14ac:dyDescent="0.2">
      <c r="B89" s="426"/>
      <c r="C89" s="426"/>
      <c r="D89" s="426"/>
      <c r="E89" s="426"/>
      <c r="F89" s="426"/>
      <c r="G89" s="426"/>
    </row>
    <row r="90" spans="1:7" ht="17.25" x14ac:dyDescent="0.2">
      <c r="B90" s="1310" t="str">
        <f>+B6</f>
        <v>DEUDA ELEGIBLE PENDIENTE DE REESTRUCTURACIÓN</v>
      </c>
      <c r="C90" s="1310"/>
      <c r="D90" s="1310"/>
      <c r="E90" s="1310"/>
      <c r="F90" s="1310"/>
      <c r="G90" s="1310"/>
    </row>
    <row r="91" spans="1:7" ht="15" x14ac:dyDescent="0.2">
      <c r="B91" s="1311" t="str">
        <f>+B7</f>
        <v>DATOS AL 30/09/2019</v>
      </c>
      <c r="C91" s="1311"/>
      <c r="D91" s="1311"/>
      <c r="E91" s="1311"/>
      <c r="F91" s="1311"/>
      <c r="G91" s="1311"/>
    </row>
    <row r="92" spans="1:7" s="434" customFormat="1" ht="12" x14ac:dyDescent="0.2">
      <c r="B92" s="689"/>
      <c r="C92" s="689"/>
      <c r="D92" s="689"/>
      <c r="E92" s="689"/>
      <c r="F92" s="689"/>
      <c r="G92" s="689"/>
    </row>
    <row r="93" spans="1:7" s="434" customFormat="1" ht="12" x14ac:dyDescent="0.2">
      <c r="B93" s="426"/>
      <c r="C93" s="426"/>
      <c r="D93" s="426"/>
      <c r="E93" s="426"/>
      <c r="F93" s="426"/>
      <c r="G93" s="426"/>
    </row>
    <row r="94" spans="1:7" ht="13.5" thickBot="1" x14ac:dyDescent="0.25">
      <c r="B94" s="275"/>
      <c r="C94" s="275"/>
      <c r="D94" s="275"/>
      <c r="E94" s="275"/>
      <c r="F94" s="275"/>
      <c r="G94" s="657" t="s">
        <v>295</v>
      </c>
    </row>
    <row r="95" spans="1:7" ht="13.5" customHeight="1" thickTop="1" x14ac:dyDescent="0.2">
      <c r="B95" s="1312" t="s">
        <v>291</v>
      </c>
      <c r="C95" s="1315" t="s">
        <v>172</v>
      </c>
      <c r="D95" s="1318" t="s">
        <v>286</v>
      </c>
      <c r="E95" s="1318" t="s">
        <v>338</v>
      </c>
      <c r="F95" s="1321" t="s">
        <v>566</v>
      </c>
      <c r="G95" s="1291" t="s">
        <v>293</v>
      </c>
    </row>
    <row r="96" spans="1:7" ht="13.5" customHeight="1" x14ac:dyDescent="0.2">
      <c r="B96" s="1313"/>
      <c r="C96" s="1316"/>
      <c r="D96" s="1319"/>
      <c r="E96" s="1319"/>
      <c r="F96" s="1322"/>
      <c r="G96" s="1292"/>
    </row>
    <row r="97" spans="1:7" ht="12.75" customHeight="1" x14ac:dyDescent="0.2">
      <c r="B97" s="1313"/>
      <c r="C97" s="1316"/>
      <c r="D97" s="1319"/>
      <c r="E97" s="1319"/>
      <c r="F97" s="1322"/>
      <c r="G97" s="1292"/>
    </row>
    <row r="98" spans="1:7" ht="12.75" customHeight="1" x14ac:dyDescent="0.2">
      <c r="B98" s="1313"/>
      <c r="C98" s="1316"/>
      <c r="D98" s="1319"/>
      <c r="E98" s="1319"/>
      <c r="F98" s="1322"/>
      <c r="G98" s="1292"/>
    </row>
    <row r="99" spans="1:7" ht="13.5" customHeight="1" thickBot="1" x14ac:dyDescent="0.25">
      <c r="B99" s="1314"/>
      <c r="C99" s="1317"/>
      <c r="D99" s="1320"/>
      <c r="E99" s="1320"/>
      <c r="F99" s="1323"/>
      <c r="G99" s="1324"/>
    </row>
    <row r="100" spans="1:7" ht="14.25" customHeight="1" thickTop="1" x14ac:dyDescent="0.2">
      <c r="B100" s="663"/>
      <c r="C100" s="664"/>
      <c r="D100" s="670"/>
      <c r="E100" s="690"/>
      <c r="F100" s="673"/>
      <c r="G100" s="691"/>
    </row>
    <row r="101" spans="1:7" s="421" customFormat="1" ht="15" x14ac:dyDescent="0.25">
      <c r="B101" s="692" t="s">
        <v>299</v>
      </c>
      <c r="C101" s="693"/>
      <c r="D101" s="694"/>
      <c r="E101" s="694"/>
      <c r="F101" s="695"/>
      <c r="G101" s="696"/>
    </row>
    <row r="102" spans="1:7" x14ac:dyDescent="0.2">
      <c r="B102" s="663"/>
      <c r="C102" s="664"/>
      <c r="D102" s="670"/>
      <c r="E102" s="670"/>
      <c r="F102" s="673"/>
      <c r="G102" s="691"/>
    </row>
    <row r="103" spans="1:7" x14ac:dyDescent="0.2">
      <c r="A103" s="184"/>
      <c r="B103" s="668" t="s">
        <v>195</v>
      </c>
      <c r="C103" s="669" t="s">
        <v>184</v>
      </c>
      <c r="D103" s="670">
        <v>4076.2129468177855</v>
      </c>
      <c r="E103" s="670">
        <v>1467.4366652136014</v>
      </c>
      <c r="F103" s="671">
        <v>4002.8411137006042</v>
      </c>
      <c r="G103" s="672">
        <f t="shared" ref="G103:G166" si="3">SUM(D103:F103)</f>
        <v>9546.4907257319901</v>
      </c>
    </row>
    <row r="104" spans="1:7" x14ac:dyDescent="0.2">
      <c r="A104" s="184"/>
      <c r="B104" s="668" t="s">
        <v>457</v>
      </c>
      <c r="C104" s="669" t="s">
        <v>184</v>
      </c>
      <c r="D104" s="670">
        <v>8313.5353095030514</v>
      </c>
      <c r="E104" s="670">
        <v>2307.0060450571536</v>
      </c>
      <c r="F104" s="671">
        <v>9044.3181563780818</v>
      </c>
      <c r="G104" s="672">
        <f t="shared" si="3"/>
        <v>19664.859510938288</v>
      </c>
    </row>
    <row r="105" spans="1:7" x14ac:dyDescent="0.2">
      <c r="A105" s="184"/>
      <c r="B105" s="668" t="s">
        <v>458</v>
      </c>
      <c r="C105" s="669" t="s">
        <v>184</v>
      </c>
      <c r="D105" s="670">
        <v>2023.7576285963385</v>
      </c>
      <c r="E105" s="670">
        <v>1214.2545747360259</v>
      </c>
      <c r="F105" s="671">
        <v>1856.235470528613</v>
      </c>
      <c r="G105" s="672">
        <f t="shared" si="3"/>
        <v>5094.2476738609766</v>
      </c>
    </row>
    <row r="106" spans="1:7" x14ac:dyDescent="0.2">
      <c r="A106" s="184"/>
      <c r="B106" s="668" t="s">
        <v>196</v>
      </c>
      <c r="C106" s="669" t="s">
        <v>184</v>
      </c>
      <c r="D106" s="670">
        <v>2246.0846992153447</v>
      </c>
      <c r="E106" s="670">
        <v>494.138642342727</v>
      </c>
      <c r="F106" s="671">
        <v>3081.5034234339164</v>
      </c>
      <c r="G106" s="672">
        <f t="shared" si="3"/>
        <v>5821.7267649919886</v>
      </c>
    </row>
    <row r="107" spans="1:7" x14ac:dyDescent="0.2">
      <c r="A107" s="184"/>
      <c r="B107" s="668" t="s">
        <v>197</v>
      </c>
      <c r="C107" s="669" t="s">
        <v>184</v>
      </c>
      <c r="D107" s="670">
        <v>1211.5949794354838</v>
      </c>
      <c r="E107" s="670">
        <v>726.9569900225224</v>
      </c>
      <c r="F107" s="671">
        <v>1127.1198838452603</v>
      </c>
      <c r="G107" s="672">
        <f t="shared" si="3"/>
        <v>3065.6718533032663</v>
      </c>
    </row>
    <row r="108" spans="1:7" x14ac:dyDescent="0.2">
      <c r="A108" s="184"/>
      <c r="B108" s="668" t="s">
        <v>198</v>
      </c>
      <c r="C108" s="669" t="s">
        <v>184</v>
      </c>
      <c r="D108" s="670">
        <v>1552.2974444747167</v>
      </c>
      <c r="E108" s="670">
        <v>171.87647126929386</v>
      </c>
      <c r="F108" s="671">
        <v>612.28818042702767</v>
      </c>
      <c r="G108" s="672">
        <f t="shared" si="3"/>
        <v>2336.4620961710384</v>
      </c>
    </row>
    <row r="109" spans="1:7" x14ac:dyDescent="0.2">
      <c r="A109" s="184"/>
      <c r="B109" s="668" t="s">
        <v>459</v>
      </c>
      <c r="C109" s="669" t="s">
        <v>184</v>
      </c>
      <c r="D109" s="670">
        <v>2171.978171316478</v>
      </c>
      <c r="E109" s="670">
        <v>993.68002449882579</v>
      </c>
      <c r="F109" s="671">
        <v>1440.3759820915052</v>
      </c>
      <c r="G109" s="672">
        <f t="shared" si="3"/>
        <v>4606.0341779068094</v>
      </c>
    </row>
    <row r="110" spans="1:7" x14ac:dyDescent="0.2">
      <c r="A110" s="184"/>
      <c r="B110" s="668" t="s">
        <v>199</v>
      </c>
      <c r="C110" s="669" t="s">
        <v>184</v>
      </c>
      <c r="D110" s="670">
        <v>3080.5806124673063</v>
      </c>
      <c r="E110" s="670">
        <v>646.92191559857281</v>
      </c>
      <c r="F110" s="671">
        <v>2608.0537752545388</v>
      </c>
      <c r="G110" s="672">
        <f t="shared" si="3"/>
        <v>6335.556303320418</v>
      </c>
    </row>
    <row r="111" spans="1:7" x14ac:dyDescent="0.2">
      <c r="A111" s="184"/>
      <c r="B111" s="668" t="s">
        <v>200</v>
      </c>
      <c r="C111" s="669" t="s">
        <v>184</v>
      </c>
      <c r="D111" s="670">
        <v>1910.8229947689626</v>
      </c>
      <c r="E111" s="670">
        <v>401.27283215426468</v>
      </c>
      <c r="F111" s="671">
        <v>1618.8386253101096</v>
      </c>
      <c r="G111" s="672">
        <f t="shared" si="3"/>
        <v>3930.9344522333367</v>
      </c>
    </row>
    <row r="112" spans="1:7" x14ac:dyDescent="0.2">
      <c r="A112" s="184"/>
      <c r="B112" s="668" t="s">
        <v>460</v>
      </c>
      <c r="C112" s="669" t="s">
        <v>184</v>
      </c>
      <c r="D112" s="670">
        <v>27922.688280548238</v>
      </c>
      <c r="E112" s="670">
        <v>2931.8822707220543</v>
      </c>
      <c r="F112" s="671">
        <v>39425.672411433465</v>
      </c>
      <c r="G112" s="672">
        <f t="shared" si="3"/>
        <v>70280.242962703749</v>
      </c>
    </row>
    <row r="113" spans="1:7" x14ac:dyDescent="0.2">
      <c r="A113" s="184"/>
      <c r="B113" s="668" t="s">
        <v>201</v>
      </c>
      <c r="C113" s="669" t="s">
        <v>184</v>
      </c>
      <c r="D113" s="670">
        <v>27138.700021683493</v>
      </c>
      <c r="E113" s="670">
        <v>5563.4335002407543</v>
      </c>
      <c r="F113" s="671">
        <v>36772.750066303626</v>
      </c>
      <c r="G113" s="672">
        <f t="shared" si="3"/>
        <v>69474.88358822788</v>
      </c>
    </row>
    <row r="114" spans="1:7" x14ac:dyDescent="0.2">
      <c r="A114" s="184"/>
      <c r="B114" s="668" t="s">
        <v>202</v>
      </c>
      <c r="C114" s="669" t="s">
        <v>184</v>
      </c>
      <c r="D114" s="670">
        <v>19395.213414228831</v>
      </c>
      <c r="E114" s="670">
        <v>10909.807536134223</v>
      </c>
      <c r="F114" s="671">
        <v>21892.347145582291</v>
      </c>
      <c r="G114" s="672">
        <f t="shared" si="3"/>
        <v>52197.368095945349</v>
      </c>
    </row>
    <row r="115" spans="1:7" x14ac:dyDescent="0.2">
      <c r="A115" s="184"/>
      <c r="B115" s="668" t="s">
        <v>203</v>
      </c>
      <c r="C115" s="669" t="s">
        <v>184</v>
      </c>
      <c r="D115" s="670">
        <v>36190.505322317244</v>
      </c>
      <c r="E115" s="670">
        <v>42523.843734110022</v>
      </c>
      <c r="F115" s="671">
        <v>20942.993048674893</v>
      </c>
      <c r="G115" s="672">
        <f t="shared" si="3"/>
        <v>99657.342105102158</v>
      </c>
    </row>
    <row r="116" spans="1:7" x14ac:dyDescent="0.2">
      <c r="A116" s="184"/>
      <c r="B116" s="668" t="s">
        <v>204</v>
      </c>
      <c r="C116" s="669" t="s">
        <v>184</v>
      </c>
      <c r="D116" s="670">
        <v>7714.5118757802038</v>
      </c>
      <c r="E116" s="670">
        <v>1388.6121248344934</v>
      </c>
      <c r="F116" s="671">
        <v>8742.4705875382442</v>
      </c>
      <c r="G116" s="672">
        <f t="shared" si="3"/>
        <v>17845.594588152941</v>
      </c>
    </row>
    <row r="117" spans="1:7" x14ac:dyDescent="0.2">
      <c r="A117" s="184"/>
      <c r="B117" s="668" t="s">
        <v>521</v>
      </c>
      <c r="C117" s="669" t="s">
        <v>184</v>
      </c>
      <c r="D117" s="670">
        <v>12582.260200523102</v>
      </c>
      <c r="E117" s="670">
        <v>21138.19715324412</v>
      </c>
      <c r="F117" s="671">
        <v>0</v>
      </c>
      <c r="G117" s="672">
        <f t="shared" si="3"/>
        <v>33720.457353767226</v>
      </c>
    </row>
    <row r="118" spans="1:7" x14ac:dyDescent="0.2">
      <c r="A118" s="184"/>
      <c r="B118" s="668" t="s">
        <v>205</v>
      </c>
      <c r="C118" s="669" t="s">
        <v>184</v>
      </c>
      <c r="D118" s="670">
        <v>15099.715235396687</v>
      </c>
      <c r="E118" s="670">
        <v>24839.031560653551</v>
      </c>
      <c r="F118" s="671">
        <v>0</v>
      </c>
      <c r="G118" s="672">
        <f t="shared" si="3"/>
        <v>39938.74679605024</v>
      </c>
    </row>
    <row r="119" spans="1:7" x14ac:dyDescent="0.2">
      <c r="A119" s="184"/>
      <c r="B119" s="668" t="s">
        <v>461</v>
      </c>
      <c r="C119" s="669" t="s">
        <v>184</v>
      </c>
      <c r="D119" s="670">
        <v>18601.195379315464</v>
      </c>
      <c r="E119" s="670">
        <v>6324.4064252997059</v>
      </c>
      <c r="F119" s="671">
        <v>17660.026559482078</v>
      </c>
      <c r="G119" s="672">
        <f t="shared" si="3"/>
        <v>42585.628364097247</v>
      </c>
    </row>
    <row r="120" spans="1:7" x14ac:dyDescent="0.2">
      <c r="A120" s="184"/>
      <c r="B120" s="668" t="s">
        <v>206</v>
      </c>
      <c r="C120" s="669" t="s">
        <v>184</v>
      </c>
      <c r="D120" s="670">
        <v>1388.5404424585877</v>
      </c>
      <c r="E120" s="670">
        <v>777.58265195195168</v>
      </c>
      <c r="F120" s="671">
        <v>905.94549756853655</v>
      </c>
      <c r="G120" s="672">
        <f t="shared" si="3"/>
        <v>3072.0685919790758</v>
      </c>
    </row>
    <row r="121" spans="1:7" x14ac:dyDescent="0.2">
      <c r="A121" s="184"/>
      <c r="B121" s="668" t="s">
        <v>462</v>
      </c>
      <c r="C121" s="669" t="s">
        <v>184</v>
      </c>
      <c r="D121" s="670">
        <v>3937.4371076721886</v>
      </c>
      <c r="E121" s="670">
        <v>295.30778556219212</v>
      </c>
      <c r="F121" s="671">
        <v>4108.8796817324519</v>
      </c>
      <c r="G121" s="672">
        <f t="shared" si="3"/>
        <v>8341.6245749668324</v>
      </c>
    </row>
    <row r="122" spans="1:7" x14ac:dyDescent="0.2">
      <c r="A122" s="184"/>
      <c r="B122" s="668" t="s">
        <v>207</v>
      </c>
      <c r="C122" s="669" t="s">
        <v>184</v>
      </c>
      <c r="D122" s="670">
        <v>4188.5560156931124</v>
      </c>
      <c r="E122" s="670">
        <v>2382.2412338139948</v>
      </c>
      <c r="F122" s="671">
        <v>2725.3974136315946</v>
      </c>
      <c r="G122" s="672">
        <f t="shared" si="3"/>
        <v>9296.1946631387018</v>
      </c>
    </row>
    <row r="123" spans="1:7" x14ac:dyDescent="0.2">
      <c r="A123" s="184"/>
      <c r="B123" s="668" t="s">
        <v>463</v>
      </c>
      <c r="C123" s="669" t="s">
        <v>184</v>
      </c>
      <c r="D123" s="670">
        <v>191.45037053182216</v>
      </c>
      <c r="E123" s="670">
        <v>232.53925098738708</v>
      </c>
      <c r="F123" s="671">
        <v>0</v>
      </c>
      <c r="G123" s="672">
        <f t="shared" si="3"/>
        <v>423.98962151920921</v>
      </c>
    </row>
    <row r="124" spans="1:7" x14ac:dyDescent="0.2">
      <c r="A124" s="184"/>
      <c r="B124" s="668" t="s">
        <v>464</v>
      </c>
      <c r="C124" s="669" t="s">
        <v>184</v>
      </c>
      <c r="D124" s="670">
        <v>2212.0880557977334</v>
      </c>
      <c r="E124" s="670">
        <v>1692.2473579325288</v>
      </c>
      <c r="F124" s="671">
        <v>1077.501948981941</v>
      </c>
      <c r="G124" s="672">
        <f t="shared" si="3"/>
        <v>4981.8373627122037</v>
      </c>
    </row>
    <row r="125" spans="1:7" x14ac:dyDescent="0.2">
      <c r="A125" s="184"/>
      <c r="B125" s="668" t="s">
        <v>208</v>
      </c>
      <c r="C125" s="669" t="s">
        <v>184</v>
      </c>
      <c r="D125" s="670">
        <v>6297.9511769834353</v>
      </c>
      <c r="E125" s="670">
        <v>503.83609779133934</v>
      </c>
      <c r="F125" s="671">
        <v>7133.4793661559606</v>
      </c>
      <c r="G125" s="672">
        <f t="shared" si="3"/>
        <v>13935.266640930735</v>
      </c>
    </row>
    <row r="126" spans="1:7" x14ac:dyDescent="0.2">
      <c r="A126" s="184"/>
      <c r="B126" s="668" t="s">
        <v>209</v>
      </c>
      <c r="C126" s="669" t="s">
        <v>184</v>
      </c>
      <c r="D126" s="670">
        <v>11597.646033129904</v>
      </c>
      <c r="E126" s="670">
        <v>6494.6817734769675</v>
      </c>
      <c r="F126" s="671">
        <v>7569.9265505095809</v>
      </c>
      <c r="G126" s="672">
        <f t="shared" si="3"/>
        <v>25662.25435711645</v>
      </c>
    </row>
    <row r="127" spans="1:7" x14ac:dyDescent="0.2">
      <c r="A127" s="184"/>
      <c r="B127" s="668" t="s">
        <v>210</v>
      </c>
      <c r="C127" s="669" t="s">
        <v>184</v>
      </c>
      <c r="D127" s="670">
        <v>1456.6155841325199</v>
      </c>
      <c r="E127" s="670">
        <v>932.23397622894186</v>
      </c>
      <c r="F127" s="671">
        <v>754.85056501460974</v>
      </c>
      <c r="G127" s="672">
        <f t="shared" si="3"/>
        <v>3143.7001253760718</v>
      </c>
    </row>
    <row r="128" spans="1:7" x14ac:dyDescent="0.2">
      <c r="A128" s="184"/>
      <c r="B128" s="668" t="s">
        <v>465</v>
      </c>
      <c r="C128" s="669" t="s">
        <v>184</v>
      </c>
      <c r="D128" s="670">
        <v>2787.71908238884</v>
      </c>
      <c r="E128" s="670">
        <v>543.63755248402413</v>
      </c>
      <c r="F128" s="671">
        <v>1246.8747043001531</v>
      </c>
      <c r="G128" s="672">
        <f t="shared" si="3"/>
        <v>4578.2313391730167</v>
      </c>
    </row>
    <row r="129" spans="1:7" x14ac:dyDescent="0.2">
      <c r="A129" s="184"/>
      <c r="B129" s="668" t="s">
        <v>211</v>
      </c>
      <c r="C129" s="669" t="s">
        <v>184</v>
      </c>
      <c r="D129" s="670">
        <v>824.43330427201397</v>
      </c>
      <c r="E129" s="670">
        <v>234.96349262569024</v>
      </c>
      <c r="F129" s="671">
        <v>950.94946870098954</v>
      </c>
      <c r="G129" s="672">
        <f t="shared" si="3"/>
        <v>2010.3462655986937</v>
      </c>
    </row>
    <row r="130" spans="1:7" x14ac:dyDescent="0.2">
      <c r="A130" s="184"/>
      <c r="B130" s="668" t="s">
        <v>212</v>
      </c>
      <c r="C130" s="669" t="s">
        <v>184</v>
      </c>
      <c r="D130" s="670">
        <v>2059.7210113339147</v>
      </c>
      <c r="E130" s="670">
        <v>1153.4437678398683</v>
      </c>
      <c r="F130" s="671">
        <v>1344.4052979058019</v>
      </c>
      <c r="G130" s="672">
        <f t="shared" si="3"/>
        <v>4557.5700770795847</v>
      </c>
    </row>
    <row r="131" spans="1:7" x14ac:dyDescent="0.2">
      <c r="A131" s="184"/>
      <c r="B131" s="668" t="s">
        <v>466</v>
      </c>
      <c r="C131" s="669" t="s">
        <v>184</v>
      </c>
      <c r="D131" s="670">
        <v>2683.9668700959028</v>
      </c>
      <c r="E131" s="670">
        <v>563.6330411974069</v>
      </c>
      <c r="F131" s="671">
        <v>2273.0625723021726</v>
      </c>
      <c r="G131" s="672">
        <f t="shared" si="3"/>
        <v>5520.6624835954826</v>
      </c>
    </row>
    <row r="132" spans="1:7" x14ac:dyDescent="0.2">
      <c r="A132" s="184"/>
      <c r="B132" s="668" t="s">
        <v>213</v>
      </c>
      <c r="C132" s="669" t="s">
        <v>184</v>
      </c>
      <c r="D132" s="670">
        <v>1146.6870095902354</v>
      </c>
      <c r="E132" s="670">
        <v>825.61464690496962</v>
      </c>
      <c r="F132" s="671">
        <v>712.66597646033119</v>
      </c>
      <c r="G132" s="672">
        <f t="shared" si="3"/>
        <v>2684.9676329555359</v>
      </c>
    </row>
    <row r="133" spans="1:7" x14ac:dyDescent="0.2">
      <c r="A133" s="184"/>
      <c r="B133" s="668" t="s">
        <v>214</v>
      </c>
      <c r="C133" s="669" t="s">
        <v>184</v>
      </c>
      <c r="D133" s="670">
        <v>2106.5823888404534</v>
      </c>
      <c r="E133" s="670">
        <v>150.09400087781108</v>
      </c>
      <c r="F133" s="671">
        <v>2081.5775444578471</v>
      </c>
      <c r="G133" s="672">
        <f t="shared" si="3"/>
        <v>4338.2539341761112</v>
      </c>
    </row>
    <row r="134" spans="1:7" x14ac:dyDescent="0.2">
      <c r="A134" s="184"/>
      <c r="B134" s="668" t="s">
        <v>467</v>
      </c>
      <c r="C134" s="669" t="s">
        <v>184</v>
      </c>
      <c r="D134" s="670">
        <v>8057.9773321708808</v>
      </c>
      <c r="E134" s="670">
        <v>2054.7842215199075</v>
      </c>
      <c r="F134" s="671">
        <v>8087.8589998284642</v>
      </c>
      <c r="G134" s="672">
        <f t="shared" si="3"/>
        <v>18200.620553519253</v>
      </c>
    </row>
    <row r="135" spans="1:7" x14ac:dyDescent="0.2">
      <c r="A135" s="184"/>
      <c r="B135" s="668" t="s">
        <v>215</v>
      </c>
      <c r="C135" s="669" t="s">
        <v>184</v>
      </c>
      <c r="D135" s="670">
        <v>3116.8265039232783</v>
      </c>
      <c r="E135" s="670">
        <v>473.89883774882418</v>
      </c>
      <c r="F135" s="671">
        <v>2597.543987879169</v>
      </c>
      <c r="G135" s="672">
        <f t="shared" si="3"/>
        <v>6188.2693295512709</v>
      </c>
    </row>
    <row r="136" spans="1:7" x14ac:dyDescent="0.2">
      <c r="A136" s="184"/>
      <c r="B136" s="668" t="s">
        <v>216</v>
      </c>
      <c r="C136" s="669" t="s">
        <v>184</v>
      </c>
      <c r="D136" s="670">
        <v>33872.874891020052</v>
      </c>
      <c r="E136" s="670">
        <v>3133.2409258282246</v>
      </c>
      <c r="F136" s="671">
        <v>42333.566308093592</v>
      </c>
      <c r="G136" s="672">
        <f t="shared" si="3"/>
        <v>79339.682124941872</v>
      </c>
    </row>
    <row r="137" spans="1:7" x14ac:dyDescent="0.2">
      <c r="A137" s="184"/>
      <c r="B137" s="668" t="s">
        <v>217</v>
      </c>
      <c r="C137" s="669" t="s">
        <v>218</v>
      </c>
      <c r="D137" s="670">
        <v>1243.4448829539926</v>
      </c>
      <c r="E137" s="670">
        <v>746.0669297723955</v>
      </c>
      <c r="F137" s="671">
        <v>1097.3401092068984</v>
      </c>
      <c r="G137" s="672">
        <f t="shared" si="3"/>
        <v>3086.8519219332866</v>
      </c>
    </row>
    <row r="138" spans="1:7" x14ac:dyDescent="0.2">
      <c r="A138" s="184"/>
      <c r="B138" s="668" t="s">
        <v>138</v>
      </c>
      <c r="C138" s="669" t="s">
        <v>219</v>
      </c>
      <c r="D138" s="670">
        <v>185.08236165093467</v>
      </c>
      <c r="E138" s="670">
        <v>44.419766796224287</v>
      </c>
      <c r="F138" s="671">
        <v>123.07977049787159</v>
      </c>
      <c r="G138" s="672">
        <f t="shared" si="3"/>
        <v>352.58189894503056</v>
      </c>
    </row>
    <row r="139" spans="1:7" x14ac:dyDescent="0.2">
      <c r="A139" s="184"/>
      <c r="B139" s="668" t="s">
        <v>139</v>
      </c>
      <c r="C139" s="669" t="s">
        <v>219</v>
      </c>
      <c r="D139" s="670">
        <v>3044.6048491578754</v>
      </c>
      <c r="E139" s="670">
        <v>152.23024244761132</v>
      </c>
      <c r="F139" s="671">
        <v>2031.4280132436713</v>
      </c>
      <c r="G139" s="672">
        <f t="shared" si="3"/>
        <v>5228.2631048491585</v>
      </c>
    </row>
    <row r="140" spans="1:7" x14ac:dyDescent="0.2">
      <c r="A140" s="184"/>
      <c r="B140" s="668" t="s">
        <v>468</v>
      </c>
      <c r="C140" s="669" t="s">
        <v>219</v>
      </c>
      <c r="D140" s="670">
        <v>185.08236165093467</v>
      </c>
      <c r="E140" s="670">
        <v>51.823061303391121</v>
      </c>
      <c r="F140" s="671">
        <v>43.383819688650341</v>
      </c>
      <c r="G140" s="672">
        <f t="shared" si="3"/>
        <v>280.28924264297615</v>
      </c>
    </row>
    <row r="141" spans="1:7" x14ac:dyDescent="0.2">
      <c r="A141" s="184"/>
      <c r="B141" s="668" t="s">
        <v>145</v>
      </c>
      <c r="C141" s="669" t="s">
        <v>219</v>
      </c>
      <c r="D141" s="670">
        <v>832.87062742920591</v>
      </c>
      <c r="E141" s="670">
        <v>89.950027762354182</v>
      </c>
      <c r="F141" s="671">
        <v>555.31649083842319</v>
      </c>
      <c r="G141" s="672">
        <f t="shared" si="3"/>
        <v>1478.1371460299833</v>
      </c>
    </row>
    <row r="142" spans="1:7" x14ac:dyDescent="0.2">
      <c r="A142" s="184"/>
      <c r="B142" s="668" t="s">
        <v>147</v>
      </c>
      <c r="C142" s="669" t="s">
        <v>219</v>
      </c>
      <c r="D142" s="670">
        <v>4802.8872848417541</v>
      </c>
      <c r="E142" s="670">
        <v>615.36993330865573</v>
      </c>
      <c r="F142" s="671">
        <v>2919.5884616571043</v>
      </c>
      <c r="G142" s="672">
        <f t="shared" si="3"/>
        <v>8337.8456798075149</v>
      </c>
    </row>
    <row r="143" spans="1:7" x14ac:dyDescent="0.2">
      <c r="A143" s="184"/>
      <c r="B143" s="668" t="s">
        <v>469</v>
      </c>
      <c r="C143" s="669" t="s">
        <v>219</v>
      </c>
      <c r="D143" s="670">
        <v>8189.8945030538589</v>
      </c>
      <c r="E143" s="670">
        <v>1588.8395336232957</v>
      </c>
      <c r="F143" s="671">
        <v>4201.5978777222517</v>
      </c>
      <c r="G143" s="672">
        <f t="shared" si="3"/>
        <v>13980.331914399407</v>
      </c>
    </row>
    <row r="144" spans="1:7" x14ac:dyDescent="0.2">
      <c r="A144" s="184"/>
      <c r="B144" s="668" t="s">
        <v>498</v>
      </c>
      <c r="C144" s="669" t="s">
        <v>824</v>
      </c>
      <c r="D144" s="670">
        <v>8385.848</v>
      </c>
      <c r="E144" s="670">
        <v>5692.5442270842632</v>
      </c>
      <c r="F144" s="671">
        <v>9542.7456127336936</v>
      </c>
      <c r="G144" s="672">
        <f t="shared" si="3"/>
        <v>23621.137839817959</v>
      </c>
    </row>
    <row r="145" spans="1:7" x14ac:dyDescent="0.2">
      <c r="A145" s="184"/>
      <c r="B145" s="668" t="s">
        <v>499</v>
      </c>
      <c r="C145" s="669" t="s">
        <v>824</v>
      </c>
      <c r="D145" s="670">
        <v>110804.33284</v>
      </c>
      <c r="E145" s="670">
        <v>128948.54235617546</v>
      </c>
      <c r="F145" s="671">
        <v>0</v>
      </c>
      <c r="G145" s="672">
        <f t="shared" si="3"/>
        <v>239752.87519617548</v>
      </c>
    </row>
    <row r="146" spans="1:7" x14ac:dyDescent="0.2">
      <c r="A146" s="184"/>
      <c r="B146" s="668" t="s">
        <v>500</v>
      </c>
      <c r="C146" s="669" t="s">
        <v>824</v>
      </c>
      <c r="D146" s="670">
        <v>58417.519239999994</v>
      </c>
      <c r="E146" s="670">
        <v>66595.971818656835</v>
      </c>
      <c r="F146" s="671">
        <v>0</v>
      </c>
      <c r="G146" s="672">
        <f t="shared" si="3"/>
        <v>125013.49105865683</v>
      </c>
    </row>
    <row r="147" spans="1:7" x14ac:dyDescent="0.2">
      <c r="A147" s="184"/>
      <c r="B147" s="668" t="s">
        <v>501</v>
      </c>
      <c r="C147" s="669" t="s">
        <v>824</v>
      </c>
      <c r="D147" s="670">
        <v>0.35599999999999998</v>
      </c>
      <c r="E147" s="670">
        <v>0.27767533336639405</v>
      </c>
      <c r="F147" s="671">
        <v>0.32443466663360598</v>
      </c>
      <c r="G147" s="672">
        <f t="shared" si="3"/>
        <v>0.95811000000000002</v>
      </c>
    </row>
    <row r="148" spans="1:7" x14ac:dyDescent="0.2">
      <c r="A148" s="184"/>
      <c r="B148" s="668" t="s">
        <v>917</v>
      </c>
      <c r="C148" s="669" t="s">
        <v>824</v>
      </c>
      <c r="D148" s="670">
        <v>0</v>
      </c>
      <c r="E148" s="670">
        <v>1.2644600000000001</v>
      </c>
      <c r="F148" s="671">
        <v>0</v>
      </c>
      <c r="G148" s="672">
        <f t="shared" si="3"/>
        <v>1.2644600000000001</v>
      </c>
    </row>
    <row r="149" spans="1:7" x14ac:dyDescent="0.2">
      <c r="A149" s="184"/>
      <c r="B149" s="668" t="s">
        <v>918</v>
      </c>
      <c r="C149" s="669" t="s">
        <v>824</v>
      </c>
      <c r="D149" s="670">
        <v>0</v>
      </c>
      <c r="E149" s="670">
        <v>27.7379</v>
      </c>
      <c r="F149" s="671">
        <v>0</v>
      </c>
      <c r="G149" s="672">
        <f t="shared" si="3"/>
        <v>27.7379</v>
      </c>
    </row>
    <row r="150" spans="1:7" x14ac:dyDescent="0.2">
      <c r="A150" s="184"/>
      <c r="B150" s="668" t="s">
        <v>919</v>
      </c>
      <c r="C150" s="669" t="s">
        <v>824</v>
      </c>
      <c r="D150" s="670">
        <v>21692.86678</v>
      </c>
      <c r="E150" s="670">
        <v>2899.9203783335529</v>
      </c>
      <c r="F150" s="671">
        <v>5360.3499716664464</v>
      </c>
      <c r="G150" s="672">
        <f t="shared" si="3"/>
        <v>29953.137130000003</v>
      </c>
    </row>
    <row r="151" spans="1:7" x14ac:dyDescent="0.2">
      <c r="A151" s="184"/>
      <c r="B151" s="668" t="s">
        <v>920</v>
      </c>
      <c r="C151" s="669" t="s">
        <v>824</v>
      </c>
      <c r="D151" s="670">
        <v>0</v>
      </c>
      <c r="E151" s="670">
        <v>25.049659999999999</v>
      </c>
      <c r="F151" s="671">
        <v>0</v>
      </c>
      <c r="G151" s="672">
        <f t="shared" si="3"/>
        <v>25.049659999999999</v>
      </c>
    </row>
    <row r="152" spans="1:7" x14ac:dyDescent="0.2">
      <c r="A152" s="184"/>
      <c r="B152" s="668" t="s">
        <v>502</v>
      </c>
      <c r="C152" s="669" t="s">
        <v>824</v>
      </c>
      <c r="D152" s="670">
        <v>6777</v>
      </c>
      <c r="E152" s="670">
        <v>2144.3133982265272</v>
      </c>
      <c r="F152" s="671">
        <v>5095.4061142104474</v>
      </c>
      <c r="G152" s="672">
        <f t="shared" si="3"/>
        <v>14016.719512436975</v>
      </c>
    </row>
    <row r="153" spans="1:7" x14ac:dyDescent="0.2">
      <c r="A153" s="184"/>
      <c r="B153" s="668" t="s">
        <v>470</v>
      </c>
      <c r="C153" s="669" t="s">
        <v>824</v>
      </c>
      <c r="D153" s="670">
        <v>7217</v>
      </c>
      <c r="E153" s="670">
        <v>5629.2599983277778</v>
      </c>
      <c r="F153" s="671">
        <v>6074.2259194064645</v>
      </c>
      <c r="G153" s="672">
        <f t="shared" si="3"/>
        <v>18920.485917734244</v>
      </c>
    </row>
    <row r="154" spans="1:7" x14ac:dyDescent="0.2">
      <c r="A154" s="184"/>
      <c r="B154" s="668" t="s">
        <v>471</v>
      </c>
      <c r="C154" s="669" t="s">
        <v>824</v>
      </c>
      <c r="D154" s="670">
        <v>26591.737000000001</v>
      </c>
      <c r="E154" s="670">
        <v>1543.5035454878771</v>
      </c>
      <c r="F154" s="671">
        <v>8038.6121145121233</v>
      </c>
      <c r="G154" s="672">
        <f t="shared" si="3"/>
        <v>36173.852660000004</v>
      </c>
    </row>
    <row r="155" spans="1:7" x14ac:dyDescent="0.2">
      <c r="A155" s="184"/>
      <c r="B155" s="668" t="s">
        <v>472</v>
      </c>
      <c r="C155" s="669" t="s">
        <v>824</v>
      </c>
      <c r="D155" s="670">
        <v>53029.004000000001</v>
      </c>
      <c r="E155" s="670">
        <v>8871.3659617860903</v>
      </c>
      <c r="F155" s="671">
        <v>54836.225091301159</v>
      </c>
      <c r="G155" s="672">
        <f t="shared" si="3"/>
        <v>116736.59505308725</v>
      </c>
    </row>
    <row r="156" spans="1:7" x14ac:dyDescent="0.2">
      <c r="A156" s="184"/>
      <c r="B156" s="668" t="s">
        <v>473</v>
      </c>
      <c r="C156" s="669" t="s">
        <v>824</v>
      </c>
      <c r="D156" s="670">
        <v>10584.027</v>
      </c>
      <c r="E156" s="670">
        <v>5821.2148631973196</v>
      </c>
      <c r="F156" s="671">
        <v>11108.818338226651</v>
      </c>
      <c r="G156" s="672">
        <f t="shared" si="3"/>
        <v>27514.06020142397</v>
      </c>
    </row>
    <row r="157" spans="1:7" x14ac:dyDescent="0.2">
      <c r="A157" s="184"/>
      <c r="B157" s="668" t="s">
        <v>474</v>
      </c>
      <c r="C157" s="669" t="s">
        <v>824</v>
      </c>
      <c r="D157" s="670">
        <v>181636.8</v>
      </c>
      <c r="E157" s="670">
        <v>297405.42351642292</v>
      </c>
      <c r="F157" s="671">
        <v>0</v>
      </c>
      <c r="G157" s="672">
        <f t="shared" si="3"/>
        <v>479042.22351642291</v>
      </c>
    </row>
    <row r="158" spans="1:7" x14ac:dyDescent="0.2">
      <c r="A158" s="184"/>
      <c r="B158" s="668" t="s">
        <v>475</v>
      </c>
      <c r="C158" s="669" t="s">
        <v>824</v>
      </c>
      <c r="D158" s="670">
        <v>51551.826000000001</v>
      </c>
      <c r="E158" s="670">
        <v>72881.394047324051</v>
      </c>
      <c r="F158" s="671">
        <v>0</v>
      </c>
      <c r="G158" s="672">
        <f t="shared" si="3"/>
        <v>124433.22004732405</v>
      </c>
    </row>
    <row r="159" spans="1:7" x14ac:dyDescent="0.2">
      <c r="A159" s="184"/>
      <c r="B159" s="668" t="s">
        <v>476</v>
      </c>
      <c r="C159" s="669" t="s">
        <v>824</v>
      </c>
      <c r="D159" s="670">
        <v>458.30852000000004</v>
      </c>
      <c r="E159" s="670">
        <v>63.603018088888376</v>
      </c>
      <c r="F159" s="671">
        <v>1227.7576019111118</v>
      </c>
      <c r="G159" s="672">
        <f t="shared" si="3"/>
        <v>1749.6691400000002</v>
      </c>
    </row>
    <row r="160" spans="1:7" x14ac:dyDescent="0.2">
      <c r="A160" s="184"/>
      <c r="B160" s="668" t="s">
        <v>477</v>
      </c>
      <c r="C160" s="669" t="s">
        <v>824</v>
      </c>
      <c r="D160" s="670">
        <v>314</v>
      </c>
      <c r="E160" s="670">
        <v>807.95402726027373</v>
      </c>
      <c r="F160" s="671">
        <v>3503.3066027397263</v>
      </c>
      <c r="G160" s="672">
        <f t="shared" si="3"/>
        <v>4625.2606299999998</v>
      </c>
    </row>
    <row r="161" spans="1:7" x14ac:dyDescent="0.2">
      <c r="A161" s="184"/>
      <c r="B161" s="668" t="s">
        <v>478</v>
      </c>
      <c r="C161" s="669" t="s">
        <v>824</v>
      </c>
      <c r="D161" s="670">
        <v>2</v>
      </c>
      <c r="E161" s="670">
        <v>2.1488100000000001</v>
      </c>
      <c r="F161" s="671">
        <v>0</v>
      </c>
      <c r="G161" s="672">
        <f t="shared" si="3"/>
        <v>4.1488100000000001</v>
      </c>
    </row>
    <row r="162" spans="1:7" x14ac:dyDescent="0.2">
      <c r="A162" s="184"/>
      <c r="B162" s="668" t="s">
        <v>479</v>
      </c>
      <c r="C162" s="669" t="s">
        <v>824</v>
      </c>
      <c r="D162" s="670">
        <v>17632.364610000001</v>
      </c>
      <c r="E162" s="670">
        <v>7758.2404178357865</v>
      </c>
      <c r="F162" s="671">
        <v>20139.099111246924</v>
      </c>
      <c r="G162" s="672">
        <f t="shared" si="3"/>
        <v>45529.704139082707</v>
      </c>
    </row>
    <row r="163" spans="1:7" x14ac:dyDescent="0.2">
      <c r="A163" s="184"/>
      <c r="B163" s="668" t="s">
        <v>480</v>
      </c>
      <c r="C163" s="669" t="s">
        <v>824</v>
      </c>
      <c r="D163" s="670">
        <v>3260.998</v>
      </c>
      <c r="E163" s="670">
        <v>5733.242072239239</v>
      </c>
      <c r="F163" s="671">
        <v>0</v>
      </c>
      <c r="G163" s="672">
        <f t="shared" si="3"/>
        <v>8994.2400722392395</v>
      </c>
    </row>
    <row r="164" spans="1:7" x14ac:dyDescent="0.2">
      <c r="A164" s="184"/>
      <c r="B164" s="668" t="s">
        <v>481</v>
      </c>
      <c r="C164" s="669" t="s">
        <v>824</v>
      </c>
      <c r="D164" s="670">
        <v>226.792</v>
      </c>
      <c r="E164" s="670">
        <v>42.171479441395526</v>
      </c>
      <c r="F164" s="671">
        <v>210.70126055860447</v>
      </c>
      <c r="G164" s="672">
        <f t="shared" si="3"/>
        <v>479.66473999999999</v>
      </c>
    </row>
    <row r="165" spans="1:7" x14ac:dyDescent="0.2">
      <c r="A165" s="184"/>
      <c r="B165" s="668" t="s">
        <v>482</v>
      </c>
      <c r="C165" s="669" t="s">
        <v>824</v>
      </c>
      <c r="D165" s="670">
        <v>9889.01</v>
      </c>
      <c r="E165" s="670">
        <v>8714.9480958213044</v>
      </c>
      <c r="F165" s="671">
        <v>8182.1256701058674</v>
      </c>
      <c r="G165" s="672">
        <f t="shared" si="3"/>
        <v>26786.083765927171</v>
      </c>
    </row>
    <row r="166" spans="1:7" x14ac:dyDescent="0.2">
      <c r="A166" s="184"/>
      <c r="B166" s="668" t="s">
        <v>483</v>
      </c>
      <c r="C166" s="669" t="s">
        <v>824</v>
      </c>
      <c r="D166" s="670">
        <v>63</v>
      </c>
      <c r="E166" s="670">
        <v>0</v>
      </c>
      <c r="F166" s="671">
        <v>0</v>
      </c>
      <c r="G166" s="672">
        <f t="shared" si="3"/>
        <v>63</v>
      </c>
    </row>
    <row r="167" spans="1:7" x14ac:dyDescent="0.2">
      <c r="A167" s="184"/>
      <c r="B167" s="668" t="s">
        <v>484</v>
      </c>
      <c r="C167" s="669" t="s">
        <v>824</v>
      </c>
      <c r="D167" s="670">
        <v>376</v>
      </c>
      <c r="E167" s="670">
        <v>558.83000000000004</v>
      </c>
      <c r="F167" s="671">
        <v>0</v>
      </c>
      <c r="G167" s="672">
        <f t="shared" ref="G167:G177" si="4">SUM(D167:F167)</f>
        <v>934.83</v>
      </c>
    </row>
    <row r="168" spans="1:7" x14ac:dyDescent="0.2">
      <c r="A168" s="184"/>
      <c r="B168" s="668" t="s">
        <v>485</v>
      </c>
      <c r="C168" s="669" t="s">
        <v>824</v>
      </c>
      <c r="D168" s="670">
        <v>35578.000999999997</v>
      </c>
      <c r="E168" s="670">
        <v>37755.360273302467</v>
      </c>
      <c r="F168" s="671">
        <v>18369.366641288085</v>
      </c>
      <c r="G168" s="672">
        <f t="shared" si="4"/>
        <v>91702.727914590549</v>
      </c>
    </row>
    <row r="169" spans="1:7" x14ac:dyDescent="0.2">
      <c r="A169" s="184"/>
      <c r="B169" s="668" t="s">
        <v>486</v>
      </c>
      <c r="C169" s="669" t="s">
        <v>824</v>
      </c>
      <c r="D169" s="670">
        <v>7.0000000000000001E-3</v>
      </c>
      <c r="E169" s="670">
        <v>242.21740944241481</v>
      </c>
      <c r="F169" s="671">
        <v>1.0390557585205478E-2</v>
      </c>
      <c r="G169" s="672">
        <f t="shared" si="4"/>
        <v>242.23480000000001</v>
      </c>
    </row>
    <row r="170" spans="1:7" x14ac:dyDescent="0.2">
      <c r="A170" s="184"/>
      <c r="B170" s="668" t="s">
        <v>487</v>
      </c>
      <c r="C170" s="669" t="s">
        <v>824</v>
      </c>
      <c r="D170" s="670">
        <v>0</v>
      </c>
      <c r="E170" s="670">
        <v>501.22017</v>
      </c>
      <c r="F170" s="671">
        <v>0</v>
      </c>
      <c r="G170" s="672">
        <f t="shared" si="4"/>
        <v>501.22017</v>
      </c>
    </row>
    <row r="171" spans="1:7" x14ac:dyDescent="0.2">
      <c r="A171" s="184"/>
      <c r="B171" s="668" t="s">
        <v>488</v>
      </c>
      <c r="C171" s="669" t="s">
        <v>824</v>
      </c>
      <c r="D171" s="670">
        <v>0</v>
      </c>
      <c r="E171" s="670">
        <v>15.681520000000001</v>
      </c>
      <c r="F171" s="671">
        <v>0</v>
      </c>
      <c r="G171" s="672">
        <f t="shared" si="4"/>
        <v>15.681520000000001</v>
      </c>
    </row>
    <row r="172" spans="1:7" x14ac:dyDescent="0.2">
      <c r="A172" s="184"/>
      <c r="B172" s="668" t="s">
        <v>489</v>
      </c>
      <c r="C172" s="669" t="s">
        <v>824</v>
      </c>
      <c r="D172" s="670">
        <v>2185.998</v>
      </c>
      <c r="E172" s="670">
        <v>3803.63652</v>
      </c>
      <c r="F172" s="671">
        <v>0</v>
      </c>
      <c r="G172" s="672">
        <f t="shared" si="4"/>
        <v>5989.6345199999996</v>
      </c>
    </row>
    <row r="173" spans="1:7" x14ac:dyDescent="0.2">
      <c r="A173" s="184"/>
      <c r="B173" s="668" t="s">
        <v>490</v>
      </c>
      <c r="C173" s="669" t="s">
        <v>824</v>
      </c>
      <c r="D173" s="670">
        <v>8526.9989999999998</v>
      </c>
      <c r="E173" s="670">
        <v>8244.5421580989023</v>
      </c>
      <c r="F173" s="671">
        <v>5922.0600207900561</v>
      </c>
      <c r="G173" s="672">
        <f t="shared" si="4"/>
        <v>22693.601178888959</v>
      </c>
    </row>
    <row r="174" spans="1:7" x14ac:dyDescent="0.2">
      <c r="A174" s="184"/>
      <c r="B174" s="668" t="s">
        <v>491</v>
      </c>
      <c r="C174" s="669" t="s">
        <v>824</v>
      </c>
      <c r="D174" s="670">
        <v>0</v>
      </c>
      <c r="E174" s="670">
        <v>14.02309</v>
      </c>
      <c r="F174" s="671">
        <v>0</v>
      </c>
      <c r="G174" s="672">
        <f t="shared" si="4"/>
        <v>14.02309</v>
      </c>
    </row>
    <row r="175" spans="1:7" x14ac:dyDescent="0.2">
      <c r="A175" s="184"/>
      <c r="B175" s="668" t="s">
        <v>492</v>
      </c>
      <c r="C175" s="669" t="s">
        <v>824</v>
      </c>
      <c r="D175" s="670">
        <v>8194.0010000000002</v>
      </c>
      <c r="E175" s="670">
        <v>12997.734084983364</v>
      </c>
      <c r="F175" s="671">
        <v>826.39914344670069</v>
      </c>
      <c r="G175" s="672">
        <f t="shared" si="4"/>
        <v>22018.134228430063</v>
      </c>
    </row>
    <row r="176" spans="1:7" x14ac:dyDescent="0.2">
      <c r="A176" s="184"/>
      <c r="B176" s="668" t="s">
        <v>493</v>
      </c>
      <c r="C176" s="669" t="s">
        <v>824</v>
      </c>
      <c r="D176" s="670">
        <v>0</v>
      </c>
      <c r="E176" s="670">
        <v>41.03004</v>
      </c>
      <c r="F176" s="671">
        <v>0</v>
      </c>
      <c r="G176" s="672">
        <f t="shared" si="4"/>
        <v>41.03004</v>
      </c>
    </row>
    <row r="177" spans="1:7" x14ac:dyDescent="0.2">
      <c r="A177" s="184"/>
      <c r="B177" s="668" t="s">
        <v>494</v>
      </c>
      <c r="C177" s="669" t="s">
        <v>824</v>
      </c>
      <c r="D177" s="670">
        <v>0</v>
      </c>
      <c r="E177" s="670">
        <v>1.87</v>
      </c>
      <c r="F177" s="671">
        <v>0</v>
      </c>
      <c r="G177" s="672">
        <f t="shared" si="4"/>
        <v>1.87</v>
      </c>
    </row>
    <row r="178" spans="1:7" ht="13.5" thickBot="1" x14ac:dyDescent="0.25">
      <c r="B178" s="681"/>
      <c r="C178" s="682"/>
      <c r="D178" s="670"/>
      <c r="E178" s="697"/>
      <c r="F178" s="698"/>
      <c r="G178" s="691"/>
    </row>
    <row r="179" spans="1:7" s="420" customFormat="1" ht="17.25" thickTop="1" thickBot="1" x14ac:dyDescent="0.3">
      <c r="B179" s="1308" t="s">
        <v>281</v>
      </c>
      <c r="C179" s="1309"/>
      <c r="D179" s="330">
        <f>+D61+D17+D34</f>
        <v>1043557.8541780938</v>
      </c>
      <c r="E179" s="331">
        <f>+E61+E17+E34</f>
        <v>858847.83647484216</v>
      </c>
      <c r="F179" s="332">
        <f>+F61+F17+F34</f>
        <v>503098.608679634</v>
      </c>
      <c r="G179" s="333">
        <f>+D179+E179+F179</f>
        <v>2405504.2993325698</v>
      </c>
    </row>
    <row r="180" spans="1:7" ht="13.5" thickTop="1" x14ac:dyDescent="0.2">
      <c r="B180" s="186"/>
      <c r="C180" s="186"/>
      <c r="D180" s="177"/>
      <c r="E180" s="177"/>
      <c r="F180" s="177"/>
      <c r="G180" s="177"/>
    </row>
    <row r="181" spans="1:7" x14ac:dyDescent="0.2">
      <c r="B181" s="1307" t="s">
        <v>339</v>
      </c>
      <c r="C181" s="1307"/>
      <c r="D181" s="1307"/>
      <c r="E181" s="1307"/>
      <c r="F181" s="1307"/>
      <c r="G181" s="1307"/>
    </row>
    <row r="182" spans="1:7" x14ac:dyDescent="0.2">
      <c r="B182" s="1307" t="s">
        <v>425</v>
      </c>
      <c r="C182" s="1307"/>
      <c r="D182" s="1307"/>
      <c r="E182" s="1307"/>
      <c r="F182" s="1307"/>
      <c r="G182" s="1307"/>
    </row>
    <row r="183" spans="1:7" x14ac:dyDescent="0.2">
      <c r="B183" s="187"/>
      <c r="C183" s="187"/>
      <c r="D183" s="187"/>
      <c r="E183" s="187"/>
      <c r="F183" s="187"/>
      <c r="G183" s="1108"/>
    </row>
    <row r="184" spans="1:7" x14ac:dyDescent="0.2">
      <c r="D184" s="188"/>
      <c r="E184" s="188"/>
      <c r="F184" s="188"/>
      <c r="G184" s="188"/>
    </row>
    <row r="185" spans="1:7" x14ac:dyDescent="0.2">
      <c r="D185" s="1114"/>
      <c r="E185" s="1114"/>
      <c r="F185" s="1114"/>
      <c r="G185" s="59"/>
    </row>
    <row r="186" spans="1:7" x14ac:dyDescent="0.2">
      <c r="D186" s="1114"/>
      <c r="E186" s="984"/>
      <c r="G186" s="188"/>
    </row>
    <row r="187" spans="1:7" x14ac:dyDescent="0.2">
      <c r="D187" s="984"/>
      <c r="E187" s="984"/>
      <c r="F187" s="188"/>
      <c r="G187" s="188"/>
    </row>
    <row r="188" spans="1:7" x14ac:dyDescent="0.2">
      <c r="D188" s="1089"/>
      <c r="E188" s="1089"/>
      <c r="F188" s="189"/>
      <c r="G188" s="189"/>
    </row>
    <row r="189" spans="1:7" x14ac:dyDescent="0.2">
      <c r="D189" s="984"/>
      <c r="E189" s="984"/>
      <c r="F189" s="188"/>
      <c r="G189" s="188"/>
    </row>
  </sheetData>
  <mergeCells count="19">
    <mergeCell ref="B6:G6"/>
    <mergeCell ref="B7:G7"/>
    <mergeCell ref="B11:B15"/>
    <mergeCell ref="C11:C15"/>
    <mergeCell ref="D11:D15"/>
    <mergeCell ref="E11:E15"/>
    <mergeCell ref="F11:F15"/>
    <mergeCell ref="G11:G15"/>
    <mergeCell ref="B182:G182"/>
    <mergeCell ref="B179:C179"/>
    <mergeCell ref="B181:G181"/>
    <mergeCell ref="B90:G90"/>
    <mergeCell ref="B91:G91"/>
    <mergeCell ref="B95:B99"/>
    <mergeCell ref="C95:C99"/>
    <mergeCell ref="D95:D99"/>
    <mergeCell ref="E95:E99"/>
    <mergeCell ref="F95:F99"/>
    <mergeCell ref="G95:G99"/>
  </mergeCells>
  <hyperlinks>
    <hyperlink ref="A1" location="INDICE!A1" display="Indice"/>
  </hyperlinks>
  <printOptions horizontalCentered="1"/>
  <pageMargins left="0.39370078740157483" right="0.39370078740157483" top="0.19685039370078741" bottom="0.19685039370078741" header="0.15748031496062992" footer="0"/>
  <pageSetup paperSize="9" scale="63" fitToHeight="2" orientation="portrait" r:id="rId1"/>
  <headerFooter scaleWithDoc="0">
    <oddFooter>&amp;R&amp;A</oddFooter>
  </headerFooter>
  <rowBreaks count="1" manualBreakCount="1">
    <brk id="85"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pageSetUpPr fitToPage="1"/>
  </sheetPr>
  <dimension ref="A1:I101"/>
  <sheetViews>
    <sheetView showGridLines="0" showRuler="0" zoomScaleNormal="100" zoomScaleSheetLayoutView="85" workbookViewId="0"/>
  </sheetViews>
  <sheetFormatPr baseColWidth="10" defaultColWidth="11.5703125" defaultRowHeight="12.75" x14ac:dyDescent="0.2"/>
  <cols>
    <col min="1" max="1" width="6.85546875" style="29" customWidth="1"/>
    <col min="2" max="2" width="98.42578125" style="29" customWidth="1"/>
    <col min="3" max="5" width="15.140625" style="29" bestFit="1" customWidth="1"/>
    <col min="6" max="6" width="15.140625" style="29" customWidth="1"/>
    <col min="7" max="7" width="15.140625" style="29" bestFit="1" customWidth="1"/>
    <col min="8" max="8" width="15.140625" style="29" customWidth="1"/>
    <col min="9" max="9" width="15.28515625" style="29" bestFit="1" customWidth="1"/>
    <col min="10" max="16384" width="11.5703125" style="29"/>
  </cols>
  <sheetData>
    <row r="1" spans="1:9" ht="15" x14ac:dyDescent="0.25">
      <c r="A1" s="757" t="s">
        <v>220</v>
      </c>
      <c r="B1" s="421"/>
    </row>
    <row r="2" spans="1:9" ht="15" customHeight="1" x14ac:dyDescent="0.25">
      <c r="A2" s="757"/>
      <c r="B2" s="394" t="str">
        <f>+A.1.10!B2</f>
        <v>MINISTERIO DE ECONOMIA</v>
      </c>
    </row>
    <row r="3" spans="1:9" ht="15" customHeight="1" x14ac:dyDescent="0.25">
      <c r="A3" s="421"/>
      <c r="B3" s="276" t="s">
        <v>305</v>
      </c>
    </row>
    <row r="4" spans="1:9" s="434" customFormat="1" x14ac:dyDescent="0.2">
      <c r="B4" s="390"/>
      <c r="I4" s="29"/>
    </row>
    <row r="5" spans="1:9" s="434" customFormat="1" x14ac:dyDescent="0.2">
      <c r="B5" s="390"/>
      <c r="I5" s="29"/>
    </row>
    <row r="6" spans="1:9" ht="17.25" x14ac:dyDescent="0.2">
      <c r="B6" s="1252" t="s">
        <v>798</v>
      </c>
      <c r="C6" s="1252"/>
      <c r="D6" s="1252"/>
      <c r="E6" s="1252"/>
      <c r="F6" s="1252"/>
      <c r="G6" s="1252"/>
      <c r="H6" s="1188"/>
    </row>
    <row r="7" spans="1:9" ht="15" x14ac:dyDescent="0.2">
      <c r="B7" s="1275" t="s">
        <v>765</v>
      </c>
      <c r="C7" s="1275"/>
      <c r="D7" s="1275"/>
      <c r="E7" s="1275"/>
      <c r="F7" s="1275"/>
      <c r="G7" s="1275"/>
      <c r="H7" s="1189"/>
    </row>
    <row r="8" spans="1:9" s="434" customFormat="1" x14ac:dyDescent="0.2">
      <c r="B8" s="390"/>
      <c r="I8" s="29"/>
    </row>
    <row r="9" spans="1:9" s="434" customFormat="1" x14ac:dyDescent="0.2">
      <c r="B9" s="35"/>
      <c r="C9" s="880"/>
      <c r="D9" s="880"/>
      <c r="E9" s="1348"/>
      <c r="F9" s="1166"/>
      <c r="G9" s="1166"/>
      <c r="H9" s="29"/>
    </row>
    <row r="10" spans="1:9" ht="14.25" customHeight="1" thickBot="1" x14ac:dyDescent="0.25">
      <c r="B10" s="275" t="s">
        <v>222</v>
      </c>
      <c r="C10" s="59"/>
      <c r="D10" s="59"/>
      <c r="E10" s="1349"/>
      <c r="F10" s="1167"/>
      <c r="G10" s="1167"/>
    </row>
    <row r="11" spans="1:9" ht="24" customHeight="1" thickTop="1" thickBot="1" x14ac:dyDescent="0.25">
      <c r="B11" s="1345" t="s">
        <v>223</v>
      </c>
      <c r="C11" s="1353">
        <v>2018</v>
      </c>
      <c r="D11" s="1354"/>
      <c r="E11" s="1350">
        <v>2019</v>
      </c>
      <c r="F11" s="1351"/>
      <c r="G11" s="1352"/>
    </row>
    <row r="12" spans="1:9" ht="33" customHeight="1" thickTop="1" thickBot="1" x14ac:dyDescent="0.25">
      <c r="B12" s="1346"/>
      <c r="C12" s="1113" t="s">
        <v>697</v>
      </c>
      <c r="D12" s="1113" t="s">
        <v>703</v>
      </c>
      <c r="E12" s="1113" t="s">
        <v>742</v>
      </c>
      <c r="F12" s="1113" t="s">
        <v>838</v>
      </c>
      <c r="G12" s="1113" t="s">
        <v>911</v>
      </c>
    </row>
    <row r="13" spans="1:9" ht="12.75" customHeight="1" thickTop="1" x14ac:dyDescent="0.2">
      <c r="B13" s="57"/>
      <c r="C13" s="1117"/>
      <c r="D13" s="1117"/>
      <c r="E13" s="1117"/>
      <c r="F13" s="1117"/>
      <c r="G13" s="1117"/>
    </row>
    <row r="14" spans="1:9" ht="17.25" x14ac:dyDescent="0.2">
      <c r="B14" s="1221" t="s">
        <v>766</v>
      </c>
      <c r="C14" s="1131">
        <f>+C17+C73</f>
        <v>320927103.1280908</v>
      </c>
      <c r="D14" s="1131">
        <f>+D17+D73</f>
        <v>345384743.29469723</v>
      </c>
      <c r="E14" s="1131">
        <f>+E17+E73</f>
        <v>337929354.76839864</v>
      </c>
      <c r="F14" s="1131">
        <f>+F17+F73</f>
        <v>350388284.13534343</v>
      </c>
      <c r="G14" s="1131">
        <f>+G17+G73</f>
        <v>324037827.89858049</v>
      </c>
      <c r="H14" s="90"/>
    </row>
    <row r="15" spans="1:9" ht="13.5" thickBot="1" x14ac:dyDescent="0.25">
      <c r="B15" s="13"/>
      <c r="C15" s="1116"/>
      <c r="D15" s="1116"/>
      <c r="E15" s="1116"/>
      <c r="F15" s="1116"/>
      <c r="G15" s="1116"/>
      <c r="H15" s="1090"/>
    </row>
    <row r="16" spans="1:9" ht="12.75" customHeight="1" thickTop="1" x14ac:dyDescent="0.2">
      <c r="B16" s="57"/>
      <c r="C16" s="1117"/>
      <c r="D16" s="1117"/>
      <c r="E16" s="1117"/>
      <c r="F16" s="1117"/>
      <c r="G16" s="1117"/>
      <c r="H16" s="1090"/>
    </row>
    <row r="17" spans="2:8" s="420" customFormat="1" ht="15.75" x14ac:dyDescent="0.25">
      <c r="B17" s="1222" t="s">
        <v>776</v>
      </c>
      <c r="C17" s="1133">
        <f>+C20+C53+C60+C65</f>
        <v>307656459.2244041</v>
      </c>
      <c r="D17" s="1133">
        <f>+D20+D53+D60+D65</f>
        <v>332191803.16072136</v>
      </c>
      <c r="E17" s="1133">
        <f>+E20+E53+E60+E65</f>
        <v>324897953.95917487</v>
      </c>
      <c r="F17" s="1133">
        <f>+F20+F53+F60+F65</f>
        <v>337267393.92069</v>
      </c>
      <c r="G17" s="1133">
        <f>+G20+G53+G60+G65</f>
        <v>311251025.98097241</v>
      </c>
      <c r="H17" s="90"/>
    </row>
    <row r="18" spans="2:8" ht="13.5" thickBot="1" x14ac:dyDescent="0.25">
      <c r="B18" s="13"/>
      <c r="C18" s="1126"/>
      <c r="D18" s="1126"/>
      <c r="E18" s="1126"/>
      <c r="F18" s="1126"/>
      <c r="G18" s="1126"/>
      <c r="H18" s="1090"/>
    </row>
    <row r="19" spans="2:8" ht="18" customHeight="1" thickTop="1" x14ac:dyDescent="0.2">
      <c r="B19" s="146"/>
      <c r="C19" s="1118"/>
      <c r="D19" s="1118"/>
      <c r="E19" s="1118"/>
      <c r="F19" s="1118"/>
      <c r="G19" s="1118"/>
      <c r="H19" s="1090"/>
    </row>
    <row r="20" spans="2:8" s="420" customFormat="1" ht="15.75" x14ac:dyDescent="0.25">
      <c r="B20" s="539" t="s">
        <v>410</v>
      </c>
      <c r="C20" s="1134">
        <f>+C22+C26+C28+C51</f>
        <v>275150942.97374576</v>
      </c>
      <c r="D20" s="1134">
        <f>+D22+D26+D28+D51</f>
        <v>290548077.03578031</v>
      </c>
      <c r="E20" s="1134">
        <f>+E22+E26+E28+E51</f>
        <v>288215166.99339497</v>
      </c>
      <c r="F20" s="1134">
        <f>+F22+F26+F28+F51</f>
        <v>300861944.33449918</v>
      </c>
      <c r="G20" s="1134">
        <f>+G22+G26+G28+G51</f>
        <v>293503763.03436315</v>
      </c>
      <c r="H20" s="90"/>
    </row>
    <row r="21" spans="2:8" ht="17.25" customHeight="1" x14ac:dyDescent="0.2">
      <c r="B21" s="146"/>
      <c r="C21" s="1115"/>
      <c r="D21" s="1115"/>
      <c r="E21" s="1115"/>
      <c r="F21" s="1115"/>
      <c r="G21" s="1115"/>
      <c r="H21" s="1090"/>
    </row>
    <row r="22" spans="2:8" s="421" customFormat="1" ht="15" x14ac:dyDescent="0.25">
      <c r="B22" s="415" t="s">
        <v>306</v>
      </c>
      <c r="C22" s="1128">
        <f>+C23+C24</f>
        <v>214592638.60351568</v>
      </c>
      <c r="D22" s="1128">
        <f>+D23+D24</f>
        <v>215251573.65878767</v>
      </c>
      <c r="E22" s="1128">
        <f>+E23+E24</f>
        <v>213329911.30950144</v>
      </c>
      <c r="F22" s="1128">
        <f>+F23+F24</f>
        <v>214827291.69449836</v>
      </c>
      <c r="G22" s="1128">
        <f>+G23+G24</f>
        <v>191006412.65715879</v>
      </c>
      <c r="H22" s="90"/>
    </row>
    <row r="23" spans="2:8" x14ac:dyDescent="0.2">
      <c r="B23" s="285" t="s">
        <v>273</v>
      </c>
      <c r="C23" s="1129">
        <v>36924652.997943148</v>
      </c>
      <c r="D23" s="1129">
        <v>43400130.982959814</v>
      </c>
      <c r="E23" s="1129">
        <v>41502107.548251607</v>
      </c>
      <c r="F23" s="1129">
        <v>47617910.575003564</v>
      </c>
      <c r="G23" s="1129">
        <v>37459862.743967906</v>
      </c>
      <c r="H23" s="90"/>
    </row>
    <row r="24" spans="2:8" x14ac:dyDescent="0.2">
      <c r="B24" s="292" t="s">
        <v>109</v>
      </c>
      <c r="C24" s="1129">
        <v>177667985.60557255</v>
      </c>
      <c r="D24" s="1129">
        <v>171851442.67582786</v>
      </c>
      <c r="E24" s="1129">
        <v>171827803.76124984</v>
      </c>
      <c r="F24" s="1129">
        <v>167209381.1194948</v>
      </c>
      <c r="G24" s="1129">
        <v>153546549.9131909</v>
      </c>
      <c r="H24" s="90"/>
    </row>
    <row r="25" spans="2:8" x14ac:dyDescent="0.2">
      <c r="B25" s="163"/>
      <c r="C25" s="1120"/>
      <c r="D25" s="1120"/>
      <c r="E25" s="1120"/>
      <c r="F25" s="1120"/>
      <c r="G25" s="1120"/>
      <c r="H25" s="90"/>
    </row>
    <row r="26" spans="2:8" s="421" customFormat="1" ht="15" x14ac:dyDescent="0.25">
      <c r="B26" s="415" t="s">
        <v>423</v>
      </c>
      <c r="C26" s="1128">
        <v>9660810.0939278081</v>
      </c>
      <c r="D26" s="1128">
        <v>11555684.981022064</v>
      </c>
      <c r="E26" s="1128">
        <v>12306696.3450744</v>
      </c>
      <c r="F26" s="1128">
        <v>13735015.117141314</v>
      </c>
      <c r="G26" s="1128">
        <v>26559882.28024172</v>
      </c>
      <c r="H26" s="90"/>
    </row>
    <row r="27" spans="2:8" x14ac:dyDescent="0.2">
      <c r="B27" s="163"/>
      <c r="C27" s="1120"/>
      <c r="D27" s="1120"/>
      <c r="E27" s="1120"/>
      <c r="F27" s="1120"/>
      <c r="G27" s="1120"/>
      <c r="H27" s="90"/>
    </row>
    <row r="28" spans="2:8" s="421" customFormat="1" ht="15" x14ac:dyDescent="0.25">
      <c r="B28" s="415" t="s">
        <v>53</v>
      </c>
      <c r="C28" s="1128">
        <f>+C30+C32+C43+C45+C47+C49</f>
        <v>46267536.357937194</v>
      </c>
      <c r="D28" s="1128">
        <f>+D30+D32+D43+D45+D47+D49</f>
        <v>61262526.592319012</v>
      </c>
      <c r="E28" s="1128">
        <f>+E30+E32+E43+E45+E47+E49</f>
        <v>60737869.010747232</v>
      </c>
      <c r="F28" s="1128">
        <f>+F30+F32+F43+F45+F47+F49</f>
        <v>71211254.713653982</v>
      </c>
      <c r="G28" s="1128">
        <f>+G30+G32+G43+G45+G47+G49</f>
        <v>75351974.779752076</v>
      </c>
      <c r="H28" s="90"/>
    </row>
    <row r="29" spans="2:8" x14ac:dyDescent="0.2">
      <c r="B29" s="148"/>
      <c r="C29" s="1120"/>
      <c r="D29" s="1120"/>
      <c r="E29" s="1120"/>
      <c r="F29" s="1120"/>
      <c r="G29" s="1120"/>
      <c r="H29" s="90"/>
    </row>
    <row r="30" spans="2:8" x14ac:dyDescent="0.2">
      <c r="B30" s="293" t="s">
        <v>377</v>
      </c>
      <c r="C30" s="1127">
        <v>548274.87432155537</v>
      </c>
      <c r="D30" s="1127">
        <v>683538.52444697428</v>
      </c>
      <c r="E30" s="1127">
        <v>637850.15129319532</v>
      </c>
      <c r="F30" s="1127">
        <v>729146.87017445557</v>
      </c>
      <c r="G30" s="1127">
        <v>584431.07180310821</v>
      </c>
      <c r="H30" s="90"/>
    </row>
    <row r="31" spans="2:8" x14ac:dyDescent="0.2">
      <c r="B31" s="146"/>
      <c r="C31" s="1127"/>
      <c r="D31" s="1127"/>
      <c r="E31" s="1127"/>
      <c r="F31" s="1127"/>
      <c r="G31" s="1127"/>
      <c r="H31" s="90"/>
    </row>
    <row r="32" spans="2:8" x14ac:dyDescent="0.2">
      <c r="B32" s="293" t="s">
        <v>271</v>
      </c>
      <c r="C32" s="1127">
        <f>SUM(C33:C41)</f>
        <v>36378666.912177667</v>
      </c>
      <c r="D32" s="1127">
        <f>SUM(D33:D41)</f>
        <v>51037436.15483962</v>
      </c>
      <c r="E32" s="1127">
        <f>SUM(E33:E41)</f>
        <v>50871976.867698669</v>
      </c>
      <c r="F32" s="1127">
        <f>SUM(F33:F41)</f>
        <v>62752777.527399898</v>
      </c>
      <c r="G32" s="1127">
        <f>SUM(G33:G41)</f>
        <v>67389879.467495918</v>
      </c>
      <c r="H32" s="90"/>
    </row>
    <row r="33" spans="2:8" x14ac:dyDescent="0.2">
      <c r="B33" s="285" t="s">
        <v>574</v>
      </c>
      <c r="C33" s="1129">
        <v>2625</v>
      </c>
      <c r="D33" s="1129">
        <v>2625</v>
      </c>
      <c r="E33" s="1129">
        <v>2625</v>
      </c>
      <c r="F33" s="1129">
        <v>2625</v>
      </c>
      <c r="G33" s="1129">
        <v>2625</v>
      </c>
      <c r="H33" s="90"/>
    </row>
    <row r="34" spans="2:8" x14ac:dyDescent="0.2">
      <c r="B34" s="285" t="s">
        <v>267</v>
      </c>
      <c r="C34" s="1129">
        <v>6181058.1102293655</v>
      </c>
      <c r="D34" s="1129">
        <v>6879345.9518513139</v>
      </c>
      <c r="E34" s="1129">
        <v>6802881.7567875525</v>
      </c>
      <c r="F34" s="1129">
        <v>6960726.7667328501</v>
      </c>
      <c r="G34" s="1129">
        <v>7060899.9382214164</v>
      </c>
      <c r="H34" s="90"/>
    </row>
    <row r="35" spans="2:8" x14ac:dyDescent="0.2">
      <c r="B35" s="285" t="s">
        <v>266</v>
      </c>
      <c r="C35" s="1129">
        <v>11636856.238775998</v>
      </c>
      <c r="D35" s="1129">
        <v>12331943.240525998</v>
      </c>
      <c r="E35" s="1129">
        <v>12176418.778666001</v>
      </c>
      <c r="F35" s="1129">
        <v>12911926.646006001</v>
      </c>
      <c r="G35" s="1129">
        <v>12756147.927366</v>
      </c>
      <c r="H35" s="90"/>
    </row>
    <row r="36" spans="2:8" x14ac:dyDescent="0.2">
      <c r="B36" s="285" t="s">
        <v>268</v>
      </c>
      <c r="C36" s="1129">
        <v>126487.24967999999</v>
      </c>
      <c r="D36" s="1129">
        <v>167338.57653000002</v>
      </c>
      <c r="E36" s="1129">
        <v>193602.0539</v>
      </c>
      <c r="F36" s="1129">
        <v>205327.09876999998</v>
      </c>
      <c r="G36" s="1129">
        <v>211076.41837</v>
      </c>
      <c r="H36" s="90"/>
    </row>
    <row r="37" spans="2:8" x14ac:dyDescent="0.2">
      <c r="B37" s="285" t="s">
        <v>269</v>
      </c>
      <c r="C37" s="1129">
        <v>46782.516538303491</v>
      </c>
      <c r="D37" s="1129">
        <v>45161.599831364052</v>
      </c>
      <c r="E37" s="1129">
        <v>44668.878543477826</v>
      </c>
      <c r="F37" s="1129">
        <v>42243.59316137198</v>
      </c>
      <c r="G37" s="1129">
        <v>40925.303130620225</v>
      </c>
      <c r="H37" s="90"/>
    </row>
    <row r="38" spans="2:8" x14ac:dyDescent="0.2">
      <c r="B38" s="285" t="s">
        <v>282</v>
      </c>
      <c r="C38" s="1129">
        <v>3421041.6553600002</v>
      </c>
      <c r="D38" s="1129">
        <v>3467422.0753499996</v>
      </c>
      <c r="E38" s="1129">
        <v>3475802.9723800002</v>
      </c>
      <c r="F38" s="1129">
        <v>3557602.6905400003</v>
      </c>
      <c r="G38" s="1129">
        <v>3662650.5425900007</v>
      </c>
      <c r="H38" s="90"/>
    </row>
    <row r="39" spans="2:8" x14ac:dyDescent="0.2">
      <c r="B39" s="285" t="s">
        <v>517</v>
      </c>
      <c r="C39" s="1129">
        <v>37202.969619999996</v>
      </c>
      <c r="D39" s="1129">
        <v>41262.805189999999</v>
      </c>
      <c r="E39" s="1129">
        <v>42507.082009999998</v>
      </c>
      <c r="F39" s="1129">
        <v>55733.581600000005</v>
      </c>
      <c r="G39" s="1129">
        <v>60890.876969999998</v>
      </c>
      <c r="H39" s="90"/>
    </row>
    <row r="40" spans="2:8" x14ac:dyDescent="0.2">
      <c r="B40" s="285" t="s">
        <v>659</v>
      </c>
      <c r="C40" s="656">
        <v>14879728.024674</v>
      </c>
      <c r="D40" s="1129">
        <v>28031770.905560948</v>
      </c>
      <c r="E40" s="1129">
        <v>28062904.345411632</v>
      </c>
      <c r="F40" s="1129">
        <v>38940380.872949675</v>
      </c>
      <c r="G40" s="1129">
        <v>43508807.089297891</v>
      </c>
      <c r="H40" s="90"/>
    </row>
    <row r="41" spans="2:8" x14ac:dyDescent="0.2">
      <c r="B41" s="285" t="s">
        <v>696</v>
      </c>
      <c r="C41" s="1107">
        <v>46885.147299999997</v>
      </c>
      <c r="D41" s="1129">
        <v>70566</v>
      </c>
      <c r="E41" s="1129">
        <v>70566</v>
      </c>
      <c r="F41" s="1129">
        <v>76211.27764</v>
      </c>
      <c r="G41" s="1129">
        <v>85856.371549999996</v>
      </c>
      <c r="H41" s="90"/>
    </row>
    <row r="42" spans="2:8" x14ac:dyDescent="0.2">
      <c r="B42" s="165"/>
      <c r="C42" s="1121"/>
      <c r="D42" s="1121"/>
      <c r="E42" s="1121"/>
      <c r="F42" s="1121"/>
      <c r="G42" s="1121"/>
      <c r="H42" s="90"/>
    </row>
    <row r="43" spans="2:8" x14ac:dyDescent="0.2">
      <c r="B43" s="293" t="s">
        <v>270</v>
      </c>
      <c r="C43" s="1127">
        <v>6838091.1449789675</v>
      </c>
      <c r="D43" s="1127">
        <v>6912168.5571640376</v>
      </c>
      <c r="E43" s="1127">
        <v>6869744.9726821128</v>
      </c>
      <c r="F43" s="1127">
        <v>5320477.2360885162</v>
      </c>
      <c r="G43" s="1127">
        <v>5289399.3496299982</v>
      </c>
      <c r="H43" s="90"/>
    </row>
    <row r="44" spans="2:8" x14ac:dyDescent="0.2">
      <c r="B44" s="166"/>
      <c r="C44" s="1119"/>
      <c r="D44" s="1119"/>
      <c r="E44" s="1119"/>
      <c r="F44" s="1119"/>
      <c r="G44" s="1119"/>
      <c r="H44" s="90"/>
    </row>
    <row r="45" spans="2:8" x14ac:dyDescent="0.2">
      <c r="B45" s="167" t="s">
        <v>363</v>
      </c>
      <c r="C45" s="1127">
        <v>1104447.8703715904</v>
      </c>
      <c r="D45" s="1127">
        <v>1194162.8149353638</v>
      </c>
      <c r="E45" s="1127">
        <v>1140918.8972942326</v>
      </c>
      <c r="F45" s="1127">
        <v>1187129.0235110126</v>
      </c>
      <c r="G45" s="1127">
        <v>972022.71028426907</v>
      </c>
      <c r="H45" s="90"/>
    </row>
    <row r="46" spans="2:8" x14ac:dyDescent="0.2">
      <c r="B46" s="146"/>
      <c r="C46" s="1119"/>
      <c r="D46" s="1119"/>
      <c r="E46" s="1119"/>
      <c r="F46" s="1119"/>
      <c r="G46" s="1119"/>
      <c r="H46" s="90"/>
    </row>
    <row r="47" spans="2:8" x14ac:dyDescent="0.2">
      <c r="B47" s="293" t="s">
        <v>358</v>
      </c>
      <c r="C47" s="1127">
        <v>969083.54376186593</v>
      </c>
      <c r="D47" s="1127">
        <v>931193.35678504372</v>
      </c>
      <c r="E47" s="1127">
        <v>871628.69715102168</v>
      </c>
      <c r="F47" s="1127">
        <v>831158.8201614198</v>
      </c>
      <c r="G47" s="1127">
        <v>811485.50455074187</v>
      </c>
      <c r="H47" s="90"/>
    </row>
    <row r="48" spans="2:8" x14ac:dyDescent="0.2">
      <c r="B48" s="146"/>
      <c r="C48" s="1119"/>
      <c r="D48" s="1119"/>
      <c r="E48" s="1119"/>
      <c r="F48" s="1119"/>
      <c r="G48" s="1119"/>
      <c r="H48" s="90"/>
    </row>
    <row r="49" spans="2:8" x14ac:dyDescent="0.2">
      <c r="B49" s="293" t="s">
        <v>381</v>
      </c>
      <c r="C49" s="1127">
        <v>428972.01232554641</v>
      </c>
      <c r="D49" s="1127">
        <v>504027.18414797599</v>
      </c>
      <c r="E49" s="1127">
        <v>345749.42462800536</v>
      </c>
      <c r="F49" s="1127">
        <v>390565.23631869274</v>
      </c>
      <c r="G49" s="1127">
        <v>304756.67598804529</v>
      </c>
      <c r="H49" s="90"/>
    </row>
    <row r="50" spans="2:8" x14ac:dyDescent="0.2">
      <c r="B50" s="148"/>
      <c r="C50" s="1120"/>
      <c r="D50" s="1120"/>
      <c r="E50" s="1120"/>
      <c r="F50" s="1120"/>
      <c r="G50" s="1120"/>
      <c r="H50" s="90"/>
    </row>
    <row r="51" spans="2:8" s="421" customFormat="1" ht="15" x14ac:dyDescent="0.25">
      <c r="B51" s="415" t="s">
        <v>240</v>
      </c>
      <c r="C51" s="1128">
        <v>4629957.9183650501</v>
      </c>
      <c r="D51" s="1128">
        <v>2478291.8036515792</v>
      </c>
      <c r="E51" s="1128">
        <v>1840690.3280719116</v>
      </c>
      <c r="F51" s="1128">
        <v>1088382.8092055512</v>
      </c>
      <c r="G51" s="1128">
        <v>585493.31721054995</v>
      </c>
      <c r="H51" s="90"/>
    </row>
    <row r="52" spans="2:8" x14ac:dyDescent="0.2">
      <c r="B52" s="148"/>
      <c r="C52" s="1122"/>
      <c r="D52" s="1122"/>
      <c r="E52" s="1122"/>
      <c r="F52" s="1122"/>
      <c r="G52" s="1122"/>
      <c r="H52" s="90"/>
    </row>
    <row r="53" spans="2:8" s="420" customFormat="1" ht="15.75" x14ac:dyDescent="0.25">
      <c r="B53" s="539" t="s">
        <v>411</v>
      </c>
      <c r="C53" s="1132">
        <f>SUM(C55:C58)</f>
        <v>29595264.963068474</v>
      </c>
      <c r="D53" s="1132">
        <f>SUM(D55:D58)</f>
        <v>38733469.271749943</v>
      </c>
      <c r="E53" s="1132">
        <f>SUM(E55:E58)</f>
        <v>34101860.550936364</v>
      </c>
      <c r="F53" s="1132">
        <f>SUM(F55:F58)</f>
        <v>33844412.262902275</v>
      </c>
      <c r="G53" s="1132">
        <f>SUM(G55:G58)</f>
        <v>15238795.896125749</v>
      </c>
      <c r="H53" s="90"/>
    </row>
    <row r="54" spans="2:8" x14ac:dyDescent="0.2">
      <c r="B54" s="148"/>
      <c r="C54" s="1123"/>
      <c r="D54" s="1123"/>
      <c r="E54" s="1123"/>
      <c r="F54" s="1123"/>
      <c r="G54" s="1123"/>
      <c r="H54" s="90"/>
    </row>
    <row r="55" spans="2:8" s="421" customFormat="1" ht="15" x14ac:dyDescent="0.25">
      <c r="B55" s="293" t="s">
        <v>279</v>
      </c>
      <c r="C55" s="1130">
        <v>7662720.9530353295</v>
      </c>
      <c r="D55" s="1130">
        <v>10818523.974894401</v>
      </c>
      <c r="E55" s="1130">
        <v>9755428.0758327525</v>
      </c>
      <c r="F55" s="1130">
        <v>10754965.452091131</v>
      </c>
      <c r="G55" s="1130">
        <v>8148781.322589444</v>
      </c>
      <c r="H55" s="90"/>
    </row>
    <row r="56" spans="2:8" s="421" customFormat="1" ht="15" x14ac:dyDescent="0.25">
      <c r="B56" s="293" t="s">
        <v>303</v>
      </c>
      <c r="C56" s="1130">
        <v>17992557.852309905</v>
      </c>
      <c r="D56" s="1130">
        <v>22694281.902145386</v>
      </c>
      <c r="E56" s="1130">
        <v>22346432.475103613</v>
      </c>
      <c r="F56" s="1130">
        <v>23089446.81081114</v>
      </c>
      <c r="G56" s="1130">
        <v>7090014.5735363038</v>
      </c>
      <c r="H56" s="90"/>
    </row>
    <row r="57" spans="2:8" s="421" customFormat="1" ht="15" x14ac:dyDescent="0.25">
      <c r="B57" s="293" t="s">
        <v>381</v>
      </c>
      <c r="C57" s="1130">
        <v>0</v>
      </c>
      <c r="D57" s="1130">
        <v>1013005.0808949358</v>
      </c>
      <c r="E57" s="1130">
        <v>0</v>
      </c>
      <c r="F57" s="1130">
        <v>0</v>
      </c>
      <c r="G57" s="1130">
        <v>0</v>
      </c>
      <c r="H57" s="90"/>
    </row>
    <row r="58" spans="2:8" s="421" customFormat="1" ht="15" x14ac:dyDescent="0.25">
      <c r="B58" s="293" t="s">
        <v>688</v>
      </c>
      <c r="C58" s="1130">
        <v>3939986.1577232392</v>
      </c>
      <c r="D58" s="1130">
        <v>4207658.3138152203</v>
      </c>
      <c r="E58" s="1130">
        <v>2000000</v>
      </c>
      <c r="F58" s="1130">
        <v>0</v>
      </c>
      <c r="G58" s="1130">
        <v>0</v>
      </c>
      <c r="H58" s="90"/>
    </row>
    <row r="59" spans="2:8" x14ac:dyDescent="0.2">
      <c r="B59" s="146"/>
      <c r="C59" s="1124"/>
      <c r="D59" s="1124"/>
      <c r="E59" s="1124"/>
      <c r="F59" s="1124"/>
      <c r="G59" s="1124"/>
      <c r="H59" s="90"/>
    </row>
    <row r="60" spans="2:8" s="420" customFormat="1" ht="15.75" x14ac:dyDescent="0.25">
      <c r="B60" s="539" t="s">
        <v>780</v>
      </c>
      <c r="C60" s="1132">
        <f>+C62+C63</f>
        <v>104990.05860190329</v>
      </c>
      <c r="D60" s="1132">
        <f>+D62+D63</f>
        <v>104835.12819105788</v>
      </c>
      <c r="E60" s="1132">
        <f>+E62+E63</f>
        <v>104084.63377349466</v>
      </c>
      <c r="F60" s="1132">
        <f>+F62+F63</f>
        <v>104717.07355281198</v>
      </c>
      <c r="G60" s="1132">
        <f>+G62+G63</f>
        <v>102962.75107174664</v>
      </c>
      <c r="H60" s="90"/>
    </row>
    <row r="61" spans="2:8" x14ac:dyDescent="0.2">
      <c r="B61" s="146"/>
      <c r="C61" s="1119"/>
      <c r="D61" s="1119"/>
      <c r="E61" s="1119"/>
      <c r="F61" s="1119"/>
      <c r="G61" s="1119"/>
      <c r="H61" s="90"/>
    </row>
    <row r="62" spans="2:8" x14ac:dyDescent="0.2">
      <c r="B62" s="293" t="s">
        <v>277</v>
      </c>
      <c r="C62" s="1127">
        <v>96439.268714066537</v>
      </c>
      <c r="D62" s="1127">
        <v>96391.014244961392</v>
      </c>
      <c r="E62" s="1127">
        <v>95790.926521667556</v>
      </c>
      <c r="F62" s="1127">
        <v>96324.436274267806</v>
      </c>
      <c r="G62" s="1127">
        <v>94889.59224936484</v>
      </c>
      <c r="H62" s="90"/>
    </row>
    <row r="63" spans="2:8" x14ac:dyDescent="0.2">
      <c r="B63" s="293" t="s">
        <v>567</v>
      </c>
      <c r="C63" s="1127">
        <v>8550.7898878367632</v>
      </c>
      <c r="D63" s="1127">
        <v>8444.1139460964896</v>
      </c>
      <c r="E63" s="1127">
        <v>8293.7072518271088</v>
      </c>
      <c r="F63" s="1127">
        <v>8392.6372785441781</v>
      </c>
      <c r="G63" s="1127">
        <v>8073.1588223817889</v>
      </c>
      <c r="H63" s="90"/>
    </row>
    <row r="64" spans="2:8" x14ac:dyDescent="0.2">
      <c r="B64" s="146"/>
      <c r="C64" s="1119"/>
      <c r="D64" s="1119"/>
      <c r="E64" s="1119"/>
      <c r="F64" s="1119"/>
      <c r="G64" s="1119"/>
      <c r="H64" s="90"/>
    </row>
    <row r="65" spans="2:8" s="420" customFormat="1" ht="15.75" x14ac:dyDescent="0.25">
      <c r="B65" s="539" t="s">
        <v>620</v>
      </c>
      <c r="C65" s="1135">
        <f>+C67+C68+C69</f>
        <v>2805261.2289879192</v>
      </c>
      <c r="D65" s="1135">
        <f>+D67+D68+D69</f>
        <v>2805421.7249999996</v>
      </c>
      <c r="E65" s="1135">
        <f>+E67+E68+E69</f>
        <v>2476841.7810700759</v>
      </c>
      <c r="F65" s="1135">
        <f>+F67+F68+F69</f>
        <v>2456320.2497357926</v>
      </c>
      <c r="G65" s="1135">
        <f>+G67+G68+G69</f>
        <v>2405504.2994117909</v>
      </c>
      <c r="H65" s="90"/>
    </row>
    <row r="66" spans="2:8" x14ac:dyDescent="0.2">
      <c r="B66" s="1223"/>
      <c r="C66" s="1125"/>
      <c r="D66" s="1125"/>
      <c r="E66" s="1125"/>
      <c r="F66" s="1125"/>
      <c r="G66" s="1125"/>
      <c r="H66" s="90"/>
    </row>
    <row r="67" spans="2:8" x14ac:dyDescent="0.2">
      <c r="B67" s="293" t="s">
        <v>256</v>
      </c>
      <c r="C67" s="1127">
        <v>1213204.2745846061</v>
      </c>
      <c r="D67" s="1127">
        <v>1218781.2681199999</v>
      </c>
      <c r="E67" s="1127">
        <v>1074824.2981572715</v>
      </c>
      <c r="F67" s="1127">
        <v>1070536.5055347723</v>
      </c>
      <c r="G67" s="1127">
        <v>1043557.8542580936</v>
      </c>
      <c r="H67" s="90"/>
    </row>
    <row r="68" spans="2:8" x14ac:dyDescent="0.2">
      <c r="B68" s="293" t="s">
        <v>551</v>
      </c>
      <c r="C68" s="1127">
        <v>1014960.9932933175</v>
      </c>
      <c r="D68" s="1127">
        <v>1012569.9807599999</v>
      </c>
      <c r="E68" s="1127">
        <v>880087.06616825587</v>
      </c>
      <c r="F68" s="1127">
        <v>866535.11066436081</v>
      </c>
      <c r="G68" s="1127">
        <v>858847.83647406334</v>
      </c>
      <c r="H68" s="90"/>
    </row>
    <row r="69" spans="2:8" x14ac:dyDescent="0.2">
      <c r="B69" s="293" t="s">
        <v>709</v>
      </c>
      <c r="C69" s="1127">
        <v>577095.96110999561</v>
      </c>
      <c r="D69" s="1127">
        <v>574070.47612000001</v>
      </c>
      <c r="E69" s="1127">
        <v>521930.41674454865</v>
      </c>
      <c r="F69" s="1127">
        <v>519248.6335366597</v>
      </c>
      <c r="G69" s="1127">
        <v>503098.60867963388</v>
      </c>
      <c r="H69" s="90"/>
    </row>
    <row r="70" spans="2:8" ht="13.5" thickBot="1" x14ac:dyDescent="0.25">
      <c r="B70" s="13"/>
      <c r="C70" s="1126"/>
      <c r="D70" s="1126"/>
      <c r="E70" s="1126"/>
      <c r="F70" s="1126"/>
      <c r="G70" s="1126"/>
      <c r="H70" s="90"/>
    </row>
    <row r="71" spans="2:8" ht="13.5" thickTop="1" x14ac:dyDescent="0.2">
      <c r="B71" s="122"/>
      <c r="C71" s="171"/>
      <c r="D71" s="171"/>
      <c r="E71" s="171"/>
      <c r="F71" s="171"/>
      <c r="G71" s="171"/>
      <c r="H71" s="90"/>
    </row>
    <row r="72" spans="2:8" ht="13.5" thickBot="1" x14ac:dyDescent="0.25">
      <c r="B72" s="14"/>
      <c r="C72" s="172"/>
      <c r="D72" s="172"/>
      <c r="E72" s="172"/>
      <c r="F72" s="172"/>
      <c r="G72" s="172"/>
      <c r="H72" s="90"/>
    </row>
    <row r="73" spans="2:8" s="420" customFormat="1" ht="16.5" thickTop="1" x14ac:dyDescent="0.25">
      <c r="B73" s="540" t="s">
        <v>617</v>
      </c>
      <c r="C73" s="541">
        <f>SUM(C75:C79)</f>
        <v>13270643.90368668</v>
      </c>
      <c r="D73" s="541">
        <f>SUM(D75:D79)</f>
        <v>13192940.133975882</v>
      </c>
      <c r="E73" s="1136">
        <f>SUM(E75:E79)</f>
        <v>13031400.809223764</v>
      </c>
      <c r="F73" s="541">
        <f>SUM(F75:F79)</f>
        <v>13120890.214653447</v>
      </c>
      <c r="G73" s="1136">
        <f>SUM(G75:G79)</f>
        <v>12786801.917608077</v>
      </c>
      <c r="H73" s="90"/>
    </row>
    <row r="74" spans="2:8" x14ac:dyDescent="0.2">
      <c r="B74" s="168"/>
      <c r="C74" s="169"/>
      <c r="D74" s="169"/>
      <c r="E74" s="169"/>
      <c r="F74" s="169"/>
      <c r="G74" s="1125"/>
      <c r="H74" s="90"/>
    </row>
    <row r="75" spans="2:8" x14ac:dyDescent="0.2">
      <c r="B75" s="286" t="s">
        <v>405</v>
      </c>
      <c r="C75" s="291">
        <v>5156899.0857486324</v>
      </c>
      <c r="D75" s="291">
        <v>5156899.0857486324</v>
      </c>
      <c r="E75" s="291">
        <v>5156899.0857486324</v>
      </c>
      <c r="F75" s="291">
        <v>5151027.2004566593</v>
      </c>
      <c r="G75" s="1129">
        <v>5151027.2004566593</v>
      </c>
      <c r="H75" s="90"/>
    </row>
    <row r="76" spans="2:8" x14ac:dyDescent="0.2">
      <c r="B76" s="286" t="s">
        <v>406</v>
      </c>
      <c r="C76" s="291">
        <v>929895.48945081595</v>
      </c>
      <c r="D76" s="291">
        <v>929780.55230617255</v>
      </c>
      <c r="E76" s="291">
        <v>929780.55230617255</v>
      </c>
      <c r="F76" s="291">
        <v>929780.55230617255</v>
      </c>
      <c r="G76" s="1129">
        <v>929780.55230617255</v>
      </c>
      <c r="H76" s="90"/>
    </row>
    <row r="77" spans="2:8" x14ac:dyDescent="0.2">
      <c r="B77" s="286" t="s">
        <v>407</v>
      </c>
      <c r="C77" s="291">
        <v>230924.34699180553</v>
      </c>
      <c r="D77" s="291">
        <v>249787.57948968277</v>
      </c>
      <c r="E77" s="291">
        <v>6589650.4043340646</v>
      </c>
      <c r="F77" s="291">
        <v>6678041.7590812985</v>
      </c>
      <c r="G77" s="1129">
        <v>6402215.9279248249</v>
      </c>
      <c r="H77" s="90"/>
    </row>
    <row r="78" spans="2:8" x14ac:dyDescent="0.2">
      <c r="B78" s="286" t="s">
        <v>408</v>
      </c>
      <c r="C78" s="291">
        <v>6819121.6894530682</v>
      </c>
      <c r="D78" s="291">
        <v>6718519.3680967735</v>
      </c>
      <c r="E78" s="291">
        <v>217839.0974071126</v>
      </c>
      <c r="F78" s="291">
        <v>221043.68538833768</v>
      </c>
      <c r="G78" s="1129">
        <v>163016.08404816981</v>
      </c>
      <c r="H78" s="90"/>
    </row>
    <row r="79" spans="2:8" x14ac:dyDescent="0.2">
      <c r="B79" s="286" t="s">
        <v>409</v>
      </c>
      <c r="C79" s="291">
        <v>133803.29204235837</v>
      </c>
      <c r="D79" s="291">
        <v>137953.54833462089</v>
      </c>
      <c r="E79" s="291">
        <v>137231.66942778148</v>
      </c>
      <c r="F79" s="291">
        <v>140997.0174209798</v>
      </c>
      <c r="G79" s="1129">
        <v>140762.15287224966</v>
      </c>
      <c r="H79" s="90"/>
    </row>
    <row r="80" spans="2:8" ht="13.5" customHeight="1" thickBot="1" x14ac:dyDescent="0.25">
      <c r="B80" s="13"/>
      <c r="C80" s="170"/>
      <c r="D80" s="170"/>
      <c r="E80" s="170"/>
      <c r="F80" s="170"/>
      <c r="G80" s="1126"/>
      <c r="H80" s="63"/>
    </row>
    <row r="81" spans="2:9" ht="13.5" thickTop="1" x14ac:dyDescent="0.2">
      <c r="B81" s="122"/>
      <c r="C81" s="171"/>
      <c r="D81" s="171"/>
      <c r="E81" s="171"/>
      <c r="F81" s="171"/>
      <c r="G81" s="171"/>
      <c r="H81" s="63"/>
    </row>
    <row r="82" spans="2:9" x14ac:dyDescent="0.2">
      <c r="B82" s="807" t="s">
        <v>571</v>
      </c>
      <c r="I82" s="63"/>
    </row>
    <row r="83" spans="2:9" ht="12.75" customHeight="1" x14ac:dyDescent="0.2">
      <c r="B83" s="173" t="s">
        <v>515</v>
      </c>
      <c r="C83" s="174"/>
      <c r="D83" s="174"/>
      <c r="E83" s="174"/>
      <c r="F83" s="174"/>
      <c r="G83" s="174"/>
      <c r="H83" s="174"/>
      <c r="I83" s="63"/>
    </row>
    <row r="84" spans="2:9" ht="12.75" customHeight="1" x14ac:dyDescent="0.2">
      <c r="B84" s="1347" t="s">
        <v>701</v>
      </c>
      <c r="C84" s="1347"/>
      <c r="D84" s="1347"/>
      <c r="E84" s="1347"/>
      <c r="F84" s="1112"/>
      <c r="G84" s="174"/>
      <c r="H84" s="174"/>
      <c r="I84" s="63"/>
    </row>
    <row r="85" spans="2:9" x14ac:dyDescent="0.2">
      <c r="B85" s="1347" t="s">
        <v>618</v>
      </c>
      <c r="C85" s="1347"/>
      <c r="D85" s="1347"/>
      <c r="E85" s="1347"/>
      <c r="F85" s="1112"/>
      <c r="I85" s="63"/>
    </row>
    <row r="86" spans="2:9" ht="27.75" customHeight="1" x14ac:dyDescent="0.2">
      <c r="B86" s="1344" t="s">
        <v>619</v>
      </c>
      <c r="C86" s="1344"/>
      <c r="D86" s="1344"/>
      <c r="E86" s="1344"/>
      <c r="F86" s="1111"/>
      <c r="I86" s="63"/>
    </row>
    <row r="87" spans="2:9" x14ac:dyDescent="0.2">
      <c r="B87" s="174"/>
      <c r="C87" s="174"/>
      <c r="D87" s="174"/>
      <c r="E87" s="174"/>
      <c r="F87" s="174"/>
      <c r="G87" s="174"/>
      <c r="H87" s="174"/>
      <c r="I87" s="63"/>
    </row>
    <row r="88" spans="2:9" x14ac:dyDescent="0.2">
      <c r="I88" s="63"/>
    </row>
    <row r="89" spans="2:9" x14ac:dyDescent="0.2">
      <c r="I89" s="63"/>
    </row>
    <row r="90" spans="2:9" x14ac:dyDescent="0.2">
      <c r="I90" s="63"/>
    </row>
    <row r="91" spans="2:9" x14ac:dyDescent="0.2">
      <c r="I91" s="63"/>
    </row>
    <row r="92" spans="2:9" x14ac:dyDescent="0.2">
      <c r="I92" s="63"/>
    </row>
    <row r="93" spans="2:9" x14ac:dyDescent="0.2">
      <c r="I93" s="63"/>
    </row>
    <row r="94" spans="2:9" x14ac:dyDescent="0.2">
      <c r="C94" s="59"/>
      <c r="D94" s="59"/>
      <c r="E94" s="59"/>
      <c r="F94" s="59"/>
      <c r="G94" s="59"/>
      <c r="H94" s="59"/>
      <c r="I94" s="63"/>
    </row>
    <row r="95" spans="2:9" x14ac:dyDescent="0.2">
      <c r="C95" s="59"/>
      <c r="D95" s="59"/>
      <c r="E95" s="59"/>
      <c r="F95" s="59"/>
      <c r="G95" s="59"/>
      <c r="H95" s="59"/>
      <c r="I95" s="63"/>
    </row>
    <row r="96" spans="2:9" x14ac:dyDescent="0.2">
      <c r="C96" s="59"/>
      <c r="D96" s="59"/>
      <c r="E96" s="59"/>
      <c r="F96" s="59"/>
      <c r="G96" s="59"/>
      <c r="H96" s="59"/>
      <c r="I96" s="63"/>
    </row>
    <row r="97" spans="3:9" x14ac:dyDescent="0.2">
      <c r="C97" s="59"/>
      <c r="D97" s="59"/>
      <c r="E97" s="59"/>
      <c r="F97" s="59"/>
      <c r="G97" s="59"/>
      <c r="H97" s="59"/>
      <c r="I97" s="63"/>
    </row>
    <row r="98" spans="3:9" x14ac:dyDescent="0.2">
      <c r="C98" s="59"/>
      <c r="D98" s="59"/>
      <c r="E98" s="59"/>
      <c r="F98" s="59"/>
      <c r="G98" s="59"/>
      <c r="H98" s="59"/>
    </row>
    <row r="99" spans="3:9" x14ac:dyDescent="0.2">
      <c r="C99" s="59"/>
      <c r="D99" s="59"/>
      <c r="E99" s="59"/>
      <c r="F99" s="59"/>
      <c r="G99" s="59"/>
      <c r="H99" s="59"/>
    </row>
    <row r="100" spans="3:9" x14ac:dyDescent="0.2">
      <c r="C100" s="59"/>
      <c r="D100" s="59"/>
      <c r="E100" s="59"/>
      <c r="F100" s="59"/>
      <c r="G100" s="59"/>
      <c r="H100" s="59"/>
    </row>
    <row r="101" spans="3:9" x14ac:dyDescent="0.2">
      <c r="C101" s="59"/>
      <c r="D101" s="59"/>
      <c r="E101" s="59"/>
      <c r="F101" s="59"/>
      <c r="G101" s="59"/>
      <c r="H101" s="59"/>
    </row>
  </sheetData>
  <customSheetViews>
    <customSheetView guid="{AE035438-BA58-480D-90AC-43CF75BC256A}" scale="75" showPageBreaks="1" fitToPage="1" printArea="1" showRuler="0">
      <selection activeCell="B67" sqref="B67"/>
      <pageMargins left="0.74803149606299213" right="0.74803149606299213" top="0.98425196850393704" bottom="0.98425196850393704" header="0" footer="0"/>
      <printOptions horizontalCentered="1"/>
      <pageSetup paperSize="9" scale="64" fitToHeight="3" orientation="portrait" verticalDpi="300" r:id="rId1"/>
      <headerFooter alignWithMargins="0"/>
    </customSheetView>
  </customSheetViews>
  <mergeCells count="9">
    <mergeCell ref="B86:E86"/>
    <mergeCell ref="B11:B12"/>
    <mergeCell ref="B85:E85"/>
    <mergeCell ref="B6:G6"/>
    <mergeCell ref="B7:G7"/>
    <mergeCell ref="B84:E84"/>
    <mergeCell ref="E9:E10"/>
    <mergeCell ref="E11:G11"/>
    <mergeCell ref="C11:D11"/>
  </mergeCells>
  <phoneticPr fontId="20" type="noConversion"/>
  <hyperlinks>
    <hyperlink ref="A1" location="INDICE!A1" display="Indice"/>
  </hyperlinks>
  <printOptions horizontalCentered="1"/>
  <pageMargins left="0.39370078740157483" right="0.39370078740157483" top="0.19685039370078741" bottom="0.19685039370078741" header="0.15748031496062992" footer="0"/>
  <pageSetup paperSize="9" scale="55" orientation="portrait" horizontalDpi="4294967294" verticalDpi="4294967294" r:id="rId2"/>
  <headerFooter scaleWithDoc="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zoomScaleNormal="100" zoomScaleSheetLayoutView="85" workbookViewId="0"/>
  </sheetViews>
  <sheetFormatPr baseColWidth="10" defaultColWidth="11.42578125" defaultRowHeight="12.75" x14ac:dyDescent="0.2"/>
  <cols>
    <col min="1" max="1" width="6.85546875" style="15" customWidth="1"/>
    <col min="2" max="2" width="110.7109375" style="15" bestFit="1" customWidth="1"/>
    <col min="3" max="3" width="19.140625" style="15" customWidth="1"/>
    <col min="4" max="4" width="20.28515625" style="15" customWidth="1"/>
    <col min="5" max="5" width="25.5703125" style="985" bestFit="1" customWidth="1"/>
    <col min="6" max="6" width="20.140625" style="15" customWidth="1"/>
    <col min="7" max="7" width="17.42578125" style="15" bestFit="1" customWidth="1"/>
    <col min="8" max="8" width="14.42578125" style="15" bestFit="1" customWidth="1"/>
    <col min="9" max="16384" width="11.42578125" style="15"/>
  </cols>
  <sheetData>
    <row r="1" spans="1:8" ht="15" x14ac:dyDescent="0.25">
      <c r="A1" s="757" t="s">
        <v>220</v>
      </c>
      <c r="B1" s="443"/>
    </row>
    <row r="2" spans="1:8" ht="15" customHeight="1" x14ac:dyDescent="0.25">
      <c r="A2" s="443"/>
      <c r="B2" s="394" t="str">
        <f>+A.2.1!B2</f>
        <v>MINISTERIO DE ECONOMIA</v>
      </c>
      <c r="C2" s="142"/>
      <c r="D2" s="142"/>
    </row>
    <row r="3" spans="1:8" ht="15" customHeight="1" x14ac:dyDescent="0.25">
      <c r="A3" s="443"/>
      <c r="B3" s="276" t="s">
        <v>570</v>
      </c>
      <c r="C3" s="142"/>
      <c r="D3" s="142"/>
    </row>
    <row r="4" spans="1:8" s="429" customFormat="1" x14ac:dyDescent="0.2">
      <c r="B4" s="454"/>
      <c r="C4" s="455"/>
      <c r="D4" s="455"/>
      <c r="E4" s="985"/>
    </row>
    <row r="5" spans="1:8" s="429" customFormat="1" ht="17.25" x14ac:dyDescent="0.2">
      <c r="B5" s="1355" t="s">
        <v>798</v>
      </c>
      <c r="C5" s="1355"/>
      <c r="D5" s="1355"/>
      <c r="E5" s="985"/>
    </row>
    <row r="6" spans="1:8" ht="17.25" customHeight="1" x14ac:dyDescent="0.2">
      <c r="B6" s="1355" t="s">
        <v>283</v>
      </c>
      <c r="C6" s="1355"/>
      <c r="D6" s="1355"/>
      <c r="F6" s="429"/>
    </row>
    <row r="7" spans="1:8" ht="17.25" customHeight="1" x14ac:dyDescent="0.2">
      <c r="B7" s="1357" t="s">
        <v>927</v>
      </c>
      <c r="C7" s="1357"/>
      <c r="D7" s="1357"/>
      <c r="E7" s="1114"/>
      <c r="F7" s="429"/>
    </row>
    <row r="8" spans="1:8" s="429" customFormat="1" x14ac:dyDescent="0.2">
      <c r="B8" s="451"/>
      <c r="C8" s="451"/>
      <c r="D8" s="451"/>
      <c r="E8" s="1114"/>
    </row>
    <row r="9" spans="1:8" s="429" customFormat="1" ht="13.5" thickBot="1" x14ac:dyDescent="0.25">
      <c r="B9" s="452"/>
      <c r="C9" s="453"/>
      <c r="D9" s="453"/>
      <c r="E9" s="1114"/>
    </row>
    <row r="10" spans="1:8" ht="17.25" customHeight="1" thickTop="1" thickBot="1" x14ac:dyDescent="0.25">
      <c r="B10" s="143"/>
      <c r="C10" s="456" t="s">
        <v>275</v>
      </c>
      <c r="D10" s="456" t="s">
        <v>276</v>
      </c>
      <c r="E10" s="1114"/>
      <c r="F10" s="429"/>
    </row>
    <row r="11" spans="1:8" ht="18" customHeight="1" thickTop="1" x14ac:dyDescent="0.2">
      <c r="B11" s="144"/>
      <c r="C11" s="834"/>
      <c r="D11" s="834"/>
      <c r="E11" s="1114"/>
      <c r="F11" s="429"/>
    </row>
    <row r="12" spans="1:8" ht="18" customHeight="1" x14ac:dyDescent="0.2">
      <c r="B12" s="542" t="s">
        <v>928</v>
      </c>
      <c r="C12" s="835">
        <v>334811073.6750173</v>
      </c>
      <c r="D12" s="835">
        <v>14212160898.679237</v>
      </c>
      <c r="E12" s="809"/>
      <c r="F12" s="429"/>
    </row>
    <row r="13" spans="1:8" ht="18" customHeight="1" x14ac:dyDescent="0.2">
      <c r="B13" s="145"/>
      <c r="C13" s="836"/>
      <c r="D13" s="836"/>
      <c r="E13" s="809"/>
      <c r="F13" s="429"/>
    </row>
    <row r="14" spans="1:8" ht="18" customHeight="1" x14ac:dyDescent="0.2">
      <c r="B14" s="542" t="s">
        <v>929</v>
      </c>
      <c r="C14" s="835">
        <v>2456320.2456946233</v>
      </c>
      <c r="D14" s="835">
        <v>104266618.68531908</v>
      </c>
      <c r="E14" s="809"/>
      <c r="F14" s="429"/>
    </row>
    <row r="15" spans="1:8" ht="18" customHeight="1" x14ac:dyDescent="0.2">
      <c r="B15" s="145"/>
      <c r="C15" s="836"/>
      <c r="D15" s="836"/>
      <c r="E15" s="809"/>
      <c r="F15" s="429"/>
    </row>
    <row r="16" spans="1:8" ht="18" customHeight="1" x14ac:dyDescent="0.2">
      <c r="B16" s="542" t="s">
        <v>930</v>
      </c>
      <c r="C16" s="835">
        <f>+C12+C14</f>
        <v>337267393.92071193</v>
      </c>
      <c r="D16" s="835">
        <f>+D12+D14</f>
        <v>14316427517.364557</v>
      </c>
      <c r="E16" s="809"/>
      <c r="F16" s="429"/>
      <c r="H16" s="1094"/>
    </row>
    <row r="17" spans="2:6" x14ac:dyDescent="0.2">
      <c r="B17" s="146"/>
      <c r="C17" s="837"/>
      <c r="D17" s="837"/>
      <c r="E17" s="809"/>
      <c r="F17" s="429"/>
    </row>
    <row r="18" spans="2:6" s="418" customFormat="1" ht="15.75" x14ac:dyDescent="0.25">
      <c r="B18" s="492" t="s">
        <v>263</v>
      </c>
      <c r="C18" s="838"/>
      <c r="D18" s="838"/>
      <c r="E18" s="809"/>
      <c r="F18" s="429"/>
    </row>
    <row r="19" spans="2:6" x14ac:dyDescent="0.2">
      <c r="B19" s="148"/>
      <c r="C19" s="839"/>
      <c r="D19" s="839"/>
      <c r="E19" s="809"/>
      <c r="F19" s="429"/>
    </row>
    <row r="20" spans="2:6" s="443" customFormat="1" ht="15" x14ac:dyDescent="0.25">
      <c r="B20" s="507" t="s">
        <v>310</v>
      </c>
      <c r="C20" s="840">
        <f>SUM(C22:C27)</f>
        <v>17095572.00633337</v>
      </c>
      <c r="D20" s="840">
        <f>SUM(D22:D27)</f>
        <v>725677969.19644082</v>
      </c>
      <c r="E20" s="809"/>
      <c r="F20" s="429"/>
    </row>
    <row r="21" spans="2:6" x14ac:dyDescent="0.2">
      <c r="B21" s="148"/>
      <c r="C21" s="839"/>
      <c r="D21" s="839"/>
      <c r="E21" s="809"/>
      <c r="F21" s="429"/>
    </row>
    <row r="22" spans="2:6" x14ac:dyDescent="0.2">
      <c r="B22" s="285" t="s">
        <v>373</v>
      </c>
      <c r="C22" s="841">
        <v>597903.80297915335</v>
      </c>
      <c r="D22" s="841">
        <v>25379999.999999996</v>
      </c>
      <c r="E22" s="809"/>
      <c r="F22" s="429"/>
    </row>
    <row r="23" spans="2:6" x14ac:dyDescent="0.2">
      <c r="B23" s="285" t="s">
        <v>264</v>
      </c>
      <c r="C23" s="841">
        <v>5944197.8258768888</v>
      </c>
      <c r="D23" s="841">
        <v>252321092.57216996</v>
      </c>
      <c r="E23" s="809"/>
      <c r="F23" s="429"/>
    </row>
    <row r="24" spans="2:6" x14ac:dyDescent="0.2">
      <c r="B24" s="285" t="s">
        <v>374</v>
      </c>
      <c r="C24" s="841">
        <v>10156563.894694204</v>
      </c>
      <c r="D24" s="841">
        <v>431128871.171148</v>
      </c>
      <c r="E24" s="809"/>
      <c r="F24" s="429"/>
    </row>
    <row r="25" spans="2:6" x14ac:dyDescent="0.2">
      <c r="B25" s="285" t="s">
        <v>580</v>
      </c>
      <c r="C25" s="841">
        <v>204561.57122129272</v>
      </c>
      <c r="D25" s="841">
        <v>8683290.9436728004</v>
      </c>
      <c r="E25" s="809"/>
      <c r="F25" s="429"/>
    </row>
    <row r="26" spans="2:6" x14ac:dyDescent="0.2">
      <c r="B26" s="285" t="s">
        <v>82</v>
      </c>
      <c r="C26" s="841">
        <v>120739.13512668479</v>
      </c>
      <c r="D26" s="841">
        <v>5125171.0295980545</v>
      </c>
      <c r="E26" s="809"/>
      <c r="F26" s="429"/>
    </row>
    <row r="27" spans="2:6" x14ac:dyDescent="0.2">
      <c r="B27" s="285" t="s">
        <v>49</v>
      </c>
      <c r="C27" s="841">
        <v>71605.776435148349</v>
      </c>
      <c r="D27" s="841">
        <v>3039543.4798521078</v>
      </c>
      <c r="E27" s="809"/>
      <c r="F27" s="429"/>
    </row>
    <row r="28" spans="2:6" x14ac:dyDescent="0.2">
      <c r="B28" s="285"/>
      <c r="C28" s="842"/>
      <c r="D28" s="842"/>
      <c r="E28" s="809"/>
    </row>
    <row r="29" spans="2:6" s="443" customFormat="1" ht="15" x14ac:dyDescent="0.25">
      <c r="B29" s="507" t="s">
        <v>265</v>
      </c>
      <c r="C29" s="840">
        <f>SUM(C31:C38)</f>
        <v>24942302.243875839</v>
      </c>
      <c r="D29" s="840">
        <f>SUM(D31:D38)</f>
        <v>1058758328.3387147</v>
      </c>
      <c r="E29" s="809"/>
    </row>
    <row r="30" spans="2:6" x14ac:dyDescent="0.2">
      <c r="B30" s="148"/>
      <c r="C30" s="839"/>
      <c r="D30" s="839"/>
      <c r="E30" s="809"/>
    </row>
    <row r="31" spans="2:6" x14ac:dyDescent="0.2">
      <c r="B31" s="285" t="s">
        <v>373</v>
      </c>
      <c r="C31" s="843">
        <v>597903.80297915335</v>
      </c>
      <c r="D31" s="843">
        <v>25379999.999999996</v>
      </c>
      <c r="E31" s="809"/>
    </row>
    <row r="32" spans="2:6" x14ac:dyDescent="0.2">
      <c r="B32" s="285" t="s">
        <v>264</v>
      </c>
      <c r="C32" s="843">
        <v>452332.92425794603</v>
      </c>
      <c r="D32" s="843">
        <v>19200763.668778572</v>
      </c>
      <c r="E32" s="809"/>
    </row>
    <row r="33" spans="2:5" x14ac:dyDescent="0.2">
      <c r="B33" s="285" t="s">
        <v>374</v>
      </c>
      <c r="C33" s="843">
        <v>10549350.021814529</v>
      </c>
      <c r="D33" s="843">
        <v>447801974.53098971</v>
      </c>
      <c r="E33" s="809"/>
    </row>
    <row r="34" spans="2:5" x14ac:dyDescent="0.2">
      <c r="B34" s="285" t="s">
        <v>580</v>
      </c>
      <c r="C34" s="843">
        <v>13191542.890251802</v>
      </c>
      <c r="D34" s="843">
        <v>559958570.06827557</v>
      </c>
      <c r="E34" s="809"/>
    </row>
    <row r="35" spans="2:5" x14ac:dyDescent="0.2">
      <c r="B35" s="285" t="s">
        <v>375</v>
      </c>
      <c r="C35" s="843">
        <v>14770.345069999999</v>
      </c>
      <c r="D35" s="843">
        <v>626976.03863488103</v>
      </c>
      <c r="E35" s="809"/>
    </row>
    <row r="36" spans="2:5" x14ac:dyDescent="0.2">
      <c r="B36" s="285" t="s">
        <v>82</v>
      </c>
      <c r="C36" s="843">
        <v>112468.52113919912</v>
      </c>
      <c r="D36" s="843">
        <v>4774097.5258730659</v>
      </c>
      <c r="E36" s="809"/>
    </row>
    <row r="37" spans="2:5" x14ac:dyDescent="0.2">
      <c r="B37" s="285" t="s">
        <v>96</v>
      </c>
      <c r="C37" s="843">
        <v>23541.907871361989</v>
      </c>
      <c r="D37" s="843">
        <v>999313.96789593517</v>
      </c>
      <c r="E37" s="809"/>
    </row>
    <row r="38" spans="2:5" x14ac:dyDescent="0.2">
      <c r="B38" s="285" t="s">
        <v>49</v>
      </c>
      <c r="C38" s="843">
        <v>391.83049184390751</v>
      </c>
      <c r="D38" s="843">
        <v>16632.53826693774</v>
      </c>
      <c r="E38" s="809"/>
    </row>
    <row r="39" spans="2:5" x14ac:dyDescent="0.2">
      <c r="B39" s="146"/>
      <c r="C39" s="839"/>
      <c r="D39" s="839"/>
      <c r="E39" s="809"/>
    </row>
    <row r="40" spans="2:5" s="443" customFormat="1" ht="15" x14ac:dyDescent="0.25">
      <c r="B40" s="507" t="s">
        <v>311</v>
      </c>
      <c r="C40" s="840">
        <f>+C20-C29</f>
        <v>-7846730.2375424691</v>
      </c>
      <c r="D40" s="840">
        <f>+D20-D29</f>
        <v>-333080359.1422739</v>
      </c>
      <c r="E40" s="809"/>
    </row>
    <row r="41" spans="2:5" ht="15" x14ac:dyDescent="0.25">
      <c r="B41" s="147"/>
      <c r="C41" s="844"/>
      <c r="D41" s="845"/>
      <c r="E41" s="809"/>
    </row>
    <row r="42" spans="2:5" s="443" customFormat="1" ht="15" x14ac:dyDescent="0.25">
      <c r="B42" s="507" t="s">
        <v>353</v>
      </c>
      <c r="C42" s="840">
        <v>23308.64741862454</v>
      </c>
      <c r="D42" s="840">
        <v>989412.45822000015</v>
      </c>
      <c r="E42" s="809"/>
    </row>
    <row r="43" spans="2:5" ht="15" x14ac:dyDescent="0.25">
      <c r="B43" s="147"/>
      <c r="C43" s="845"/>
      <c r="D43" s="845"/>
      <c r="E43" s="809"/>
    </row>
    <row r="44" spans="2:5" s="443" customFormat="1" ht="15" x14ac:dyDescent="0.25">
      <c r="B44" s="507" t="s">
        <v>693</v>
      </c>
      <c r="C44" s="846">
        <v>7606.9699000000037</v>
      </c>
      <c r="D44" s="840">
        <v>322902.94040617021</v>
      </c>
      <c r="E44" s="809"/>
    </row>
    <row r="45" spans="2:5" ht="15" x14ac:dyDescent="0.25">
      <c r="B45" s="147"/>
      <c r="C45" s="845"/>
      <c r="D45" s="845"/>
      <c r="E45" s="809"/>
    </row>
    <row r="46" spans="2:5" s="443" customFormat="1" ht="15" x14ac:dyDescent="0.25">
      <c r="B46" s="507" t="s">
        <v>739</v>
      </c>
      <c r="C46" s="840">
        <f>SUM(C48:C51)</f>
        <v>-18149737.369286206</v>
      </c>
      <c r="D46" s="840">
        <f>SUM(D48:D51)</f>
        <v>3896230335.8357096</v>
      </c>
      <c r="E46" s="809"/>
    </row>
    <row r="47" spans="2:5" s="429" customFormat="1" x14ac:dyDescent="0.2">
      <c r="B47" s="543"/>
      <c r="C47" s="847"/>
      <c r="D47" s="847"/>
      <c r="E47" s="809"/>
    </row>
    <row r="48" spans="2:5" x14ac:dyDescent="0.2">
      <c r="B48" s="285" t="s">
        <v>51</v>
      </c>
      <c r="C48" s="843">
        <v>-14325478.872954208</v>
      </c>
      <c r="D48" s="843">
        <v>3732065905.371944</v>
      </c>
      <c r="E48" s="809"/>
    </row>
    <row r="49" spans="2:7" x14ac:dyDescent="0.2">
      <c r="B49" s="285" t="s">
        <v>52</v>
      </c>
      <c r="C49" s="841">
        <v>-5350548.5908252029</v>
      </c>
      <c r="D49" s="841">
        <v>99376010.645689458</v>
      </c>
      <c r="E49" s="809"/>
    </row>
    <row r="50" spans="2:7" x14ac:dyDescent="0.2">
      <c r="B50" s="285" t="s">
        <v>854</v>
      </c>
      <c r="C50" s="841">
        <v>1522074.5138391878</v>
      </c>
      <c r="D50" s="841">
        <v>64609475.5858</v>
      </c>
      <c r="E50" s="809"/>
    </row>
    <row r="51" spans="2:7" x14ac:dyDescent="0.2">
      <c r="B51" s="285" t="s">
        <v>55</v>
      </c>
      <c r="C51" s="841">
        <v>4215.5806540189678</v>
      </c>
      <c r="D51" s="841">
        <v>178944.23227599336</v>
      </c>
      <c r="E51" s="809"/>
    </row>
    <row r="52" spans="2:7" x14ac:dyDescent="0.2">
      <c r="B52" s="146"/>
      <c r="C52" s="842"/>
      <c r="D52" s="842"/>
      <c r="E52" s="809"/>
    </row>
    <row r="53" spans="2:7" s="443" customFormat="1" ht="15" x14ac:dyDescent="0.25">
      <c r="B53" s="507" t="s">
        <v>740</v>
      </c>
      <c r="C53" s="840">
        <f>SUM(C55:C57)</f>
        <v>-50815.950320778502</v>
      </c>
      <c r="D53" s="840">
        <f>SUM(D55:D57)</f>
        <v>34190119.259383194</v>
      </c>
      <c r="E53" s="809"/>
    </row>
    <row r="54" spans="2:7" s="429" customFormat="1" x14ac:dyDescent="0.2">
      <c r="B54" s="543"/>
      <c r="C54" s="847"/>
      <c r="D54" s="847"/>
      <c r="E54" s="809"/>
    </row>
    <row r="55" spans="2:7" x14ac:dyDescent="0.2">
      <c r="B55" s="285" t="s">
        <v>51</v>
      </c>
      <c r="C55" s="843">
        <v>-36538.90740764721</v>
      </c>
      <c r="D55" s="843">
        <v>33930666.971263953</v>
      </c>
      <c r="E55" s="809"/>
    </row>
    <row r="56" spans="2:7" x14ac:dyDescent="0.2">
      <c r="B56" s="285" t="s">
        <v>52</v>
      </c>
      <c r="C56" s="841">
        <v>-14183.371522131294</v>
      </c>
      <c r="D56" s="841">
        <v>263428.47942582751</v>
      </c>
      <c r="E56" s="809"/>
    </row>
    <row r="57" spans="2:7" x14ac:dyDescent="0.2">
      <c r="B57" s="285" t="s">
        <v>879</v>
      </c>
      <c r="C57" s="841">
        <v>-93.671390999999318</v>
      </c>
      <c r="D57" s="841">
        <v>-3976.1913065852714</v>
      </c>
      <c r="E57" s="809"/>
      <c r="F57" s="983"/>
    </row>
    <row r="58" spans="2:7" x14ac:dyDescent="0.2">
      <c r="B58" s="149"/>
      <c r="C58" s="848"/>
      <c r="D58" s="848"/>
      <c r="E58" s="809"/>
    </row>
    <row r="59" spans="2:7" s="418" customFormat="1" ht="15.75" x14ac:dyDescent="0.25">
      <c r="B59" s="492" t="s">
        <v>741</v>
      </c>
      <c r="C59" s="849">
        <f>+C40+C42+C44+C46+C53</f>
        <v>-26016367.939830832</v>
      </c>
      <c r="D59" s="849">
        <f>+D40+D42+D44+D46+D53</f>
        <v>3598652411.3514452</v>
      </c>
      <c r="E59" s="809"/>
    </row>
    <row r="60" spans="2:7" ht="18" customHeight="1" x14ac:dyDescent="0.2">
      <c r="B60" s="148"/>
      <c r="C60" s="850"/>
      <c r="D60" s="850"/>
      <c r="E60" s="1114"/>
      <c r="F60" s="1114"/>
      <c r="G60" s="1114"/>
    </row>
    <row r="61" spans="2:7" s="416" customFormat="1" ht="18" customHeight="1" x14ac:dyDescent="0.3">
      <c r="B61" s="542" t="s">
        <v>931</v>
      </c>
      <c r="C61" s="851">
        <f>+C16+C59</f>
        <v>311251025.98088109</v>
      </c>
      <c r="D61" s="851">
        <f>+D16+D59</f>
        <v>17915079928.716003</v>
      </c>
      <c r="E61" s="1114"/>
      <c r="F61" s="1114"/>
      <c r="G61" s="1114"/>
    </row>
    <row r="62" spans="2:7" ht="18" customHeight="1" x14ac:dyDescent="0.2">
      <c r="B62" s="151"/>
      <c r="C62" s="842"/>
      <c r="D62" s="842"/>
      <c r="E62" s="1114"/>
      <c r="F62" s="1233"/>
      <c r="G62" s="1114"/>
    </row>
    <row r="63" spans="2:7" s="416" customFormat="1" ht="18" customHeight="1" x14ac:dyDescent="0.3">
      <c r="B63" s="542" t="s">
        <v>932</v>
      </c>
      <c r="C63" s="851">
        <f>+C14+C53</f>
        <v>2405504.2953738449</v>
      </c>
      <c r="D63" s="851">
        <f>+D14+D53</f>
        <v>138456737.94470227</v>
      </c>
      <c r="E63" s="1114"/>
      <c r="F63" s="1114"/>
      <c r="G63" s="1114"/>
    </row>
    <row r="64" spans="2:7" ht="18" customHeight="1" x14ac:dyDescent="0.2">
      <c r="B64" s="151"/>
      <c r="C64" s="842"/>
      <c r="D64" s="842"/>
      <c r="E64" s="1114"/>
      <c r="F64" s="1114"/>
      <c r="G64" s="1114"/>
    </row>
    <row r="65" spans="2:7" s="416" customFormat="1" ht="18" customHeight="1" x14ac:dyDescent="0.3">
      <c r="B65" s="542" t="s">
        <v>933</v>
      </c>
      <c r="C65" s="851">
        <f>+C61-C63</f>
        <v>308845521.68550724</v>
      </c>
      <c r="D65" s="851">
        <f>+D61-D63</f>
        <v>17776623190.771301</v>
      </c>
      <c r="E65" s="1114"/>
      <c r="F65" s="1114"/>
      <c r="G65" s="1114"/>
    </row>
    <row r="66" spans="2:7" ht="18" customHeight="1" thickBot="1" x14ac:dyDescent="0.25">
      <c r="B66" s="152"/>
      <c r="C66" s="852"/>
      <c r="D66" s="852"/>
      <c r="E66" s="1093"/>
    </row>
    <row r="67" spans="2:7" ht="13.5" thickTop="1" x14ac:dyDescent="0.2">
      <c r="B67" s="153"/>
      <c r="C67" s="154"/>
      <c r="D67" s="154"/>
    </row>
    <row r="68" spans="2:7" ht="13.5" customHeight="1" x14ac:dyDescent="0.2">
      <c r="B68" s="155"/>
      <c r="C68" s="155"/>
      <c r="D68" s="155"/>
      <c r="E68" s="63"/>
    </row>
    <row r="69" spans="2:7" ht="12.75" customHeight="1" x14ac:dyDescent="0.2">
      <c r="B69" s="155"/>
      <c r="C69" s="155"/>
      <c r="D69" s="155"/>
    </row>
    <row r="70" spans="2:7" x14ac:dyDescent="0.2">
      <c r="B70" s="5"/>
      <c r="C70" s="5"/>
      <c r="D70" s="5"/>
      <c r="E70" s="63"/>
    </row>
    <row r="71" spans="2:7" x14ac:dyDescent="0.2">
      <c r="B71" s="5"/>
      <c r="C71" s="93"/>
      <c r="D71" s="5"/>
      <c r="E71" s="63"/>
    </row>
    <row r="72" spans="2:7" ht="17.25" x14ac:dyDescent="0.2">
      <c r="B72" s="1356" t="s">
        <v>767</v>
      </c>
      <c r="C72" s="1356"/>
      <c r="D72" s="1356"/>
      <c r="E72" s="1356"/>
    </row>
    <row r="73" spans="2:7" x14ac:dyDescent="0.2">
      <c r="B73" s="5"/>
      <c r="C73" s="5"/>
      <c r="D73" s="5"/>
    </row>
    <row r="74" spans="2:7" x14ac:dyDescent="0.2">
      <c r="B74" s="5"/>
      <c r="C74" s="5"/>
      <c r="D74" s="5"/>
    </row>
    <row r="75" spans="2:7" ht="13.5" thickBot="1" x14ac:dyDescent="0.25">
      <c r="B75" s="5" t="s">
        <v>167</v>
      </c>
      <c r="C75" s="5"/>
      <c r="D75" s="5"/>
    </row>
    <row r="76" spans="2:7" ht="13.5" customHeight="1" thickTop="1" x14ac:dyDescent="0.2">
      <c r="B76" s="1358" t="s">
        <v>288</v>
      </c>
      <c r="C76" s="1360" t="s">
        <v>44</v>
      </c>
      <c r="D76" s="1361"/>
      <c r="E76" s="1362"/>
    </row>
    <row r="77" spans="2:7" ht="13.5" customHeight="1" thickBot="1" x14ac:dyDescent="0.25">
      <c r="B77" s="1359"/>
      <c r="C77" s="11" t="s">
        <v>45</v>
      </c>
      <c r="D77" s="12" t="s">
        <v>46</v>
      </c>
      <c r="E77" s="986" t="s">
        <v>293</v>
      </c>
    </row>
    <row r="78" spans="2:7" ht="13.5" thickTop="1" x14ac:dyDescent="0.2">
      <c r="B78" s="156"/>
      <c r="C78" s="738"/>
      <c r="D78" s="739"/>
      <c r="E78" s="987"/>
    </row>
    <row r="79" spans="2:7" x14ac:dyDescent="0.2">
      <c r="B79" s="146" t="s">
        <v>101</v>
      </c>
      <c r="C79" s="740">
        <v>-12587.29389819133</v>
      </c>
      <c r="D79" s="879">
        <v>-0.2</v>
      </c>
      <c r="E79" s="1230">
        <v>-12587.493898191331</v>
      </c>
    </row>
    <row r="80" spans="2:7" x14ac:dyDescent="0.2">
      <c r="B80" s="146" t="s">
        <v>102</v>
      </c>
      <c r="C80" s="740">
        <v>-872.08197508668138</v>
      </c>
      <c r="D80" s="879">
        <v>-35.85</v>
      </c>
      <c r="E80" s="1230">
        <v>-907.9319750866814</v>
      </c>
    </row>
    <row r="81" spans="2:5" x14ac:dyDescent="0.2">
      <c r="B81" s="146" t="s">
        <v>340</v>
      </c>
      <c r="C81" s="740">
        <v>-853.03952465141299</v>
      </c>
      <c r="D81" s="879">
        <v>0</v>
      </c>
      <c r="E81" s="1230">
        <v>-853.03952465141299</v>
      </c>
    </row>
    <row r="82" spans="2:5" x14ac:dyDescent="0.2">
      <c r="B82" s="146" t="s">
        <v>103</v>
      </c>
      <c r="C82" s="740">
        <v>-1.2833409610767363</v>
      </c>
      <c r="D82" s="879">
        <v>-0.05</v>
      </c>
      <c r="E82" s="1230">
        <v>-1.3333409610767364</v>
      </c>
    </row>
    <row r="83" spans="2:5" x14ac:dyDescent="0.2">
      <c r="B83" s="146" t="s">
        <v>104</v>
      </c>
      <c r="C83" s="740">
        <v>-11.253050422257482</v>
      </c>
      <c r="D83" s="879">
        <v>-0.34</v>
      </c>
      <c r="E83" s="1230">
        <v>-11.593050422257482</v>
      </c>
    </row>
    <row r="84" spans="2:5" x14ac:dyDescent="0.2">
      <c r="B84" s="146" t="s">
        <v>84</v>
      </c>
      <c r="C84" s="740">
        <v>-0.16313148599061836</v>
      </c>
      <c r="D84" s="879">
        <v>-0.1</v>
      </c>
      <c r="E84" s="1230">
        <v>-0.26313148599061836</v>
      </c>
    </row>
    <row r="85" spans="2:5" x14ac:dyDescent="0.2">
      <c r="B85" s="146" t="s">
        <v>341</v>
      </c>
      <c r="C85" s="740">
        <v>-0.36396260953880177</v>
      </c>
      <c r="D85" s="879">
        <v>0</v>
      </c>
      <c r="E85" s="1230">
        <v>-0.36396260953880177</v>
      </c>
    </row>
    <row r="86" spans="2:5" x14ac:dyDescent="0.2">
      <c r="B86" s="146"/>
      <c r="C86" s="736"/>
      <c r="D86" s="737"/>
      <c r="E86" s="1231"/>
    </row>
    <row r="87" spans="2:5" ht="13.5" thickBot="1" x14ac:dyDescent="0.25">
      <c r="B87" s="157" t="s">
        <v>293</v>
      </c>
      <c r="C87" s="741">
        <f>SUM(C79:C86)</f>
        <v>-14325.47888340829</v>
      </c>
      <c r="D87" s="742">
        <f>SUM(D79:D86)</f>
        <v>-36.540000000000006</v>
      </c>
      <c r="E87" s="1232">
        <f>SUM(E79:E86)</f>
        <v>-14362.018883408289</v>
      </c>
    </row>
    <row r="88" spans="2:5" ht="13.5" thickTop="1" x14ac:dyDescent="0.2">
      <c r="B88" s="9"/>
      <c r="C88" s="158"/>
      <c r="D88" s="158"/>
    </row>
    <row r="89" spans="2:5" x14ac:dyDescent="0.2">
      <c r="B89" s="5" t="s">
        <v>342</v>
      </c>
      <c r="C89" s="5"/>
      <c r="D89" s="5"/>
    </row>
    <row r="90" spans="2:5" x14ac:dyDescent="0.2">
      <c r="B90" s="5" t="s">
        <v>581</v>
      </c>
      <c r="C90" s="5"/>
      <c r="D90" s="5"/>
    </row>
    <row r="91" spans="2:5" x14ac:dyDescent="0.2">
      <c r="B91" s="159"/>
    </row>
    <row r="92" spans="2:5" x14ac:dyDescent="0.2">
      <c r="B92" s="5"/>
    </row>
  </sheetData>
  <mergeCells count="6">
    <mergeCell ref="B5:D5"/>
    <mergeCell ref="B72:E72"/>
    <mergeCell ref="B6:D6"/>
    <mergeCell ref="B7:D7"/>
    <mergeCell ref="B76:B77"/>
    <mergeCell ref="C76:E76"/>
  </mergeCells>
  <hyperlinks>
    <hyperlink ref="A1" location="INDICE!A1" display="Indice"/>
  </hyperlinks>
  <printOptions horizontalCentered="1"/>
  <pageMargins left="0.14000000000000001" right="0.13" top="0.19685039370078741" bottom="0.19685039370078741" header="0.15748031496062992" footer="0"/>
  <pageSetup paperSize="9" scale="60" orientation="portrait" horizontalDpi="4294967293" r:id="rId1"/>
  <headerFooter scaleWithDoc="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9"/>
  <sheetViews>
    <sheetView showGridLines="0" zoomScaleNormal="100" zoomScaleSheetLayoutView="85" workbookViewId="0"/>
  </sheetViews>
  <sheetFormatPr baseColWidth="10" defaultColWidth="11.42578125" defaultRowHeight="12.75" x14ac:dyDescent="0.2"/>
  <cols>
    <col min="1" max="1" width="6.85546875" style="15" customWidth="1"/>
    <col min="2" max="2" width="108.42578125" style="15" bestFit="1" customWidth="1"/>
    <col min="3" max="3" width="19.140625" style="15" customWidth="1"/>
    <col min="4" max="4" width="19.140625" style="15" bestFit="1" customWidth="1"/>
    <col min="5" max="5" width="24" style="984" bestFit="1" customWidth="1"/>
    <col min="6" max="6" width="20" style="15" bestFit="1" customWidth="1"/>
    <col min="7" max="16384" width="11.42578125" style="15"/>
  </cols>
  <sheetData>
    <row r="1" spans="1:6" ht="15" x14ac:dyDescent="0.25">
      <c r="A1" s="757" t="s">
        <v>220</v>
      </c>
      <c r="B1" s="443"/>
    </row>
    <row r="2" spans="1:6" ht="15" customHeight="1" x14ac:dyDescent="0.25">
      <c r="A2" s="443"/>
      <c r="B2" s="394" t="str">
        <f>+A.2.2!B2</f>
        <v>MINISTERIO DE ECONOMIA</v>
      </c>
      <c r="C2" s="142"/>
      <c r="D2" s="142"/>
    </row>
    <row r="3" spans="1:6" ht="15" customHeight="1" x14ac:dyDescent="0.25">
      <c r="A3" s="443"/>
      <c r="B3" s="276" t="s">
        <v>305</v>
      </c>
      <c r="C3" s="142"/>
      <c r="D3" s="142"/>
    </row>
    <row r="4" spans="1:6" s="429" customFormat="1" ht="12" x14ac:dyDescent="0.2">
      <c r="B4" s="1137"/>
      <c r="C4" s="1138"/>
      <c r="D4" s="1138"/>
      <c r="E4" s="1139"/>
    </row>
    <row r="5" spans="1:6" s="429" customFormat="1" ht="17.25" x14ac:dyDescent="0.2">
      <c r="B5" s="1355" t="s">
        <v>798</v>
      </c>
      <c r="C5" s="1355"/>
      <c r="D5" s="1355"/>
      <c r="E5" s="1139"/>
    </row>
    <row r="6" spans="1:6" ht="17.25" customHeight="1" x14ac:dyDescent="0.2">
      <c r="B6" s="1355" t="s">
        <v>283</v>
      </c>
      <c r="C6" s="1355"/>
      <c r="D6" s="1355"/>
    </row>
    <row r="7" spans="1:6" ht="17.25" customHeight="1" x14ac:dyDescent="0.2">
      <c r="B7" s="1357" t="s">
        <v>934</v>
      </c>
      <c r="C7" s="1357"/>
      <c r="D7" s="1357"/>
    </row>
    <row r="8" spans="1:6" s="429" customFormat="1" ht="12" x14ac:dyDescent="0.2">
      <c r="B8" s="451"/>
      <c r="C8" s="451"/>
      <c r="D8" s="451"/>
      <c r="E8" s="1139"/>
    </row>
    <row r="9" spans="1:6" s="429" customFormat="1" thickBot="1" x14ac:dyDescent="0.25">
      <c r="B9" s="452"/>
      <c r="C9" s="453"/>
      <c r="D9" s="453"/>
      <c r="E9" s="1139"/>
    </row>
    <row r="10" spans="1:6" ht="17.25" customHeight="1" thickTop="1" thickBot="1" x14ac:dyDescent="0.25">
      <c r="B10" s="143"/>
      <c r="C10" s="456" t="s">
        <v>275</v>
      </c>
      <c r="D10" s="456" t="s">
        <v>276</v>
      </c>
    </row>
    <row r="11" spans="1:6" ht="18" customHeight="1" thickTop="1" x14ac:dyDescent="0.2">
      <c r="B11" s="144"/>
      <c r="C11" s="1140"/>
      <c r="D11" s="1141"/>
    </row>
    <row r="12" spans="1:6" ht="18" customHeight="1" x14ac:dyDescent="0.2">
      <c r="B12" s="542" t="s">
        <v>819</v>
      </c>
      <c r="C12" s="835">
        <v>329386381.43773806</v>
      </c>
      <c r="D12" s="835">
        <v>12453539128.397247</v>
      </c>
      <c r="F12" s="1169"/>
    </row>
    <row r="13" spans="1:6" ht="18" customHeight="1" x14ac:dyDescent="0.2">
      <c r="B13" s="145"/>
      <c r="C13" s="836"/>
      <c r="D13" s="836"/>
    </row>
    <row r="14" spans="1:6" ht="18" customHeight="1" x14ac:dyDescent="0.2">
      <c r="B14" s="542" t="s">
        <v>820</v>
      </c>
      <c r="C14" s="835">
        <v>2805421.7250773218</v>
      </c>
      <c r="D14" s="835">
        <v>106068226.20791095</v>
      </c>
    </row>
    <row r="15" spans="1:6" ht="18" customHeight="1" x14ac:dyDescent="0.2">
      <c r="B15" s="145"/>
      <c r="C15" s="836"/>
      <c r="D15" s="836"/>
    </row>
    <row r="16" spans="1:6" ht="18" customHeight="1" x14ac:dyDescent="0.2">
      <c r="B16" s="542" t="s">
        <v>821</v>
      </c>
      <c r="C16" s="835">
        <f>+C12+C14</f>
        <v>332191803.16281539</v>
      </c>
      <c r="D16" s="835">
        <f>+D12+D14</f>
        <v>12559607354.605158</v>
      </c>
      <c r="E16" s="1114"/>
    </row>
    <row r="17" spans="1:6" x14ac:dyDescent="0.2">
      <c r="B17" s="146"/>
      <c r="C17" s="1142"/>
      <c r="D17" s="1143"/>
    </row>
    <row r="18" spans="1:6" s="418" customFormat="1" ht="15.75" x14ac:dyDescent="0.25">
      <c r="B18" s="492" t="s">
        <v>263</v>
      </c>
      <c r="C18" s="1144"/>
      <c r="D18" s="1145"/>
      <c r="E18" s="1146"/>
      <c r="F18" s="15"/>
    </row>
    <row r="19" spans="1:6" x14ac:dyDescent="0.2">
      <c r="B19" s="148"/>
      <c r="C19" s="1147"/>
      <c r="D19" s="1147"/>
    </row>
    <row r="20" spans="1:6" s="443" customFormat="1" ht="15" x14ac:dyDescent="0.25">
      <c r="B20" s="507" t="s">
        <v>310</v>
      </c>
      <c r="C20" s="1148">
        <f>SUM(C22:C27)</f>
        <v>77422401.425772622</v>
      </c>
      <c r="D20" s="1148">
        <f>SUM(D22:D27)</f>
        <v>3204340943.5410008</v>
      </c>
      <c r="E20" s="1149"/>
      <c r="F20" s="15"/>
    </row>
    <row r="21" spans="1:6" x14ac:dyDescent="0.2">
      <c r="B21" s="148"/>
      <c r="C21" s="1147"/>
      <c r="D21" s="1150"/>
    </row>
    <row r="22" spans="1:6" x14ac:dyDescent="0.2">
      <c r="B22" s="285" t="s">
        <v>373</v>
      </c>
      <c r="C22" s="841">
        <v>6254760.2522999067</v>
      </c>
      <c r="D22" s="841">
        <v>255180000</v>
      </c>
    </row>
    <row r="23" spans="1:6" x14ac:dyDescent="0.2">
      <c r="B23" s="285" t="s">
        <v>264</v>
      </c>
      <c r="C23" s="841">
        <v>18482906.988005031</v>
      </c>
      <c r="D23" s="841">
        <v>794445793.70053482</v>
      </c>
    </row>
    <row r="24" spans="1:6" x14ac:dyDescent="0.2">
      <c r="B24" s="285" t="s">
        <v>374</v>
      </c>
      <c r="C24" s="841">
        <v>38265972.904777035</v>
      </c>
      <c r="D24" s="841">
        <v>1580145960.6195064</v>
      </c>
    </row>
    <row r="25" spans="1:6" x14ac:dyDescent="0.2">
      <c r="B25" s="285" t="s">
        <v>852</v>
      </c>
      <c r="C25" s="841">
        <v>13936721.63118232</v>
      </c>
      <c r="D25" s="841">
        <v>555008005.52060103</v>
      </c>
    </row>
    <row r="26" spans="1:6" x14ac:dyDescent="0.2">
      <c r="B26" s="285" t="s">
        <v>82</v>
      </c>
      <c r="C26" s="841">
        <v>307123.92023331835</v>
      </c>
      <c r="D26" s="841">
        <v>12606918.172109395</v>
      </c>
    </row>
    <row r="27" spans="1:6" x14ac:dyDescent="0.2">
      <c r="B27" s="285" t="s">
        <v>49</v>
      </c>
      <c r="C27" s="841">
        <v>174915.72927500674</v>
      </c>
      <c r="D27" s="841">
        <v>6954265.5282494463</v>
      </c>
    </row>
    <row r="28" spans="1:6" x14ac:dyDescent="0.2">
      <c r="A28" s="1152"/>
      <c r="C28" s="1153"/>
      <c r="D28" s="1154"/>
    </row>
    <row r="29" spans="1:6" s="443" customFormat="1" ht="15" x14ac:dyDescent="0.25">
      <c r="B29" s="507" t="s">
        <v>265</v>
      </c>
      <c r="C29" s="1148">
        <f>SUM(C31:C40)</f>
        <v>79804701.908161134</v>
      </c>
      <c r="D29" s="1148">
        <f>SUM(D31:D40)</f>
        <v>3294553244.862155</v>
      </c>
      <c r="E29" s="1149"/>
      <c r="F29" s="15"/>
    </row>
    <row r="30" spans="1:6" x14ac:dyDescent="0.2">
      <c r="B30" s="148"/>
      <c r="C30" s="1147"/>
      <c r="D30" s="1147"/>
    </row>
    <row r="31" spans="1:6" x14ac:dyDescent="0.2">
      <c r="B31" s="285" t="s">
        <v>373</v>
      </c>
      <c r="C31" s="843">
        <v>6254760.2522999067</v>
      </c>
      <c r="D31" s="843">
        <v>255180000</v>
      </c>
    </row>
    <row r="32" spans="1:6" x14ac:dyDescent="0.2">
      <c r="B32" s="285" t="s">
        <v>264</v>
      </c>
      <c r="C32" s="843">
        <v>1355443.7581078545</v>
      </c>
      <c r="D32" s="843">
        <v>55799873.253230408</v>
      </c>
    </row>
    <row r="33" spans="2:6" x14ac:dyDescent="0.2">
      <c r="B33" s="285" t="s">
        <v>374</v>
      </c>
      <c r="C33" s="843">
        <v>37051815.571274176</v>
      </c>
      <c r="D33" s="843">
        <v>1532818638.4259391</v>
      </c>
    </row>
    <row r="34" spans="2:6" x14ac:dyDescent="0.2">
      <c r="B34" s="285" t="s">
        <v>852</v>
      </c>
      <c r="C34" s="843">
        <v>29276430.091948763</v>
      </c>
      <c r="D34" s="843">
        <v>1203758091.4651628</v>
      </c>
    </row>
    <row r="35" spans="2:6" x14ac:dyDescent="0.2">
      <c r="B35" s="285" t="s">
        <v>851</v>
      </c>
      <c r="C35" s="843">
        <v>2750000</v>
      </c>
      <c r="D35" s="843">
        <v>119221574.99999999</v>
      </c>
    </row>
    <row r="36" spans="2:6" x14ac:dyDescent="0.2">
      <c r="B36" s="285" t="s">
        <v>375</v>
      </c>
      <c r="C36" s="843">
        <v>1170622.6392885337</v>
      </c>
      <c r="D36" s="843">
        <v>44327786.33413747</v>
      </c>
    </row>
    <row r="37" spans="2:6" x14ac:dyDescent="0.2">
      <c r="B37" s="285" t="s">
        <v>82</v>
      </c>
      <c r="C37" s="843">
        <v>1880855.2241207969</v>
      </c>
      <c r="D37" s="843">
        <v>80815997.805573717</v>
      </c>
    </row>
    <row r="38" spans="2:6" x14ac:dyDescent="0.2">
      <c r="B38" s="285" t="s">
        <v>96</v>
      </c>
      <c r="C38" s="843">
        <v>49309.915950511378</v>
      </c>
      <c r="D38" s="843">
        <v>2042651.4573980537</v>
      </c>
    </row>
    <row r="39" spans="2:6" x14ac:dyDescent="0.2">
      <c r="B39" s="285" t="s">
        <v>68</v>
      </c>
      <c r="C39" s="843">
        <v>14253.971206591361</v>
      </c>
      <c r="D39" s="843">
        <v>538918.41957016813</v>
      </c>
    </row>
    <row r="40" spans="2:6" x14ac:dyDescent="0.2">
      <c r="B40" s="285" t="s">
        <v>49</v>
      </c>
      <c r="C40" s="843">
        <v>1210.4839640122773</v>
      </c>
      <c r="D40" s="843">
        <v>49712.701143695973</v>
      </c>
    </row>
    <row r="41" spans="2:6" x14ac:dyDescent="0.2">
      <c r="B41" s="146"/>
      <c r="C41" s="1147"/>
      <c r="D41" s="1150"/>
    </row>
    <row r="42" spans="2:6" s="443" customFormat="1" ht="15" x14ac:dyDescent="0.25">
      <c r="B42" s="507" t="s">
        <v>311</v>
      </c>
      <c r="C42" s="1148">
        <f>+C20-C29</f>
        <v>-2382300.4823885113</v>
      </c>
      <c r="D42" s="1148">
        <f>+D20-D29</f>
        <v>-90212301.321154118</v>
      </c>
      <c r="E42" s="1149"/>
      <c r="F42" s="15"/>
    </row>
    <row r="43" spans="2:6" ht="15" x14ac:dyDescent="0.25">
      <c r="B43" s="147"/>
      <c r="C43" s="1157"/>
      <c r="D43" s="1158"/>
    </row>
    <row r="44" spans="2:6" s="443" customFormat="1" ht="15" x14ac:dyDescent="0.25">
      <c r="B44" s="507" t="s">
        <v>353</v>
      </c>
      <c r="C44" s="1148">
        <v>35966.044850063256</v>
      </c>
      <c r="D44" s="1158">
        <v>1504998.5006900001</v>
      </c>
      <c r="E44" s="1149"/>
      <c r="F44" s="15"/>
    </row>
    <row r="45" spans="2:6" ht="15" x14ac:dyDescent="0.25">
      <c r="B45" s="147"/>
      <c r="C45" s="1148"/>
      <c r="D45" s="1158"/>
    </row>
    <row r="46" spans="2:6" s="443" customFormat="1" ht="15" x14ac:dyDescent="0.25">
      <c r="B46" s="507" t="s">
        <v>693</v>
      </c>
      <c r="C46" s="1148">
        <v>-79674.247349999991</v>
      </c>
      <c r="D46" s="1158">
        <v>-3213485.7201983547</v>
      </c>
      <c r="E46" s="1149"/>
      <c r="F46" s="15"/>
    </row>
    <row r="47" spans="2:6" ht="15" x14ac:dyDescent="0.25">
      <c r="B47" s="147"/>
      <c r="C47" s="1148"/>
      <c r="D47" s="1148"/>
      <c r="E47" s="1149"/>
      <c r="F47" s="1149"/>
    </row>
    <row r="48" spans="2:6" s="443" customFormat="1" ht="15" x14ac:dyDescent="0.25">
      <c r="B48" s="507" t="s">
        <v>739</v>
      </c>
      <c r="C48" s="1148">
        <f>SUM(C50:C53)</f>
        <v>-18114851.067342393</v>
      </c>
      <c r="D48" s="1148">
        <f>SUM(D50:D53)</f>
        <v>5415004850.9147158</v>
      </c>
      <c r="E48" s="1149"/>
      <c r="F48" s="1149"/>
    </row>
    <row r="49" spans="2:6" s="429" customFormat="1" ht="15" x14ac:dyDescent="0.25">
      <c r="B49" s="543"/>
      <c r="C49" s="1159"/>
      <c r="D49" s="1160"/>
      <c r="E49" s="1149"/>
      <c r="F49" s="1149"/>
    </row>
    <row r="50" spans="2:6" ht="15" x14ac:dyDescent="0.25">
      <c r="B50" s="285" t="s">
        <v>51</v>
      </c>
      <c r="C50" s="1155">
        <v>-19846562.069103815</v>
      </c>
      <c r="D50" s="1156">
        <v>4910195771.6718082</v>
      </c>
      <c r="E50" s="1149"/>
      <c r="F50" s="1149"/>
    </row>
    <row r="51" spans="2:6" ht="15" x14ac:dyDescent="0.25">
      <c r="B51" s="285" t="s">
        <v>52</v>
      </c>
      <c r="C51" s="1151">
        <v>-3099002.2251102142</v>
      </c>
      <c r="D51" s="1151">
        <v>308716069.27562833</v>
      </c>
      <c r="E51" s="1149"/>
      <c r="F51" s="1149"/>
    </row>
    <row r="52" spans="2:6" ht="15" x14ac:dyDescent="0.25">
      <c r="B52" s="285" t="s">
        <v>854</v>
      </c>
      <c r="C52" s="1151">
        <v>4804532.5033582672</v>
      </c>
      <c r="D52" s="1151">
        <v>194966084.85123378</v>
      </c>
      <c r="E52" s="1149"/>
      <c r="F52" s="1149"/>
    </row>
    <row r="53" spans="2:6" ht="15" x14ac:dyDescent="0.25">
      <c r="B53" s="285" t="s">
        <v>55</v>
      </c>
      <c r="C53" s="1151">
        <v>26180.723513369972</v>
      </c>
      <c r="D53" s="1151">
        <v>1126925.1160458566</v>
      </c>
      <c r="E53" s="1149"/>
      <c r="F53" s="1149"/>
    </row>
    <row r="54" spans="2:6" ht="15" x14ac:dyDescent="0.25">
      <c r="B54" s="146"/>
      <c r="C54" s="1153"/>
      <c r="D54" s="1153"/>
      <c r="E54" s="1149"/>
      <c r="F54" s="1149"/>
    </row>
    <row r="55" spans="2:6" s="443" customFormat="1" ht="15" x14ac:dyDescent="0.25">
      <c r="B55" s="507" t="s">
        <v>740</v>
      </c>
      <c r="C55" s="1148">
        <f>SUM(C57:C59)</f>
        <v>-399917.42970347713</v>
      </c>
      <c r="D55" s="1148">
        <f>SUM(D57:D59)</f>
        <v>32388511.73679132</v>
      </c>
      <c r="E55" s="1149"/>
      <c r="F55" s="1149"/>
    </row>
    <row r="56" spans="2:6" s="429" customFormat="1" ht="15" x14ac:dyDescent="0.25">
      <c r="B56" s="543"/>
      <c r="C56" s="1159"/>
      <c r="D56" s="1160"/>
      <c r="E56" s="1149"/>
      <c r="F56" s="1149"/>
    </row>
    <row r="57" spans="2:6" ht="15" x14ac:dyDescent="0.25">
      <c r="B57" s="285" t="s">
        <v>51</v>
      </c>
      <c r="C57" s="1155">
        <v>-41549.918871074995</v>
      </c>
      <c r="D57" s="1156">
        <v>45039141.234150454</v>
      </c>
      <c r="E57" s="1149"/>
      <c r="F57" s="1149"/>
    </row>
    <row r="58" spans="2:6" ht="15" x14ac:dyDescent="0.25">
      <c r="B58" s="285" t="s">
        <v>52</v>
      </c>
      <c r="C58" s="1151">
        <v>-8310.6406664038823</v>
      </c>
      <c r="D58" s="1151">
        <v>817709.29274641944</v>
      </c>
      <c r="E58" s="1149"/>
      <c r="F58" s="1149"/>
    </row>
    <row r="59" spans="2:6" ht="15" x14ac:dyDescent="0.25">
      <c r="B59" s="285" t="s">
        <v>879</v>
      </c>
      <c r="C59" s="1151">
        <v>-350056.87016599823</v>
      </c>
      <c r="D59" s="1151">
        <v>-13468338.790105551</v>
      </c>
      <c r="E59" s="1149"/>
      <c r="F59" s="1149"/>
    </row>
    <row r="60" spans="2:6" ht="15" x14ac:dyDescent="0.25">
      <c r="B60" s="285"/>
      <c r="C60" s="1151"/>
      <c r="D60" s="1161"/>
      <c r="E60" s="1149"/>
      <c r="F60" s="1149"/>
    </row>
    <row r="61" spans="2:6" s="418" customFormat="1" ht="15.75" x14ac:dyDescent="0.25">
      <c r="B61" s="492" t="s">
        <v>741</v>
      </c>
      <c r="C61" s="1162">
        <f>+C42+C44+C46+C48+C55</f>
        <v>-20940777.181934319</v>
      </c>
      <c r="D61" s="1162">
        <f>+D42+D44+D46+D48+D55</f>
        <v>5355472574.1108446</v>
      </c>
      <c r="E61" s="1149"/>
      <c r="F61" s="1149"/>
    </row>
    <row r="62" spans="2:6" ht="18" customHeight="1" x14ac:dyDescent="0.25">
      <c r="B62" s="148"/>
      <c r="C62" s="1163"/>
      <c r="D62" s="1163"/>
      <c r="E62" s="1149"/>
      <c r="F62" s="1149"/>
    </row>
    <row r="63" spans="2:6" s="416" customFormat="1" ht="18" customHeight="1" x14ac:dyDescent="0.3">
      <c r="B63" s="542" t="s">
        <v>931</v>
      </c>
      <c r="C63" s="1164">
        <f>+C16+C61</f>
        <v>311251025.98088109</v>
      </c>
      <c r="D63" s="1164">
        <f>+D16+D61</f>
        <v>17915079928.716003</v>
      </c>
      <c r="E63" s="1175"/>
      <c r="F63" s="1149"/>
    </row>
    <row r="64" spans="2:6" ht="18" customHeight="1" x14ac:dyDescent="0.25">
      <c r="B64" s="151"/>
      <c r="C64" s="1153"/>
      <c r="D64" s="1153"/>
      <c r="E64" s="1149"/>
      <c r="F64" s="1149"/>
    </row>
    <row r="65" spans="1:6" s="416" customFormat="1" ht="18" customHeight="1" x14ac:dyDescent="0.3">
      <c r="B65" s="542" t="s">
        <v>932</v>
      </c>
      <c r="C65" s="1164">
        <f>+C14+C55</f>
        <v>2405504.2953738444</v>
      </c>
      <c r="D65" s="1164">
        <f>+D14+D55</f>
        <v>138456737.94470227</v>
      </c>
      <c r="E65" s="1149"/>
      <c r="F65" s="1149"/>
    </row>
    <row r="66" spans="1:6" ht="18" customHeight="1" x14ac:dyDescent="0.25">
      <c r="B66" s="151"/>
      <c r="C66" s="1153"/>
      <c r="D66" s="1153"/>
      <c r="E66" s="1149"/>
      <c r="F66" s="1149"/>
    </row>
    <row r="67" spans="1:6" s="416" customFormat="1" ht="18" customHeight="1" x14ac:dyDescent="0.3">
      <c r="B67" s="542" t="s">
        <v>933</v>
      </c>
      <c r="C67" s="1164">
        <f>+C63-C65</f>
        <v>308845521.68550724</v>
      </c>
      <c r="D67" s="1164">
        <f>+D63-D65</f>
        <v>17776623190.771301</v>
      </c>
      <c r="E67" s="1175"/>
      <c r="F67" s="1149"/>
    </row>
    <row r="68" spans="1:6" ht="18" customHeight="1" thickBot="1" x14ac:dyDescent="0.3">
      <c r="B68" s="152"/>
      <c r="C68" s="1165"/>
      <c r="D68" s="1165"/>
      <c r="E68" s="1149"/>
      <c r="F68" s="1149"/>
    </row>
    <row r="69" spans="1:6" ht="15.75" thickTop="1" x14ac:dyDescent="0.25">
      <c r="B69" s="153"/>
      <c r="C69" s="154"/>
      <c r="D69" s="154"/>
      <c r="E69" s="1149"/>
      <c r="F69" s="1149"/>
    </row>
    <row r="70" spans="1:6" ht="13.5" customHeight="1" x14ac:dyDescent="0.2">
      <c r="B70" s="155"/>
      <c r="C70" s="155"/>
      <c r="D70" s="155"/>
    </row>
    <row r="71" spans="1:6" ht="12.75" customHeight="1" x14ac:dyDescent="0.2">
      <c r="B71" s="155"/>
      <c r="C71" s="155"/>
      <c r="D71" s="155"/>
    </row>
    <row r="72" spans="1:6" x14ac:dyDescent="0.2">
      <c r="B72" s="5"/>
      <c r="C72" s="155"/>
      <c r="D72" s="155"/>
    </row>
    <row r="73" spans="1:6" x14ac:dyDescent="0.2">
      <c r="C73" s="155"/>
      <c r="D73" s="155"/>
    </row>
    <row r="74" spans="1:6" x14ac:dyDescent="0.2">
      <c r="C74" s="155"/>
      <c r="D74" s="155"/>
    </row>
    <row r="75" spans="1:6" x14ac:dyDescent="0.2">
      <c r="C75" s="155"/>
      <c r="D75" s="155"/>
    </row>
    <row r="76" spans="1:6" s="984" customFormat="1" x14ac:dyDescent="0.2">
      <c r="A76" s="15"/>
      <c r="B76" s="15"/>
      <c r="C76" s="155"/>
      <c r="D76" s="155"/>
      <c r="F76" s="15"/>
    </row>
    <row r="77" spans="1:6" x14ac:dyDescent="0.2">
      <c r="C77" s="155"/>
      <c r="D77" s="155"/>
    </row>
    <row r="78" spans="1:6" x14ac:dyDescent="0.2">
      <c r="C78" s="155"/>
      <c r="D78" s="155"/>
    </row>
    <row r="79" spans="1:6" x14ac:dyDescent="0.2">
      <c r="C79" s="155"/>
      <c r="D79" s="155"/>
    </row>
  </sheetData>
  <mergeCells count="3">
    <mergeCell ref="B6:D6"/>
    <mergeCell ref="B7:D7"/>
    <mergeCell ref="B5:D5"/>
  </mergeCells>
  <hyperlinks>
    <hyperlink ref="A1" location="INDICE!A1" display="Indice"/>
  </hyperlinks>
  <printOptions horizontalCentered="1"/>
  <pageMargins left="0.14000000000000001" right="0.13" top="0.19685039370078741" bottom="0.19685039370078741" header="0.15748031496062992" footer="0"/>
  <pageSetup paperSize="9" scale="70" orientation="portrait" horizontalDpi="4294967293" r:id="rId1"/>
  <headerFooter scaleWithDoc="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zoomScaleNormal="100" zoomScaleSheetLayoutView="85" workbookViewId="0"/>
  </sheetViews>
  <sheetFormatPr baseColWidth="10" defaultColWidth="11.42578125" defaultRowHeight="12.75" x14ac:dyDescent="0.2"/>
  <cols>
    <col min="1" max="1" width="6.85546875" style="15" customWidth="1"/>
    <col min="2" max="2" width="25.140625" style="122" customWidth="1"/>
    <col min="3" max="3" width="15.7109375" style="122" customWidth="1"/>
    <col min="4" max="4" width="20.7109375" style="122" customWidth="1"/>
    <col min="5" max="5" width="15.85546875" style="122" customWidth="1"/>
    <col min="6" max="6" width="21" style="122" customWidth="1"/>
    <col min="7" max="16384" width="11.42578125" style="15"/>
  </cols>
  <sheetData>
    <row r="1" spans="1:11" ht="15" x14ac:dyDescent="0.25">
      <c r="A1" s="757" t="s">
        <v>220</v>
      </c>
      <c r="B1" s="42"/>
      <c r="C1" s="5"/>
      <c r="D1" s="5"/>
      <c r="E1" s="5"/>
      <c r="F1" s="5"/>
    </row>
    <row r="2" spans="1:11" ht="15" customHeight="1" x14ac:dyDescent="0.25">
      <c r="A2" s="443"/>
      <c r="B2" s="394" t="str">
        <f>+A.2.3!B2</f>
        <v>MINISTERIO DE ECONOMIA</v>
      </c>
      <c r="C2" s="5"/>
      <c r="D2" s="5"/>
      <c r="E2" s="5"/>
      <c r="F2" s="5"/>
    </row>
    <row r="3" spans="1:11" ht="15" customHeight="1" x14ac:dyDescent="0.25">
      <c r="A3" s="443"/>
      <c r="B3" s="276" t="s">
        <v>305</v>
      </c>
      <c r="C3" s="5"/>
      <c r="D3" s="5"/>
      <c r="E3" s="5"/>
      <c r="F3" s="5"/>
    </row>
    <row r="4" spans="1:11" s="429" customFormat="1" x14ac:dyDescent="0.2">
      <c r="B4" s="35"/>
      <c r="C4" s="35"/>
      <c r="D4" s="35"/>
      <c r="E4" s="35"/>
      <c r="F4" s="35"/>
      <c r="G4" s="15"/>
      <c r="H4" s="15"/>
      <c r="I4" s="15"/>
      <c r="J4" s="15"/>
      <c r="K4" s="15"/>
    </row>
    <row r="5" spans="1:11" s="429" customFormat="1" x14ac:dyDescent="0.2">
      <c r="B5" s="35"/>
      <c r="C5" s="35"/>
      <c r="D5" s="35"/>
      <c r="E5" s="35"/>
      <c r="F5" s="35"/>
      <c r="G5" s="15"/>
      <c r="H5" s="15"/>
      <c r="I5" s="15"/>
      <c r="J5" s="15"/>
      <c r="K5" s="15"/>
    </row>
    <row r="6" spans="1:11" ht="17.25" x14ac:dyDescent="0.2">
      <c r="B6" s="1252" t="s">
        <v>753</v>
      </c>
      <c r="C6" s="1252"/>
      <c r="D6" s="1252"/>
      <c r="E6" s="1252"/>
      <c r="F6" s="1252"/>
    </row>
    <row r="7" spans="1:11" s="429" customFormat="1" x14ac:dyDescent="0.2">
      <c r="B7" s="35"/>
      <c r="C7" s="35"/>
      <c r="D7" s="35"/>
      <c r="E7" s="35"/>
      <c r="F7" s="35"/>
      <c r="G7" s="15"/>
      <c r="H7" s="15"/>
      <c r="I7" s="15"/>
      <c r="J7" s="15"/>
      <c r="K7" s="15"/>
    </row>
    <row r="8" spans="1:11" s="429" customFormat="1" ht="13.5" thickBot="1" x14ac:dyDescent="0.25">
      <c r="B8" s="35"/>
      <c r="C8" s="35"/>
      <c r="D8" s="35"/>
      <c r="E8" s="35"/>
      <c r="F8" s="35"/>
      <c r="G8" s="15"/>
      <c r="H8" s="15"/>
      <c r="I8" s="15"/>
      <c r="J8" s="15"/>
      <c r="K8" s="15"/>
    </row>
    <row r="9" spans="1:11" ht="31.5" thickTop="1" thickBot="1" x14ac:dyDescent="0.25">
      <c r="B9" s="457" t="s">
        <v>97</v>
      </c>
      <c r="C9" s="458" t="s">
        <v>98</v>
      </c>
      <c r="D9" s="457" t="s">
        <v>343</v>
      </c>
      <c r="E9" s="457" t="s">
        <v>825</v>
      </c>
      <c r="F9" s="459" t="s">
        <v>99</v>
      </c>
    </row>
    <row r="10" spans="1:11" ht="15.75" thickTop="1" x14ac:dyDescent="0.2">
      <c r="B10" s="699">
        <v>37290</v>
      </c>
      <c r="C10" s="700">
        <v>1</v>
      </c>
      <c r="D10" s="700">
        <v>1.3999590337802097</v>
      </c>
      <c r="E10" s="700">
        <v>1.4</v>
      </c>
      <c r="F10" s="701">
        <v>1.2063999999999999</v>
      </c>
    </row>
    <row r="11" spans="1:11" ht="15" x14ac:dyDescent="0.2">
      <c r="B11" s="699">
        <v>37346</v>
      </c>
      <c r="C11" s="700">
        <v>1.0481</v>
      </c>
      <c r="D11" s="700">
        <v>1.4673678494766407</v>
      </c>
      <c r="E11" s="700">
        <v>2.9</v>
      </c>
      <c r="F11" s="701">
        <v>2.5363000000000002</v>
      </c>
    </row>
    <row r="12" spans="1:11" ht="15" x14ac:dyDescent="0.2">
      <c r="B12" s="699">
        <v>37437</v>
      </c>
      <c r="C12" s="700">
        <v>1.2495000000000001</v>
      </c>
      <c r="D12" s="700">
        <v>1.749237448677363</v>
      </c>
      <c r="E12" s="700">
        <v>3.8</v>
      </c>
      <c r="F12" s="701">
        <v>3.7549000000000001</v>
      </c>
    </row>
    <row r="13" spans="1:11" ht="15" x14ac:dyDescent="0.2">
      <c r="B13" s="699">
        <v>37529</v>
      </c>
      <c r="C13" s="700">
        <v>1.3715999999999999</v>
      </c>
      <c r="D13" s="700">
        <v>1.9202837030972117</v>
      </c>
      <c r="E13" s="700">
        <v>3.75</v>
      </c>
      <c r="F13" s="701">
        <v>3.6941999999999999</v>
      </c>
    </row>
    <row r="14" spans="1:11" ht="15" x14ac:dyDescent="0.2">
      <c r="B14" s="699">
        <v>37621</v>
      </c>
      <c r="C14" s="700">
        <v>1.4053</v>
      </c>
      <c r="D14" s="700">
        <v>1.9674070109433832</v>
      </c>
      <c r="E14" s="700">
        <v>3.4</v>
      </c>
      <c r="F14" s="701">
        <v>3.5409000000000002</v>
      </c>
    </row>
    <row r="15" spans="1:11" ht="15" x14ac:dyDescent="0.2">
      <c r="B15" s="699">
        <v>37711</v>
      </c>
      <c r="C15" s="700">
        <v>1.4340999999999999</v>
      </c>
      <c r="D15" s="700">
        <v>2.0077399999999996</v>
      </c>
      <c r="E15" s="700">
        <v>2.88</v>
      </c>
      <c r="F15" s="701">
        <v>3.1358999999999999</v>
      </c>
    </row>
    <row r="16" spans="1:11" ht="15" x14ac:dyDescent="0.2">
      <c r="B16" s="699">
        <v>37802</v>
      </c>
      <c r="C16" s="700">
        <v>1.4403999999999999</v>
      </c>
      <c r="D16" s="700">
        <v>2.0165599999999997</v>
      </c>
      <c r="E16" s="700">
        <v>2.8</v>
      </c>
      <c r="F16" s="701">
        <v>3.2225000000000001</v>
      </c>
    </row>
    <row r="17" spans="2:6" ht="15" x14ac:dyDescent="0.2">
      <c r="B17" s="699">
        <v>37894</v>
      </c>
      <c r="C17" s="700">
        <v>1.4448000000000001</v>
      </c>
      <c r="D17" s="700">
        <v>2.0227200000000001</v>
      </c>
      <c r="E17" s="700">
        <v>2.915</v>
      </c>
      <c r="F17" s="701">
        <v>3.3969999999999998</v>
      </c>
    </row>
    <row r="18" spans="2:6" ht="15" x14ac:dyDescent="0.2">
      <c r="B18" s="699">
        <v>37986</v>
      </c>
      <c r="C18" s="700">
        <v>1.4568000000000001</v>
      </c>
      <c r="D18" s="700">
        <v>2.03952</v>
      </c>
      <c r="E18" s="700">
        <v>2.9175</v>
      </c>
      <c r="F18" s="701">
        <v>3.6720999999999999</v>
      </c>
    </row>
    <row r="19" spans="2:6" ht="15" x14ac:dyDescent="0.2">
      <c r="B19" s="699">
        <v>38077</v>
      </c>
      <c r="C19" s="700">
        <v>1.4678</v>
      </c>
      <c r="D19" s="700">
        <v>2.0549200000000001</v>
      </c>
      <c r="E19" s="700">
        <v>2.86</v>
      </c>
      <c r="F19" s="701">
        <v>3.5173999999999999</v>
      </c>
    </row>
    <row r="20" spans="2:6" ht="15" x14ac:dyDescent="0.2">
      <c r="B20" s="699">
        <v>38168</v>
      </c>
      <c r="C20" s="700">
        <v>1.4983</v>
      </c>
      <c r="D20" s="700">
        <v>2.09762</v>
      </c>
      <c r="E20" s="700">
        <v>2.9580000000000002</v>
      </c>
      <c r="F20" s="701">
        <v>3.6029</v>
      </c>
    </row>
    <row r="21" spans="2:6" ht="15" x14ac:dyDescent="0.2">
      <c r="B21" s="699">
        <v>38260</v>
      </c>
      <c r="C21" s="700">
        <v>1.52</v>
      </c>
      <c r="D21" s="700">
        <v>2.1279999999999997</v>
      </c>
      <c r="E21" s="700">
        <v>2.9809999999999999</v>
      </c>
      <c r="F21" s="701">
        <v>3.7073</v>
      </c>
    </row>
    <row r="22" spans="2:6" ht="15" x14ac:dyDescent="0.2">
      <c r="B22" s="699">
        <v>38352</v>
      </c>
      <c r="C22" s="700">
        <v>1.5367</v>
      </c>
      <c r="D22" s="700">
        <v>2.1513799999999996</v>
      </c>
      <c r="E22" s="700">
        <v>2.9790000000000001</v>
      </c>
      <c r="F22" s="701">
        <v>4.0530999999999997</v>
      </c>
    </row>
    <row r="23" spans="2:6" ht="15" x14ac:dyDescent="0.2">
      <c r="B23" s="699">
        <v>38442</v>
      </c>
      <c r="C23" s="700">
        <v>1.5844</v>
      </c>
      <c r="D23" s="700">
        <v>2.2181599999999997</v>
      </c>
      <c r="E23" s="700">
        <v>2.9169999999999998</v>
      </c>
      <c r="F23" s="701">
        <v>3.7824</v>
      </c>
    </row>
    <row r="24" spans="2:6" ht="15" x14ac:dyDescent="0.2">
      <c r="B24" s="699">
        <v>38533</v>
      </c>
      <c r="C24" s="700">
        <v>1.6274</v>
      </c>
      <c r="D24" s="700">
        <v>2.2783599999999997</v>
      </c>
      <c r="E24" s="700">
        <v>2.887</v>
      </c>
      <c r="F24" s="701">
        <v>3.4922</v>
      </c>
    </row>
    <row r="25" spans="2:6" ht="15" x14ac:dyDescent="0.2">
      <c r="B25" s="699">
        <v>38625</v>
      </c>
      <c r="C25" s="700">
        <v>1.6667000000000001</v>
      </c>
      <c r="D25" s="700">
        <v>2.33338</v>
      </c>
      <c r="E25" s="700">
        <v>2.91</v>
      </c>
      <c r="F25" s="701">
        <v>3.4971999999999999</v>
      </c>
    </row>
    <row r="26" spans="2:6" ht="15" x14ac:dyDescent="0.2">
      <c r="B26" s="699">
        <v>38717</v>
      </c>
      <c r="C26" s="700">
        <v>1.7173</v>
      </c>
      <c r="D26" s="700">
        <v>2.4041757275690854</v>
      </c>
      <c r="E26" s="700">
        <v>3.04</v>
      </c>
      <c r="F26" s="701">
        <v>3.6019000000000001</v>
      </c>
    </row>
    <row r="27" spans="2:6" ht="15" x14ac:dyDescent="0.2">
      <c r="B27" s="699">
        <v>38807</v>
      </c>
      <c r="C27" s="700">
        <v>1.7682</v>
      </c>
      <c r="D27" s="700">
        <v>2.4754799999999997</v>
      </c>
      <c r="E27" s="700">
        <v>3.0819999999999999</v>
      </c>
      <c r="F27" s="701">
        <v>3.7362000000000002</v>
      </c>
    </row>
    <row r="28" spans="2:6" ht="15" x14ac:dyDescent="0.2">
      <c r="B28" s="699">
        <v>38898</v>
      </c>
      <c r="C28" s="700">
        <v>1.8150999999999999</v>
      </c>
      <c r="D28" s="700">
        <v>2.54114</v>
      </c>
      <c r="E28" s="700">
        <v>3.0859999999999999</v>
      </c>
      <c r="F28" s="701">
        <v>3.9438</v>
      </c>
    </row>
    <row r="29" spans="2:6" ht="15" x14ac:dyDescent="0.2">
      <c r="B29" s="699">
        <v>38990</v>
      </c>
      <c r="C29" s="700">
        <v>1.8451</v>
      </c>
      <c r="D29" s="700">
        <v>2.5831399999999998</v>
      </c>
      <c r="E29" s="700">
        <v>3.1040000000000001</v>
      </c>
      <c r="F29" s="701">
        <v>3.9361000000000002</v>
      </c>
    </row>
    <row r="30" spans="2:6" ht="15" x14ac:dyDescent="0.2">
      <c r="B30" s="699">
        <v>39082</v>
      </c>
      <c r="C30" s="700">
        <v>1.8904000000000001</v>
      </c>
      <c r="D30" s="700">
        <v>2.64656</v>
      </c>
      <c r="E30" s="700">
        <v>3.0619999999999998</v>
      </c>
      <c r="F30" s="701">
        <v>4.0406000000000004</v>
      </c>
    </row>
    <row r="31" spans="2:6" ht="15" x14ac:dyDescent="0.2">
      <c r="B31" s="699">
        <v>39172</v>
      </c>
      <c r="C31" s="700">
        <v>1.9380999999999999</v>
      </c>
      <c r="D31" s="700">
        <v>2.7133399999999996</v>
      </c>
      <c r="E31" s="700">
        <v>3.1</v>
      </c>
      <c r="F31" s="701">
        <v>4.1399999999999997</v>
      </c>
    </row>
    <row r="32" spans="2:6" ht="15" x14ac:dyDescent="0.2">
      <c r="B32" s="699">
        <v>39263</v>
      </c>
      <c r="C32" s="700">
        <v>1.9752000000000001</v>
      </c>
      <c r="D32" s="700">
        <v>2.7652799999999997</v>
      </c>
      <c r="E32" s="700">
        <v>3.093</v>
      </c>
      <c r="F32" s="701">
        <v>4.1864999999999997</v>
      </c>
    </row>
    <row r="33" spans="2:6" ht="15" x14ac:dyDescent="0.2">
      <c r="B33" s="699">
        <v>39355</v>
      </c>
      <c r="C33" s="700">
        <v>2.0047999999999999</v>
      </c>
      <c r="D33" s="700">
        <v>2.8067199999999999</v>
      </c>
      <c r="E33" s="700">
        <v>3.15</v>
      </c>
      <c r="F33" s="701">
        <v>4.4928999999999997</v>
      </c>
    </row>
    <row r="34" spans="2:6" ht="15" x14ac:dyDescent="0.2">
      <c r="B34" s="699">
        <v>39447</v>
      </c>
      <c r="C34" s="700">
        <v>2.0510000000000002</v>
      </c>
      <c r="D34" s="700">
        <v>2.8714</v>
      </c>
      <c r="E34" s="700">
        <v>3.149</v>
      </c>
      <c r="F34" s="701">
        <v>4.6336000000000004</v>
      </c>
    </row>
    <row r="35" spans="2:6" ht="15" x14ac:dyDescent="0.2">
      <c r="B35" s="699">
        <v>39538</v>
      </c>
      <c r="C35" s="700">
        <v>2.1006</v>
      </c>
      <c r="D35" s="700">
        <v>2.9408399999999997</v>
      </c>
      <c r="E35" s="700">
        <v>3.1680000000000001</v>
      </c>
      <c r="F35" s="701">
        <v>4.9984000000000002</v>
      </c>
    </row>
    <row r="36" spans="2:6" ht="15" x14ac:dyDescent="0.2">
      <c r="B36" s="699">
        <v>39629</v>
      </c>
      <c r="C36" s="700">
        <v>2.1535000000000002</v>
      </c>
      <c r="D36" s="700">
        <v>3.0148999999999999</v>
      </c>
      <c r="E36" s="700">
        <v>3.0249999999999999</v>
      </c>
      <c r="F36" s="701">
        <v>4.7637999999999998</v>
      </c>
    </row>
    <row r="37" spans="2:6" ht="15" x14ac:dyDescent="0.2">
      <c r="B37" s="699">
        <v>39721</v>
      </c>
      <c r="C37" s="700">
        <v>2.1858</v>
      </c>
      <c r="D37" s="700">
        <v>3.06012</v>
      </c>
      <c r="E37" s="700">
        <v>3.1349999999999998</v>
      </c>
      <c r="F37" s="701">
        <v>4.4111000000000002</v>
      </c>
    </row>
    <row r="38" spans="2:6" ht="15" x14ac:dyDescent="0.2">
      <c r="B38" s="699">
        <v>39813</v>
      </c>
      <c r="C38" s="700">
        <v>2.2143999999999999</v>
      </c>
      <c r="D38" s="700">
        <v>3.1001599999999998</v>
      </c>
      <c r="E38" s="700">
        <v>3.452</v>
      </c>
      <c r="F38" s="701">
        <v>4.8735999999999997</v>
      </c>
    </row>
    <row r="39" spans="2:6" ht="15" x14ac:dyDescent="0.2">
      <c r="B39" s="699">
        <v>39903</v>
      </c>
      <c r="C39" s="700">
        <v>2.2429000000000001</v>
      </c>
      <c r="D39" s="700">
        <v>3.1400600000000001</v>
      </c>
      <c r="E39" s="700">
        <v>3.72</v>
      </c>
      <c r="F39" s="701">
        <v>4.9416000000000002</v>
      </c>
    </row>
    <row r="40" spans="2:6" ht="15" x14ac:dyDescent="0.2">
      <c r="B40" s="699">
        <v>39994</v>
      </c>
      <c r="C40" s="700">
        <v>2.2726000000000002</v>
      </c>
      <c r="D40" s="700">
        <v>3.1816400000000002</v>
      </c>
      <c r="E40" s="700">
        <v>3.7970000000000002</v>
      </c>
      <c r="F40" s="701">
        <v>5.3284000000000002</v>
      </c>
    </row>
    <row r="41" spans="2:6" ht="15" x14ac:dyDescent="0.2">
      <c r="B41" s="699">
        <v>40086</v>
      </c>
      <c r="C41" s="700">
        <v>2.3132000000000001</v>
      </c>
      <c r="D41" s="700">
        <v>3.23848</v>
      </c>
      <c r="E41" s="700">
        <v>3.843</v>
      </c>
      <c r="F41" s="701">
        <v>5.6224999999999996</v>
      </c>
    </row>
    <row r="42" spans="2:6" ht="15" x14ac:dyDescent="0.2">
      <c r="B42" s="699">
        <v>40178</v>
      </c>
      <c r="C42" s="700">
        <v>2.3683999999999998</v>
      </c>
      <c r="D42" s="700">
        <v>3.3157599999999996</v>
      </c>
      <c r="E42" s="700">
        <v>3.8</v>
      </c>
      <c r="F42" s="701">
        <v>5.4401999999999999</v>
      </c>
    </row>
    <row r="43" spans="2:6" ht="15" x14ac:dyDescent="0.2">
      <c r="B43" s="699">
        <v>40268</v>
      </c>
      <c r="C43" s="700">
        <v>2.4432999999999998</v>
      </c>
      <c r="D43" s="700">
        <v>3.4206199999999995</v>
      </c>
      <c r="E43" s="700">
        <v>3.8780000000000001</v>
      </c>
      <c r="F43" s="701">
        <v>5.2384000000000004</v>
      </c>
    </row>
    <row r="44" spans="2:6" ht="15" x14ac:dyDescent="0.2">
      <c r="B44" s="699">
        <v>40359</v>
      </c>
      <c r="C44" s="700">
        <v>2.5129000000000001</v>
      </c>
      <c r="D44" s="700">
        <v>3.5180599999999997</v>
      </c>
      <c r="E44" s="700">
        <v>3.931</v>
      </c>
      <c r="F44" s="701">
        <v>4.8086000000000002</v>
      </c>
    </row>
    <row r="45" spans="2:6" ht="15" x14ac:dyDescent="0.2">
      <c r="B45" s="699">
        <v>40451</v>
      </c>
      <c r="C45" s="700">
        <v>2.5705</v>
      </c>
      <c r="D45" s="700">
        <v>3.5986999999999996</v>
      </c>
      <c r="E45" s="700">
        <v>3.96</v>
      </c>
      <c r="F45" s="701">
        <v>5.3965658217497952</v>
      </c>
    </row>
    <row r="46" spans="2:6" ht="15" x14ac:dyDescent="0.2">
      <c r="B46" s="699">
        <v>40543</v>
      </c>
      <c r="C46" s="700">
        <v>2.63</v>
      </c>
      <c r="D46" s="700">
        <v>3.6819999999999995</v>
      </c>
      <c r="E46" s="700">
        <v>3.976</v>
      </c>
      <c r="F46" s="701">
        <v>5.3183520599250933</v>
      </c>
    </row>
    <row r="47" spans="2:6" ht="15" x14ac:dyDescent="0.2">
      <c r="B47" s="699">
        <v>40633</v>
      </c>
      <c r="C47" s="700">
        <v>2.6911</v>
      </c>
      <c r="D47" s="700">
        <v>3.7675399999999999</v>
      </c>
      <c r="E47" s="700">
        <v>4.0540000000000003</v>
      </c>
      <c r="F47" s="701">
        <v>5.7430230910893894</v>
      </c>
    </row>
    <row r="48" spans="2:6" ht="15" x14ac:dyDescent="0.2">
      <c r="B48" s="699">
        <v>40724</v>
      </c>
      <c r="C48" s="700">
        <v>2.7566000000000002</v>
      </c>
      <c r="D48" s="700">
        <v>3.8592399999999998</v>
      </c>
      <c r="E48" s="700">
        <v>4.1100000000000003</v>
      </c>
      <c r="F48" s="701">
        <v>5.9608411892675859</v>
      </c>
    </row>
    <row r="49" spans="1:6" ht="15" x14ac:dyDescent="0.2">
      <c r="B49" s="699">
        <v>40816</v>
      </c>
      <c r="C49" s="700">
        <v>2.8210999999999999</v>
      </c>
      <c r="D49" s="700">
        <v>3.9495399999999998</v>
      </c>
      <c r="E49" s="700">
        <v>4.2050000000000001</v>
      </c>
      <c r="F49" s="701">
        <v>5.6299370732360403</v>
      </c>
    </row>
    <row r="50" spans="1:6" ht="15" x14ac:dyDescent="0.2">
      <c r="B50" s="699">
        <v>40908</v>
      </c>
      <c r="C50" s="700">
        <v>2.8809</v>
      </c>
      <c r="D50" s="700">
        <v>4.0332599999999994</v>
      </c>
      <c r="E50" s="700">
        <v>4.3040000000000003</v>
      </c>
      <c r="F50" s="701">
        <v>5.5845335409368104</v>
      </c>
    </row>
    <row r="51" spans="1:6" ht="15" x14ac:dyDescent="0.2">
      <c r="B51" s="699">
        <v>40999</v>
      </c>
      <c r="C51" s="700">
        <v>2.9523999999999999</v>
      </c>
      <c r="D51" s="700">
        <v>4.1333599999999997</v>
      </c>
      <c r="E51" s="700">
        <v>4.3789999999999996</v>
      </c>
      <c r="F51" s="701">
        <v>5.8425617078052001</v>
      </c>
    </row>
    <row r="52" spans="1:6" ht="15" x14ac:dyDescent="0.2">
      <c r="A52" s="138"/>
      <c r="B52" s="699">
        <v>41090</v>
      </c>
      <c r="C52" s="700">
        <v>3.0287999999999999</v>
      </c>
      <c r="D52" s="700">
        <v>4.2403199999999996</v>
      </c>
      <c r="E52" s="700">
        <v>4.5270000000000001</v>
      </c>
      <c r="F52" s="701">
        <v>5.7267552182163204</v>
      </c>
    </row>
    <row r="53" spans="1:6" ht="15" x14ac:dyDescent="0.2">
      <c r="A53" s="138"/>
      <c r="B53" s="699">
        <v>41182</v>
      </c>
      <c r="C53" s="700">
        <v>3.1017000000000001</v>
      </c>
      <c r="D53" s="700">
        <v>4.3423799999999995</v>
      </c>
      <c r="E53" s="700">
        <v>4.6970000000000001</v>
      </c>
      <c r="F53" s="701">
        <v>6.0372750642673498</v>
      </c>
    </row>
    <row r="54" spans="1:6" ht="15" x14ac:dyDescent="0.2">
      <c r="B54" s="699">
        <v>41274</v>
      </c>
      <c r="C54" s="700">
        <v>3.1846999999999999</v>
      </c>
      <c r="D54" s="700">
        <v>4.4585799999999995</v>
      </c>
      <c r="E54" s="700">
        <v>4.9180000000000001</v>
      </c>
      <c r="F54" s="701">
        <v>6.4889827153978104</v>
      </c>
    </row>
    <row r="55" spans="1:6" ht="15" x14ac:dyDescent="0.2">
      <c r="A55" s="139"/>
      <c r="B55" s="702">
        <v>41364</v>
      </c>
      <c r="C55" s="700">
        <v>3.2732999999999999</v>
      </c>
      <c r="D55" s="700">
        <v>4.5826199999999995</v>
      </c>
      <c r="E55" s="700">
        <v>5.1219999999999999</v>
      </c>
      <c r="F55" s="701">
        <v>6.5649833376000002</v>
      </c>
    </row>
    <row r="56" spans="1:6" ht="15" x14ac:dyDescent="0.2">
      <c r="A56" s="139"/>
      <c r="B56" s="699">
        <v>41455</v>
      </c>
      <c r="C56" s="700">
        <v>3.3426</v>
      </c>
      <c r="D56" s="700">
        <v>4.67964</v>
      </c>
      <c r="E56" s="700">
        <v>5.3879999999999999</v>
      </c>
      <c r="F56" s="701">
        <v>7.0128855915999999</v>
      </c>
    </row>
    <row r="57" spans="1:6" ht="15" x14ac:dyDescent="0.2">
      <c r="B57" s="699">
        <v>41547</v>
      </c>
      <c r="C57" s="700">
        <v>3.4291999999999998</v>
      </c>
      <c r="D57" s="700">
        <v>4.8008799999999994</v>
      </c>
      <c r="E57" s="700">
        <v>5.7930000000000001</v>
      </c>
      <c r="F57" s="701">
        <v>7.83473086286177</v>
      </c>
    </row>
    <row r="58" spans="1:6" ht="15" x14ac:dyDescent="0.2">
      <c r="B58" s="702">
        <v>41639</v>
      </c>
      <c r="C58" s="700">
        <v>3.5202</v>
      </c>
      <c r="D58" s="700">
        <v>4.92828</v>
      </c>
      <c r="E58" s="700">
        <v>6.5209999999999999</v>
      </c>
      <c r="F58" s="701">
        <v>8.9635738831615104</v>
      </c>
    </row>
    <row r="59" spans="1:6" ht="15" x14ac:dyDescent="0.2">
      <c r="B59" s="702">
        <v>41729</v>
      </c>
      <c r="C59" s="700">
        <v>3.8069999999999999</v>
      </c>
      <c r="D59" s="700">
        <v>5.3297999999999996</v>
      </c>
      <c r="E59" s="700">
        <v>8.0047999999999995</v>
      </c>
      <c r="F59" s="701">
        <v>11.022858717</v>
      </c>
    </row>
    <row r="60" spans="1:6" ht="15" x14ac:dyDescent="0.2">
      <c r="B60" s="702">
        <v>41820</v>
      </c>
      <c r="C60" s="703">
        <v>4.0480999999999998</v>
      </c>
      <c r="D60" s="701">
        <v>5.6673399999999994</v>
      </c>
      <c r="E60" s="700">
        <v>8.1326999999999998</v>
      </c>
      <c r="F60" s="701">
        <v>11.134583790000001</v>
      </c>
    </row>
    <row r="61" spans="1:6" ht="15" x14ac:dyDescent="0.2">
      <c r="B61" s="699">
        <v>41912</v>
      </c>
      <c r="C61" s="704">
        <v>4.2153999999999998</v>
      </c>
      <c r="D61" s="701">
        <v>5.901559999999999</v>
      </c>
      <c r="E61" s="701">
        <v>8.4642999999999997</v>
      </c>
      <c r="F61" s="705">
        <v>10.6899469563021</v>
      </c>
    </row>
    <row r="62" spans="1:6" ht="15" x14ac:dyDescent="0.2">
      <c r="B62" s="699">
        <v>42004</v>
      </c>
      <c r="C62" s="704">
        <v>4.3769</v>
      </c>
      <c r="D62" s="701">
        <v>6.1276599999999997</v>
      </c>
      <c r="E62" s="701">
        <v>8.5519999999999996</v>
      </c>
      <c r="F62" s="705">
        <v>10.344744163541792</v>
      </c>
    </row>
    <row r="63" spans="1:6" ht="15" x14ac:dyDescent="0.2">
      <c r="B63" s="699">
        <v>42094</v>
      </c>
      <c r="C63" s="704">
        <v>4.5137</v>
      </c>
      <c r="D63" s="701">
        <v>6.3191799999999994</v>
      </c>
      <c r="E63" s="701">
        <v>8.8196999999999992</v>
      </c>
      <c r="F63" s="705">
        <v>9.4631974248926998</v>
      </c>
    </row>
    <row r="64" spans="1:6" ht="15" x14ac:dyDescent="0.2">
      <c r="B64" s="699">
        <v>42185</v>
      </c>
      <c r="C64" s="704">
        <v>4.6722999999999999</v>
      </c>
      <c r="D64" s="701">
        <v>6.5412199999999991</v>
      </c>
      <c r="E64" s="701">
        <v>9.0864999999999991</v>
      </c>
      <c r="F64" s="705">
        <v>10.1174702148981</v>
      </c>
    </row>
    <row r="65" spans="2:6" ht="15" x14ac:dyDescent="0.2">
      <c r="B65" s="699">
        <v>42277</v>
      </c>
      <c r="C65" s="704">
        <v>4.8352000000000004</v>
      </c>
      <c r="D65" s="701">
        <v>6.7692800000000002</v>
      </c>
      <c r="E65" s="701">
        <v>9.4192</v>
      </c>
      <c r="F65" s="705">
        <v>10.526598122499999</v>
      </c>
    </row>
    <row r="66" spans="2:6" ht="15" x14ac:dyDescent="0.2">
      <c r="B66" s="699">
        <v>42369</v>
      </c>
      <c r="C66" s="704">
        <v>5.0354999999999999</v>
      </c>
      <c r="D66" s="701">
        <v>7.0496999999999996</v>
      </c>
      <c r="E66" s="701">
        <v>13.005000000000001</v>
      </c>
      <c r="F66" s="705">
        <v>14.123588184200001</v>
      </c>
    </row>
    <row r="67" spans="2:6" ht="15" x14ac:dyDescent="0.2">
      <c r="B67" s="699">
        <v>42460</v>
      </c>
      <c r="C67" s="704">
        <v>5.5636000000000001</v>
      </c>
      <c r="D67" s="701">
        <v>7.78904</v>
      </c>
      <c r="E67" s="701">
        <v>14.5817</v>
      </c>
      <c r="F67" s="705">
        <v>16.590852201615654</v>
      </c>
    </row>
    <row r="68" spans="2:6" ht="15" x14ac:dyDescent="0.2">
      <c r="B68" s="699">
        <v>42551</v>
      </c>
      <c r="C68" s="704">
        <v>6.0945999999999998</v>
      </c>
      <c r="D68" s="701">
        <v>8.5324399999999994</v>
      </c>
      <c r="E68" s="701">
        <v>14.92</v>
      </c>
      <c r="F68" s="705">
        <v>16.544688400999998</v>
      </c>
    </row>
    <row r="69" spans="2:6" ht="15" x14ac:dyDescent="0.2">
      <c r="B69" s="699">
        <v>42643</v>
      </c>
      <c r="C69" s="704">
        <v>6.5437000000000003</v>
      </c>
      <c r="D69" s="701">
        <v>9.1611799999999999</v>
      </c>
      <c r="E69" s="701">
        <v>15.263299999999999</v>
      </c>
      <c r="F69" s="705">
        <v>17.15363002922</v>
      </c>
    </row>
    <row r="70" spans="2:6" ht="15" x14ac:dyDescent="0.2">
      <c r="B70" s="699">
        <v>42735</v>
      </c>
      <c r="C70" s="704">
        <v>6.8377999999999997</v>
      </c>
      <c r="D70" s="701">
        <v>9.5729199999999981</v>
      </c>
      <c r="E70" s="701">
        <v>15.850199999999999</v>
      </c>
      <c r="F70" s="705">
        <v>16.686177492367602</v>
      </c>
    </row>
    <row r="71" spans="2:6" ht="15" x14ac:dyDescent="0.2">
      <c r="B71" s="699">
        <v>42825</v>
      </c>
      <c r="C71" s="704">
        <v>7.1550000000000002</v>
      </c>
      <c r="D71" s="701">
        <v>10.016999999999999</v>
      </c>
      <c r="E71" s="701">
        <v>15.3818</v>
      </c>
      <c r="F71" s="705">
        <v>16.391517476555801</v>
      </c>
    </row>
    <row r="72" spans="2:6" ht="15" x14ac:dyDescent="0.2">
      <c r="B72" s="699">
        <v>42916</v>
      </c>
      <c r="C72" s="704">
        <v>7.657</v>
      </c>
      <c r="D72" s="701">
        <v>10.719799999999999</v>
      </c>
      <c r="E72" s="701">
        <v>16.598500000000001</v>
      </c>
      <c r="F72" s="705">
        <v>18.961046378798301</v>
      </c>
    </row>
    <row r="73" spans="2:6" ht="15" x14ac:dyDescent="0.2">
      <c r="B73" s="699">
        <v>43008</v>
      </c>
      <c r="C73" s="704">
        <v>7.9854000000000003</v>
      </c>
      <c r="D73" s="701">
        <v>11.17956</v>
      </c>
      <c r="E73" s="701">
        <v>17.318300000000001</v>
      </c>
      <c r="F73" s="705">
        <v>20.468384351731476</v>
      </c>
    </row>
    <row r="74" spans="2:6" ht="15" x14ac:dyDescent="0.2">
      <c r="B74" s="699">
        <v>43100</v>
      </c>
      <c r="C74" s="704">
        <v>8.3842999999999996</v>
      </c>
      <c r="D74" s="701">
        <v>11.738019999999999</v>
      </c>
      <c r="E74" s="701">
        <v>18.7742</v>
      </c>
      <c r="F74" s="705">
        <v>22.5218330134357</v>
      </c>
    </row>
    <row r="75" spans="2:6" ht="15" x14ac:dyDescent="0.2">
      <c r="B75" s="699">
        <v>43190</v>
      </c>
      <c r="C75" s="704">
        <v>8.9724000000000004</v>
      </c>
      <c r="D75" s="701">
        <v>12.561360000000001</v>
      </c>
      <c r="E75" s="701">
        <v>20.1433</v>
      </c>
      <c r="F75" s="705">
        <v>24.791753846153846</v>
      </c>
    </row>
    <row r="76" spans="2:6" ht="15" x14ac:dyDescent="0.2">
      <c r="B76" s="699">
        <v>43281</v>
      </c>
      <c r="C76" s="704">
        <v>9.6349999999999998</v>
      </c>
      <c r="D76" s="701">
        <v>13.488999999999999</v>
      </c>
      <c r="E76" s="701">
        <v>28.861699999999999</v>
      </c>
      <c r="F76" s="705">
        <v>33.720878607313942</v>
      </c>
    </row>
    <row r="77" spans="2:6" ht="15" x14ac:dyDescent="0.2">
      <c r="B77" s="699">
        <v>43373</v>
      </c>
      <c r="C77" s="704">
        <v>10.6099</v>
      </c>
      <c r="D77" s="701">
        <v>14.853899999999999</v>
      </c>
      <c r="E77" s="701">
        <v>40.896700000000003</v>
      </c>
      <c r="F77" s="705">
        <v>47.471499999999999</v>
      </c>
    </row>
    <row r="78" spans="2:6" ht="15" x14ac:dyDescent="0.2">
      <c r="B78" s="699">
        <v>43465</v>
      </c>
      <c r="C78" s="701">
        <v>12.338699999999999</v>
      </c>
      <c r="D78" s="701">
        <v>17.274179999999998</v>
      </c>
      <c r="E78" s="701">
        <v>37.808300000000003</v>
      </c>
      <c r="F78" s="701">
        <v>43.239135407136303</v>
      </c>
    </row>
    <row r="79" spans="2:6" ht="15" x14ac:dyDescent="0.2">
      <c r="B79" s="699">
        <v>43555</v>
      </c>
      <c r="C79" s="701">
        <v>13.4838</v>
      </c>
      <c r="D79" s="701">
        <v>18.877320000000001</v>
      </c>
      <c r="E79" s="701">
        <v>43.353299999999997</v>
      </c>
      <c r="F79" s="701">
        <v>48.629613011777899</v>
      </c>
    </row>
    <row r="80" spans="2:6" ht="15" x14ac:dyDescent="0.2">
      <c r="B80" s="699">
        <v>43646</v>
      </c>
      <c r="C80" s="701">
        <v>15.092000000000001</v>
      </c>
      <c r="D80" s="701">
        <v>21.128799999999998</v>
      </c>
      <c r="E80" s="701">
        <v>42.448300000000003</v>
      </c>
      <c r="F80" s="701">
        <v>48.253154484483296</v>
      </c>
    </row>
    <row r="81" spans="2:6" ht="15.75" thickBot="1" x14ac:dyDescent="0.25">
      <c r="B81" s="706">
        <v>43738</v>
      </c>
      <c r="C81" s="707">
        <v>16.4026</v>
      </c>
      <c r="D81" s="707">
        <v>22.963639999999998</v>
      </c>
      <c r="E81" s="707">
        <v>57.558300000000003</v>
      </c>
      <c r="F81" s="707">
        <v>62.727005231037488</v>
      </c>
    </row>
    <row r="82" spans="2:6" ht="13.5" thickTop="1" x14ac:dyDescent="0.2">
      <c r="B82" s="141"/>
      <c r="C82" s="140"/>
      <c r="D82" s="140"/>
      <c r="E82" s="140"/>
      <c r="F82" s="140"/>
    </row>
    <row r="83" spans="2:6" ht="30.75" customHeight="1" x14ac:dyDescent="0.2">
      <c r="B83" s="1363" t="s">
        <v>352</v>
      </c>
      <c r="C83" s="1363"/>
      <c r="D83" s="1363"/>
      <c r="E83" s="1363"/>
      <c r="F83" s="1363"/>
    </row>
    <row r="84" spans="2:6" x14ac:dyDescent="0.2">
      <c r="B84" s="391"/>
      <c r="C84" s="391"/>
      <c r="D84" s="391"/>
      <c r="E84" s="391"/>
      <c r="F84" s="391"/>
    </row>
    <row r="85" spans="2:6" x14ac:dyDescent="0.2">
      <c r="F85" s="5"/>
    </row>
    <row r="86" spans="2:6" x14ac:dyDescent="0.2">
      <c r="C86" s="16"/>
    </row>
  </sheetData>
  <mergeCells count="2">
    <mergeCell ref="B6:F6"/>
    <mergeCell ref="B83:F83"/>
  </mergeCells>
  <hyperlinks>
    <hyperlink ref="A1" location="INDICE!A1" display="Indice"/>
  </hyperlinks>
  <printOptions horizontalCentered="1"/>
  <pageMargins left="0.39370078740157483" right="0.39370078740157483" top="0.19685039370078741" bottom="0.19685039370078741" header="0.15748031496062992" footer="0"/>
  <pageSetup paperSize="9" scale="69" orientation="portrait" horizontalDpi="4294967293" r:id="rId1"/>
  <headerFooter scaleWithDoc="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7"/>
  <sheetViews>
    <sheetView showGridLines="0" showRuler="0" zoomScale="85" zoomScaleNormal="85" zoomScaleSheetLayoutView="76" workbookViewId="0"/>
  </sheetViews>
  <sheetFormatPr baseColWidth="10" defaultColWidth="11.42578125" defaultRowHeight="15.75" x14ac:dyDescent="0.25"/>
  <cols>
    <col min="1" max="1" width="6.85546875" style="5" customWidth="1"/>
    <col min="2" max="2" width="37.85546875" style="129" customWidth="1"/>
    <col min="3" max="17" width="16" style="129" customWidth="1"/>
    <col min="18" max="18" width="19.28515625" style="129" bestFit="1" customWidth="1"/>
    <col min="19" max="29" width="16.5703125" style="129" customWidth="1"/>
    <col min="30" max="16384" width="11.42578125" style="129"/>
  </cols>
  <sheetData>
    <row r="1" spans="1:33" x14ac:dyDescent="0.25">
      <c r="A1" s="757" t="s">
        <v>220</v>
      </c>
      <c r="B1" s="191"/>
      <c r="C1" s="135"/>
      <c r="D1" s="135"/>
      <c r="E1" s="135"/>
      <c r="F1" s="135"/>
      <c r="G1" s="135"/>
    </row>
    <row r="2" spans="1:33" s="130" customFormat="1" ht="15" customHeight="1" x14ac:dyDescent="0.25">
      <c r="A2" s="42"/>
      <c r="B2" s="394" t="str">
        <f>+A.2.4!B2</f>
        <v>MINISTERIO DE ECONOMIA</v>
      </c>
      <c r="C2" s="131"/>
      <c r="D2" s="131"/>
      <c r="E2" s="131"/>
      <c r="F2" s="131"/>
      <c r="G2" s="131"/>
      <c r="H2" s="131"/>
      <c r="I2" s="131"/>
      <c r="J2" s="131"/>
      <c r="K2" s="131"/>
      <c r="L2" s="131"/>
      <c r="M2" s="131"/>
      <c r="N2" s="131"/>
      <c r="O2" s="131"/>
      <c r="P2" s="131"/>
      <c r="Q2" s="131"/>
      <c r="R2" s="135"/>
      <c r="S2" s="135"/>
      <c r="T2" s="135"/>
      <c r="U2" s="135"/>
      <c r="V2" s="135"/>
      <c r="W2" s="135"/>
      <c r="X2" s="135"/>
      <c r="Y2" s="135"/>
      <c r="Z2" s="135"/>
      <c r="AA2" s="135"/>
      <c r="AB2" s="135"/>
      <c r="AC2" s="135"/>
    </row>
    <row r="3" spans="1:33" s="130" customFormat="1" ht="15" customHeight="1" x14ac:dyDescent="0.25">
      <c r="A3" s="42"/>
      <c r="B3" s="276" t="s">
        <v>305</v>
      </c>
      <c r="C3" s="132"/>
      <c r="D3" s="132"/>
      <c r="E3" s="132"/>
      <c r="F3" s="132"/>
      <c r="G3" s="132"/>
      <c r="H3" s="132"/>
      <c r="I3" s="132"/>
      <c r="J3" s="132"/>
      <c r="K3" s="132"/>
      <c r="L3" s="132"/>
      <c r="M3" s="132"/>
      <c r="N3" s="132"/>
      <c r="O3" s="132"/>
      <c r="P3" s="132"/>
      <c r="Q3" s="132"/>
      <c r="R3" s="135"/>
      <c r="S3" s="135"/>
      <c r="T3" s="135"/>
      <c r="U3" s="135"/>
      <c r="V3" s="135"/>
      <c r="W3" s="135"/>
      <c r="X3" s="135"/>
      <c r="Y3" s="135"/>
      <c r="Z3" s="135"/>
      <c r="AA3" s="135"/>
      <c r="AB3" s="135"/>
      <c r="AC3" s="135"/>
    </row>
    <row r="4" spans="1:33" s="35" customFormat="1" x14ac:dyDescent="0.25">
      <c r="B4" s="439"/>
      <c r="C4" s="439"/>
      <c r="D4" s="439"/>
      <c r="E4" s="439"/>
      <c r="F4" s="439"/>
      <c r="G4" s="439"/>
      <c r="H4" s="439"/>
      <c r="I4" s="439"/>
      <c r="J4" s="439"/>
      <c r="K4" s="439"/>
      <c r="L4" s="439"/>
      <c r="M4" s="439"/>
      <c r="N4" s="439"/>
      <c r="O4" s="439"/>
      <c r="P4" s="439"/>
      <c r="Q4" s="439"/>
      <c r="R4" s="135"/>
      <c r="S4" s="135"/>
      <c r="T4" s="135"/>
      <c r="U4" s="135"/>
      <c r="V4" s="135"/>
      <c r="W4" s="135"/>
      <c r="X4" s="135"/>
      <c r="Y4" s="135"/>
      <c r="Z4" s="135"/>
      <c r="AA4" s="135"/>
      <c r="AB4" s="135"/>
      <c r="AC4" s="135"/>
    </row>
    <row r="5" spans="1:33" s="35" customFormat="1" x14ac:dyDescent="0.25">
      <c r="B5" s="439"/>
      <c r="C5" s="439"/>
      <c r="D5" s="439"/>
      <c r="E5" s="439"/>
      <c r="F5" s="439"/>
      <c r="G5" s="439"/>
      <c r="H5" s="439"/>
      <c r="I5" s="439"/>
      <c r="J5" s="439"/>
      <c r="K5" s="439"/>
      <c r="L5" s="439"/>
      <c r="M5" s="439"/>
      <c r="N5" s="439"/>
      <c r="O5" s="439"/>
      <c r="P5" s="439"/>
      <c r="Q5" s="439"/>
      <c r="R5" s="135"/>
      <c r="S5" s="135"/>
      <c r="T5" s="135"/>
      <c r="U5" s="135"/>
      <c r="V5" s="135"/>
      <c r="W5" s="135"/>
      <c r="X5" s="135"/>
      <c r="Y5" s="135"/>
      <c r="Z5" s="135"/>
      <c r="AA5" s="135"/>
      <c r="AB5" s="135"/>
      <c r="AC5" s="135"/>
    </row>
    <row r="6" spans="1:33" s="133" customFormat="1" ht="17.25" x14ac:dyDescent="0.25">
      <c r="B6" s="1364" t="s">
        <v>809</v>
      </c>
      <c r="C6" s="1364"/>
      <c r="D6" s="1364"/>
      <c r="E6" s="1364"/>
      <c r="F6" s="1364"/>
      <c r="G6" s="1364"/>
      <c r="H6" s="1364"/>
      <c r="I6" s="1364"/>
      <c r="J6" s="1364"/>
      <c r="K6" s="1364"/>
      <c r="L6" s="1364"/>
      <c r="M6" s="1364"/>
      <c r="N6" s="1364"/>
      <c r="O6" s="1364"/>
      <c r="P6" s="1364"/>
      <c r="Q6" s="1364"/>
      <c r="R6" s="135"/>
      <c r="S6" s="135"/>
      <c r="T6" s="135"/>
      <c r="U6" s="135"/>
      <c r="V6" s="135"/>
      <c r="W6" s="135"/>
      <c r="X6" s="135"/>
      <c r="Y6" s="135"/>
      <c r="Z6" s="135"/>
      <c r="AA6" s="135"/>
      <c r="AB6" s="135"/>
      <c r="AC6" s="135"/>
    </row>
    <row r="7" spans="1:33" s="853" customFormat="1" ht="17.25" x14ac:dyDescent="0.25">
      <c r="B7" s="1368" t="s">
        <v>910</v>
      </c>
      <c r="C7" s="1368"/>
      <c r="D7" s="1368"/>
      <c r="E7" s="1368"/>
      <c r="F7" s="1368"/>
      <c r="G7" s="1368"/>
      <c r="H7" s="1368"/>
      <c r="I7" s="1368"/>
      <c r="J7" s="1368"/>
      <c r="K7" s="1368"/>
      <c r="L7" s="1368"/>
      <c r="M7" s="1368"/>
      <c r="N7" s="1368"/>
      <c r="O7" s="1368"/>
      <c r="P7" s="1368"/>
      <c r="Q7" s="1368"/>
      <c r="R7" s="135"/>
      <c r="S7" s="135"/>
      <c r="T7" s="135"/>
      <c r="U7" s="135"/>
      <c r="V7" s="135"/>
      <c r="W7" s="135"/>
      <c r="X7" s="135"/>
      <c r="Y7" s="135"/>
      <c r="Z7" s="135"/>
      <c r="AA7" s="135"/>
      <c r="AB7" s="135"/>
      <c r="AC7" s="135"/>
    </row>
    <row r="8" spans="1:33" x14ac:dyDescent="0.25">
      <c r="B8" s="1367" t="s">
        <v>344</v>
      </c>
      <c r="C8" s="1367"/>
      <c r="D8" s="1367"/>
      <c r="E8" s="1367"/>
      <c r="F8" s="1367"/>
      <c r="G8" s="1367"/>
      <c r="H8" s="1367"/>
      <c r="I8" s="1367"/>
      <c r="J8" s="1367"/>
      <c r="K8" s="1367"/>
      <c r="L8" s="1367"/>
      <c r="M8" s="1367"/>
      <c r="N8" s="1367"/>
      <c r="O8" s="1367"/>
      <c r="P8" s="1367"/>
      <c r="Q8" s="1367"/>
      <c r="R8" s="135"/>
      <c r="S8" s="135"/>
      <c r="T8" s="135"/>
      <c r="U8" s="135"/>
      <c r="V8" s="135"/>
      <c r="W8" s="135"/>
      <c r="X8" s="135"/>
      <c r="Y8" s="135"/>
      <c r="Z8" s="135"/>
      <c r="AA8" s="135"/>
      <c r="AB8" s="135"/>
      <c r="AC8" s="135"/>
    </row>
    <row r="9" spans="1:33" s="199" customFormat="1" x14ac:dyDescent="0.25">
      <c r="A9" s="35"/>
      <c r="B9" s="460"/>
      <c r="C9" s="461"/>
      <c r="D9" s="461"/>
      <c r="E9" s="461"/>
      <c r="F9" s="461"/>
      <c r="G9" s="461"/>
      <c r="H9" s="461"/>
      <c r="I9" s="461"/>
      <c r="J9" s="461"/>
      <c r="K9" s="461"/>
      <c r="L9" s="461"/>
      <c r="M9" s="461"/>
      <c r="N9" s="461"/>
      <c r="O9" s="461"/>
      <c r="P9" s="1059"/>
      <c r="Q9" s="461"/>
      <c r="R9" s="135"/>
      <c r="S9" s="135"/>
      <c r="T9" s="135"/>
      <c r="U9" s="135"/>
      <c r="V9" s="135"/>
      <c r="W9" s="135"/>
      <c r="X9" s="135"/>
      <c r="Y9" s="135"/>
      <c r="Z9" s="135"/>
      <c r="AA9" s="135"/>
      <c r="AB9" s="135"/>
      <c r="AC9" s="135"/>
    </row>
    <row r="10" spans="1:33" ht="16.5" thickBot="1" x14ac:dyDescent="0.3">
      <c r="A10" s="1"/>
      <c r="B10" s="854" t="s">
        <v>907</v>
      </c>
      <c r="C10" s="758"/>
      <c r="D10" s="758"/>
      <c r="E10" s="758"/>
      <c r="F10" s="758"/>
      <c r="G10" s="758"/>
      <c r="H10" s="758"/>
      <c r="I10" s="758"/>
      <c r="J10" s="758"/>
      <c r="K10" s="758"/>
      <c r="L10" s="758"/>
      <c r="M10" s="758"/>
      <c r="N10" s="758"/>
      <c r="O10" s="758"/>
      <c r="P10" s="758"/>
      <c r="Q10" s="758"/>
      <c r="R10" s="135"/>
      <c r="S10" s="135"/>
      <c r="T10" s="135"/>
      <c r="U10" s="135"/>
      <c r="V10" s="135"/>
      <c r="W10" s="135"/>
      <c r="X10" s="135"/>
      <c r="Y10" s="135"/>
      <c r="Z10" s="135"/>
      <c r="AA10" s="135"/>
      <c r="AB10" s="135"/>
      <c r="AC10" s="135"/>
    </row>
    <row r="11" spans="1:33" s="42" customFormat="1" ht="17.25" thickTop="1" thickBot="1" x14ac:dyDescent="0.3">
      <c r="B11" s="1365"/>
      <c r="C11" s="1369">
        <v>2019</v>
      </c>
      <c r="D11" s="1370"/>
      <c r="E11" s="1371"/>
      <c r="F11" s="1190" t="s">
        <v>745</v>
      </c>
      <c r="G11" s="1369">
        <v>2020</v>
      </c>
      <c r="H11" s="1370"/>
      <c r="I11" s="1370"/>
      <c r="J11" s="1370"/>
      <c r="K11" s="1370"/>
      <c r="L11" s="1370"/>
      <c r="M11" s="1370"/>
      <c r="N11" s="1370"/>
      <c r="O11" s="1371"/>
      <c r="P11" s="1190" t="s">
        <v>745</v>
      </c>
      <c r="Q11" s="1191" t="s">
        <v>293</v>
      </c>
      <c r="R11" s="135"/>
      <c r="S11" s="135"/>
      <c r="T11" s="135"/>
      <c r="U11" s="135"/>
      <c r="V11" s="135"/>
      <c r="W11" s="135"/>
      <c r="X11" s="135"/>
      <c r="Y11" s="135"/>
      <c r="Z11" s="135"/>
      <c r="AA11" s="135"/>
      <c r="AB11" s="135"/>
      <c r="AC11" s="135"/>
    </row>
    <row r="12" spans="1:33" s="42" customFormat="1" ht="17.25" thickTop="1" thickBot="1" x14ac:dyDescent="0.3">
      <c r="B12" s="1366"/>
      <c r="C12" s="1192" t="s">
        <v>156</v>
      </c>
      <c r="D12" s="1192" t="s">
        <v>157</v>
      </c>
      <c r="E12" s="1192" t="s">
        <v>137</v>
      </c>
      <c r="F12" s="1193">
        <v>2019</v>
      </c>
      <c r="G12" s="1192" t="s">
        <v>629</v>
      </c>
      <c r="H12" s="1192" t="s">
        <v>158</v>
      </c>
      <c r="I12" s="1192" t="s">
        <v>136</v>
      </c>
      <c r="J12" s="1192" t="s">
        <v>155</v>
      </c>
      <c r="K12" s="1192" t="s">
        <v>159</v>
      </c>
      <c r="L12" s="1192" t="s">
        <v>302</v>
      </c>
      <c r="M12" s="1194" t="s">
        <v>503</v>
      </c>
      <c r="N12" s="1194" t="s">
        <v>504</v>
      </c>
      <c r="O12" s="1192" t="s">
        <v>505</v>
      </c>
      <c r="P12" s="1193">
        <v>2020</v>
      </c>
      <c r="Q12" s="1195" t="s">
        <v>520</v>
      </c>
      <c r="R12" s="135"/>
      <c r="S12" s="135"/>
      <c r="T12" s="135"/>
      <c r="U12" s="135"/>
      <c r="V12" s="135"/>
      <c r="W12" s="135"/>
      <c r="X12" s="135"/>
      <c r="Y12" s="135"/>
      <c r="Z12" s="135"/>
      <c r="AA12" s="135"/>
      <c r="AB12" s="135"/>
      <c r="AC12" s="135"/>
    </row>
    <row r="13" spans="1:33" ht="16.5" thickTop="1" x14ac:dyDescent="0.25">
      <c r="B13" s="1196"/>
      <c r="C13" s="1197"/>
      <c r="D13" s="1197"/>
      <c r="E13" s="1197"/>
      <c r="F13" s="1198"/>
      <c r="G13" s="1197"/>
      <c r="H13" s="1197"/>
      <c r="I13" s="1197"/>
      <c r="J13" s="1197"/>
      <c r="K13" s="1197"/>
      <c r="L13" s="1197"/>
      <c r="M13" s="1197"/>
      <c r="N13" s="1197"/>
      <c r="O13" s="1197"/>
      <c r="P13" s="1198"/>
      <c r="Q13" s="1199"/>
      <c r="R13" s="135"/>
      <c r="S13" s="135"/>
      <c r="T13" s="135"/>
      <c r="U13" s="135"/>
      <c r="V13" s="135"/>
      <c r="W13" s="135"/>
      <c r="X13" s="135"/>
      <c r="Y13" s="135"/>
      <c r="Z13" s="135"/>
      <c r="AA13" s="135"/>
      <c r="AB13" s="135"/>
      <c r="AC13" s="135"/>
    </row>
    <row r="14" spans="1:33" x14ac:dyDescent="0.25">
      <c r="A14" s="1"/>
      <c r="B14" s="1200" t="s">
        <v>238</v>
      </c>
      <c r="C14" s="1201">
        <f t="shared" ref="C14:D14" si="0">+SUM(C15:C16)</f>
        <v>1454738.4250606112</v>
      </c>
      <c r="D14" s="1201">
        <f t="shared" si="0"/>
        <v>908088.39471828623</v>
      </c>
      <c r="E14" s="1201">
        <f>+SUM(E15:E16)</f>
        <v>2309018.0848580161</v>
      </c>
      <c r="F14" s="1202">
        <f>SUM(C14:E14)</f>
        <v>4671844.9046369139</v>
      </c>
      <c r="G14" s="1201">
        <f t="shared" ref="G14:O14" si="1">+SUM(G15:G16)</f>
        <v>1228210.9343261581</v>
      </c>
      <c r="H14" s="1201">
        <f t="shared" si="1"/>
        <v>1962756.8137014857</v>
      </c>
      <c r="I14" s="1201">
        <f t="shared" si="1"/>
        <v>2194893.6942735957</v>
      </c>
      <c r="J14" s="1201">
        <f t="shared" si="1"/>
        <v>6207545.0017500967</v>
      </c>
      <c r="K14" s="1201">
        <f t="shared" si="1"/>
        <v>4301294.1772463024</v>
      </c>
      <c r="L14" s="1201">
        <f t="shared" si="1"/>
        <v>4746180.2547465814</v>
      </c>
      <c r="M14" s="1201">
        <f t="shared" si="1"/>
        <v>1006693.3807240479</v>
      </c>
      <c r="N14" s="1201">
        <f t="shared" si="1"/>
        <v>207690.45399907892</v>
      </c>
      <c r="O14" s="1201">
        <f t="shared" si="1"/>
        <v>439287.88407969219</v>
      </c>
      <c r="P14" s="1202">
        <f>SUM(G14:O14)</f>
        <v>22294552.594847038</v>
      </c>
      <c r="Q14" s="1202">
        <f>+Q15+Q16</f>
        <v>26966397.49948395</v>
      </c>
      <c r="R14" s="825"/>
      <c r="S14" s="825"/>
      <c r="T14" s="825"/>
      <c r="U14" s="825"/>
      <c r="V14" s="825"/>
      <c r="W14" s="825"/>
      <c r="X14" s="825"/>
      <c r="Y14" s="825"/>
      <c r="Z14" s="825"/>
      <c r="AA14" s="825"/>
      <c r="AB14" s="825"/>
      <c r="AC14" s="825"/>
      <c r="AD14" s="825"/>
      <c r="AE14" s="825"/>
      <c r="AF14" s="825"/>
      <c r="AG14" s="825"/>
    </row>
    <row r="15" spans="1:33" x14ac:dyDescent="0.25">
      <c r="A15" s="1"/>
      <c r="B15" s="1203" t="s">
        <v>277</v>
      </c>
      <c r="C15" s="1201">
        <v>83102.715365352022</v>
      </c>
      <c r="D15" s="1201">
        <v>61226.64080165686</v>
      </c>
      <c r="E15" s="1201">
        <v>61254.138448911901</v>
      </c>
      <c r="F15" s="1202">
        <f>SUM(C15:E15)</f>
        <v>205583.49461592076</v>
      </c>
      <c r="G15" s="1201">
        <v>72254.989272769308</v>
      </c>
      <c r="H15" s="1201">
        <v>1699217.370979758</v>
      </c>
      <c r="I15" s="1201">
        <v>1353915.8856978752</v>
      </c>
      <c r="J15" s="1201">
        <v>4853846.9762554597</v>
      </c>
      <c r="K15" s="1201">
        <v>3507884.5386080146</v>
      </c>
      <c r="L15" s="1201">
        <v>2535059.0011171978</v>
      </c>
      <c r="M15" s="1201">
        <v>72271.053324348308</v>
      </c>
      <c r="N15" s="1201">
        <v>61479.752538973633</v>
      </c>
      <c r="O15" s="1201">
        <v>61666.375840274588</v>
      </c>
      <c r="P15" s="1202">
        <f t="shared" ref="P15:P16" si="2">SUM(G15:O15)</f>
        <v>14217595.943634672</v>
      </c>
      <c r="Q15" s="1202">
        <f>+F15+P15</f>
        <v>14423179.438250592</v>
      </c>
      <c r="R15" s="825"/>
      <c r="S15" s="825"/>
      <c r="T15" s="825"/>
      <c r="U15" s="825"/>
      <c r="V15" s="825"/>
      <c r="W15" s="825"/>
      <c r="X15" s="825"/>
      <c r="Y15" s="825"/>
      <c r="Z15" s="825"/>
      <c r="AA15" s="825"/>
      <c r="AB15" s="825"/>
      <c r="AC15" s="825"/>
      <c r="AD15" s="825"/>
      <c r="AE15" s="825"/>
      <c r="AF15" s="825"/>
      <c r="AG15" s="825"/>
    </row>
    <row r="16" spans="1:33" x14ac:dyDescent="0.25">
      <c r="A16" s="1"/>
      <c r="B16" s="1203" t="s">
        <v>307</v>
      </c>
      <c r="C16" s="1201">
        <v>1371635.7096952591</v>
      </c>
      <c r="D16" s="1201">
        <v>846861.75391662936</v>
      </c>
      <c r="E16" s="1201">
        <v>2247763.9464091044</v>
      </c>
      <c r="F16" s="1202">
        <f>SUM(C16:E16)</f>
        <v>4466261.4100209931</v>
      </c>
      <c r="G16" s="1201">
        <v>1155955.9450533888</v>
      </c>
      <c r="H16" s="1201">
        <v>263539.44272172777</v>
      </c>
      <c r="I16" s="1201">
        <v>840977.80857572076</v>
      </c>
      <c r="J16" s="1201">
        <v>1353698.025494637</v>
      </c>
      <c r="K16" s="1201">
        <v>793409.63863828825</v>
      </c>
      <c r="L16" s="1201">
        <v>2211121.2536293836</v>
      </c>
      <c r="M16" s="1201">
        <v>934422.3273996996</v>
      </c>
      <c r="N16" s="1201">
        <v>146210.70146010528</v>
      </c>
      <c r="O16" s="1201">
        <v>377621.50823941757</v>
      </c>
      <c r="P16" s="1202">
        <f t="shared" si="2"/>
        <v>8076956.6512123682</v>
      </c>
      <c r="Q16" s="1202">
        <f>+F16+P16</f>
        <v>12543218.06123336</v>
      </c>
      <c r="R16" s="825"/>
      <c r="S16" s="825"/>
      <c r="T16" s="825"/>
      <c r="U16" s="825"/>
      <c r="V16" s="825"/>
      <c r="W16" s="825"/>
      <c r="X16" s="825"/>
      <c r="Y16" s="825"/>
      <c r="Z16" s="825"/>
      <c r="AA16" s="825"/>
      <c r="AB16" s="825"/>
      <c r="AC16" s="825"/>
      <c r="AD16" s="825"/>
      <c r="AE16" s="825"/>
      <c r="AF16" s="825"/>
      <c r="AG16" s="825"/>
    </row>
    <row r="17" spans="1:33" x14ac:dyDescent="0.25">
      <c r="A17" s="1"/>
      <c r="B17" s="1204"/>
      <c r="C17" s="1205"/>
      <c r="D17" s="1205"/>
      <c r="E17" s="1205"/>
      <c r="F17" s="1206"/>
      <c r="G17" s="1205"/>
      <c r="H17" s="1205"/>
      <c r="I17" s="1205"/>
      <c r="J17" s="1205"/>
      <c r="K17" s="1205"/>
      <c r="L17" s="1205"/>
      <c r="M17" s="1205"/>
      <c r="N17" s="1205"/>
      <c r="O17" s="1205"/>
      <c r="P17" s="1206"/>
      <c r="Q17" s="1206"/>
      <c r="R17" s="825"/>
      <c r="S17" s="825"/>
      <c r="T17" s="825"/>
      <c r="U17" s="825"/>
      <c r="V17" s="825"/>
      <c r="W17" s="825"/>
      <c r="X17" s="825"/>
      <c r="Y17" s="825"/>
      <c r="Z17" s="825"/>
      <c r="AA17" s="825"/>
      <c r="AB17" s="825"/>
      <c r="AC17" s="825"/>
      <c r="AD17" s="825"/>
      <c r="AE17" s="825"/>
      <c r="AF17" s="825"/>
      <c r="AG17" s="825"/>
    </row>
    <row r="18" spans="1:33" x14ac:dyDescent="0.25">
      <c r="A18" s="129"/>
      <c r="B18" s="1200"/>
      <c r="C18" s="1201"/>
      <c r="D18" s="1201"/>
      <c r="E18" s="1201"/>
      <c r="F18" s="1202"/>
      <c r="G18" s="1201"/>
      <c r="H18" s="1201"/>
      <c r="I18" s="1201"/>
      <c r="J18" s="1201"/>
      <c r="K18" s="1201"/>
      <c r="L18" s="1201"/>
      <c r="M18" s="1201"/>
      <c r="N18" s="1201"/>
      <c r="O18" s="1201"/>
      <c r="P18" s="1202"/>
      <c r="Q18" s="1202"/>
      <c r="R18" s="825"/>
      <c r="S18" s="825"/>
      <c r="T18" s="825"/>
      <c r="U18" s="825"/>
      <c r="V18" s="825"/>
      <c r="W18" s="825"/>
      <c r="X18" s="825"/>
      <c r="Y18" s="825"/>
      <c r="Z18" s="825"/>
      <c r="AA18" s="825"/>
      <c r="AB18" s="825"/>
      <c r="AC18" s="825"/>
      <c r="AD18" s="825"/>
      <c r="AE18" s="825"/>
      <c r="AF18" s="825"/>
      <c r="AG18" s="825"/>
    </row>
    <row r="19" spans="1:33" x14ac:dyDescent="0.25">
      <c r="A19" s="129"/>
      <c r="B19" s="1200" t="s">
        <v>239</v>
      </c>
      <c r="C19" s="1201">
        <f t="shared" ref="C19:D19" si="3">+SUM(C20:C21)</f>
        <v>1602204.0085365197</v>
      </c>
      <c r="D19" s="1201">
        <f t="shared" si="3"/>
        <v>1697239.9182306826</v>
      </c>
      <c r="E19" s="1201">
        <f>+SUM(E20:E21)</f>
        <v>3001454.5981437382</v>
      </c>
      <c r="F19" s="1202">
        <f>SUM(C19:E19)</f>
        <v>6300898.5249109399</v>
      </c>
      <c r="G19" s="1201">
        <f t="shared" ref="G19:O19" si="4">+SUM(G20:G21)</f>
        <v>1511182.6002544274</v>
      </c>
      <c r="H19" s="1201">
        <f t="shared" si="4"/>
        <v>2570808.9737982349</v>
      </c>
      <c r="I19" s="1201">
        <f t="shared" si="4"/>
        <v>5049447.0923068235</v>
      </c>
      <c r="J19" s="1201">
        <f t="shared" si="4"/>
        <v>3139244.6419565459</v>
      </c>
      <c r="K19" s="1201">
        <f t="shared" si="4"/>
        <v>2677146.8562769261</v>
      </c>
      <c r="L19" s="1201">
        <f t="shared" si="4"/>
        <v>422435.26518222236</v>
      </c>
      <c r="M19" s="1201">
        <f t="shared" si="4"/>
        <v>1572463.268988929</v>
      </c>
      <c r="N19" s="1201">
        <f t="shared" si="4"/>
        <v>1452308.0574493664</v>
      </c>
      <c r="O19" s="1201">
        <f t="shared" si="4"/>
        <v>192496.40273</v>
      </c>
      <c r="P19" s="1202">
        <f>SUM(G19:O19)</f>
        <v>18587533.158943474</v>
      </c>
      <c r="Q19" s="1202">
        <f>+Q20+Q21</f>
        <v>24888431.683854412</v>
      </c>
      <c r="R19" s="825"/>
      <c r="S19" s="825"/>
      <c r="T19" s="825"/>
      <c r="U19" s="825"/>
      <c r="V19" s="825"/>
      <c r="W19" s="825"/>
      <c r="X19" s="825"/>
      <c r="Y19" s="825"/>
      <c r="Z19" s="825"/>
      <c r="AA19" s="825"/>
      <c r="AB19" s="825"/>
      <c r="AC19" s="825"/>
      <c r="AD19" s="825"/>
      <c r="AE19" s="825"/>
      <c r="AF19" s="825"/>
      <c r="AG19" s="825"/>
    </row>
    <row r="20" spans="1:33" x14ac:dyDescent="0.25">
      <c r="A20" s="129"/>
      <c r="B20" s="1203" t="s">
        <v>277</v>
      </c>
      <c r="C20" s="1201">
        <v>1592399.5093164747</v>
      </c>
      <c r="D20" s="1201">
        <v>1676097.907654664</v>
      </c>
      <c r="E20" s="1201">
        <v>2686389.4126281934</v>
      </c>
      <c r="F20" s="1202">
        <f>SUM(C20:E20)</f>
        <v>5954886.8295993321</v>
      </c>
      <c r="G20" s="1201">
        <v>1505095.8127391918</v>
      </c>
      <c r="H20" s="1201">
        <v>2565735.6048041792</v>
      </c>
      <c r="I20" s="1201">
        <v>4945101.3559910962</v>
      </c>
      <c r="J20" s="1201">
        <v>3139244.6419565459</v>
      </c>
      <c r="K20" s="1201">
        <v>2675416.7058417154</v>
      </c>
      <c r="L20" s="1201">
        <v>419792.11224600003</v>
      </c>
      <c r="M20" s="1201">
        <v>1572463.268988929</v>
      </c>
      <c r="N20" s="1201">
        <v>1452124.0953314791</v>
      </c>
      <c r="O20" s="1201">
        <v>192496.40273</v>
      </c>
      <c r="P20" s="1202">
        <f t="shared" ref="P20:P21" si="5">SUM(G20:O20)</f>
        <v>18467470.000629134</v>
      </c>
      <c r="Q20" s="1202">
        <f>+F20+P20</f>
        <v>24422356.830228467</v>
      </c>
      <c r="R20" s="825"/>
      <c r="S20" s="825"/>
      <c r="T20" s="825"/>
      <c r="U20" s="825"/>
      <c r="V20" s="825"/>
      <c r="W20" s="825"/>
      <c r="X20" s="825"/>
      <c r="Y20" s="825"/>
      <c r="Z20" s="825"/>
      <c r="AA20" s="825"/>
      <c r="AB20" s="825"/>
      <c r="AC20" s="825"/>
      <c r="AD20" s="825"/>
      <c r="AE20" s="825"/>
      <c r="AF20" s="825"/>
      <c r="AG20" s="825"/>
    </row>
    <row r="21" spans="1:33" x14ac:dyDescent="0.25">
      <c r="A21" s="129"/>
      <c r="B21" s="1203" t="s">
        <v>307</v>
      </c>
      <c r="C21" s="1201">
        <v>9804.4992200451052</v>
      </c>
      <c r="D21" s="1201">
        <v>21142.01057601858</v>
      </c>
      <c r="E21" s="1201">
        <v>315065.18551554467</v>
      </c>
      <c r="F21" s="1202">
        <f>SUM(C21:E21)</f>
        <v>346011.69531160838</v>
      </c>
      <c r="G21" s="1201">
        <v>6086.78751523557</v>
      </c>
      <c r="H21" s="1201">
        <v>5073.3689940558806</v>
      </c>
      <c r="I21" s="1201">
        <v>104345.73631572732</v>
      </c>
      <c r="J21" s="1201">
        <v>0</v>
      </c>
      <c r="K21" s="1201">
        <v>1730.1504352106606</v>
      </c>
      <c r="L21" s="1201">
        <v>2643.1529362223337</v>
      </c>
      <c r="M21" s="1201">
        <v>0</v>
      </c>
      <c r="N21" s="1201">
        <v>183.96211788742892</v>
      </c>
      <c r="O21" s="1201">
        <v>0</v>
      </c>
      <c r="P21" s="1202">
        <f t="shared" si="5"/>
        <v>120063.15831433919</v>
      </c>
      <c r="Q21" s="1202">
        <f>+F21+P21</f>
        <v>466074.85362594755</v>
      </c>
      <c r="R21" s="825"/>
      <c r="S21" s="825"/>
      <c r="T21" s="825"/>
      <c r="U21" s="825"/>
      <c r="V21" s="825"/>
      <c r="W21" s="825"/>
      <c r="X21" s="825"/>
      <c r="Y21" s="825"/>
      <c r="Z21" s="825"/>
      <c r="AA21" s="825"/>
      <c r="AB21" s="825"/>
      <c r="AC21" s="825"/>
      <c r="AD21" s="825"/>
      <c r="AE21" s="825"/>
      <c r="AF21" s="825"/>
      <c r="AG21" s="825"/>
    </row>
    <row r="22" spans="1:33" x14ac:dyDescent="0.25">
      <c r="A22" s="129"/>
      <c r="B22" s="1200"/>
      <c r="C22" s="1201"/>
      <c r="D22" s="1201"/>
      <c r="E22" s="1201"/>
      <c r="F22" s="1206"/>
      <c r="G22" s="1201"/>
      <c r="H22" s="1201"/>
      <c r="I22" s="1201"/>
      <c r="J22" s="1201"/>
      <c r="K22" s="1201"/>
      <c r="L22" s="1201"/>
      <c r="M22" s="1201"/>
      <c r="N22" s="1201"/>
      <c r="O22" s="1201"/>
      <c r="P22" s="1206"/>
      <c r="Q22" s="1206"/>
      <c r="R22" s="825"/>
      <c r="S22" s="825"/>
      <c r="T22" s="825"/>
      <c r="U22" s="825"/>
      <c r="V22" s="825"/>
      <c r="W22" s="825"/>
      <c r="X22" s="825"/>
      <c r="Y22" s="825"/>
      <c r="Z22" s="825"/>
      <c r="AA22" s="825"/>
      <c r="AB22" s="825"/>
      <c r="AC22" s="825"/>
      <c r="AD22" s="825"/>
      <c r="AE22" s="825"/>
      <c r="AF22" s="825"/>
      <c r="AG22" s="825"/>
    </row>
    <row r="23" spans="1:33" x14ac:dyDescent="0.25">
      <c r="A23" s="129"/>
      <c r="B23" s="1207"/>
      <c r="C23" s="1208"/>
      <c r="D23" s="1208"/>
      <c r="E23" s="1208"/>
      <c r="F23" s="1202"/>
      <c r="G23" s="1208"/>
      <c r="H23" s="1208"/>
      <c r="I23" s="1208"/>
      <c r="J23" s="1208"/>
      <c r="K23" s="1208"/>
      <c r="L23" s="1208"/>
      <c r="M23" s="1208"/>
      <c r="N23" s="1208"/>
      <c r="O23" s="1208"/>
      <c r="P23" s="1202"/>
      <c r="Q23" s="1202"/>
      <c r="R23" s="825"/>
      <c r="S23" s="825"/>
      <c r="T23" s="825"/>
      <c r="U23" s="825"/>
      <c r="V23" s="825"/>
      <c r="W23" s="825"/>
      <c r="X23" s="825"/>
      <c r="Y23" s="825"/>
      <c r="Z23" s="825"/>
      <c r="AA23" s="825"/>
      <c r="AB23" s="825"/>
      <c r="AC23" s="825"/>
      <c r="AD23" s="825"/>
      <c r="AE23" s="825"/>
      <c r="AF23" s="825"/>
      <c r="AG23" s="825"/>
    </row>
    <row r="24" spans="1:33" x14ac:dyDescent="0.25">
      <c r="A24" s="129"/>
      <c r="B24" s="1200" t="s">
        <v>162</v>
      </c>
      <c r="C24" s="1201">
        <f t="shared" ref="C24:D24" si="6">+SUM(C25:C26)</f>
        <v>168203.86571925698</v>
      </c>
      <c r="D24" s="1201">
        <f t="shared" si="6"/>
        <v>648565.31973102933</v>
      </c>
      <c r="E24" s="1201">
        <f>+SUM(E25:E26)</f>
        <v>232353.10107923305</v>
      </c>
      <c r="F24" s="1202">
        <f>SUM(C24:E24)</f>
        <v>1049122.2865295194</v>
      </c>
      <c r="G24" s="1201">
        <f t="shared" ref="G24:O24" si="7">+SUM(G25:G26)</f>
        <v>151231.73303999999</v>
      </c>
      <c r="H24" s="1201">
        <f t="shared" si="7"/>
        <v>583396.56678657385</v>
      </c>
      <c r="I24" s="1201">
        <f t="shared" si="7"/>
        <v>380774.91290118394</v>
      </c>
      <c r="J24" s="1201">
        <f t="shared" si="7"/>
        <v>164601.9564301295</v>
      </c>
      <c r="K24" s="1201">
        <f t="shared" si="7"/>
        <v>635654.87837927742</v>
      </c>
      <c r="L24" s="1201">
        <f t="shared" si="7"/>
        <v>225270.52849102666</v>
      </c>
      <c r="M24" s="1201">
        <f t="shared" si="7"/>
        <v>148844.93037999998</v>
      </c>
      <c r="N24" s="1201">
        <f t="shared" si="7"/>
        <v>580937.59455557389</v>
      </c>
      <c r="O24" s="1201">
        <f t="shared" si="7"/>
        <v>350808.58796512824</v>
      </c>
      <c r="P24" s="1202">
        <f>SUM(G24:O24)</f>
        <v>3221521.6889288928</v>
      </c>
      <c r="Q24" s="1202">
        <f>+Q25+Q26</f>
        <v>4270643.9754584124</v>
      </c>
      <c r="R24" s="825"/>
      <c r="S24" s="825"/>
      <c r="T24" s="825"/>
      <c r="U24" s="825"/>
      <c r="V24" s="825"/>
      <c r="W24" s="825"/>
      <c r="X24" s="825"/>
      <c r="Y24" s="825"/>
      <c r="Z24" s="825"/>
      <c r="AA24" s="825"/>
      <c r="AB24" s="825"/>
      <c r="AC24" s="825"/>
      <c r="AD24" s="825"/>
      <c r="AE24" s="825"/>
      <c r="AF24" s="825"/>
      <c r="AG24" s="825"/>
    </row>
    <row r="25" spans="1:33" x14ac:dyDescent="0.25">
      <c r="A25" s="129"/>
      <c r="B25" s="1203" t="s">
        <v>277</v>
      </c>
      <c r="C25" s="1201">
        <v>115083.82006664622</v>
      </c>
      <c r="D25" s="1201">
        <v>156182.74307000003</v>
      </c>
      <c r="E25" s="1201">
        <v>170471.60997340025</v>
      </c>
      <c r="F25" s="1202">
        <f>SUM(C25:E25)</f>
        <v>441738.17311004648</v>
      </c>
      <c r="G25" s="1201">
        <v>106350.19582999998</v>
      </c>
      <c r="H25" s="1201">
        <v>139396.98502199998</v>
      </c>
      <c r="I25" s="1201">
        <v>265246.02074541588</v>
      </c>
      <c r="J25" s="1201">
        <v>114494.27844664622</v>
      </c>
      <c r="K25" s="1201">
        <v>146033.92092999999</v>
      </c>
      <c r="L25" s="1201">
        <v>168965.27347761818</v>
      </c>
      <c r="M25" s="1201">
        <v>106350.19582999998</v>
      </c>
      <c r="N25" s="1201">
        <v>140188.312481</v>
      </c>
      <c r="O25" s="1201">
        <v>238337.92585600007</v>
      </c>
      <c r="P25" s="1202">
        <f t="shared" ref="P25:P26" si="8">SUM(G25:O25)</f>
        <v>1425363.1086186802</v>
      </c>
      <c r="Q25" s="1202">
        <f>+F25+P25</f>
        <v>1867101.2817287266</v>
      </c>
      <c r="R25" s="825"/>
      <c r="S25" s="825"/>
      <c r="T25" s="825"/>
      <c r="U25" s="825"/>
      <c r="V25" s="825"/>
      <c r="W25" s="825"/>
      <c r="X25" s="825"/>
      <c r="Y25" s="825"/>
      <c r="Z25" s="825"/>
      <c r="AA25" s="825"/>
      <c r="AB25" s="825"/>
      <c r="AC25" s="825"/>
      <c r="AD25" s="825"/>
      <c r="AE25" s="825"/>
      <c r="AF25" s="825"/>
      <c r="AG25" s="825"/>
    </row>
    <row r="26" spans="1:33" x14ac:dyDescent="0.25">
      <c r="A26" s="129"/>
      <c r="B26" s="1203" t="s">
        <v>307</v>
      </c>
      <c r="C26" s="1201">
        <v>53120.045652610774</v>
      </c>
      <c r="D26" s="1201">
        <v>492382.57666102931</v>
      </c>
      <c r="E26" s="1201">
        <v>61881.491105832814</v>
      </c>
      <c r="F26" s="1202">
        <f>SUM(C26:E26)</f>
        <v>607384.11341947294</v>
      </c>
      <c r="G26" s="1201">
        <v>44881.53721000001</v>
      </c>
      <c r="H26" s="1201">
        <v>443999.58176457387</v>
      </c>
      <c r="I26" s="1201">
        <v>115528.89215576809</v>
      </c>
      <c r="J26" s="1201">
        <v>50107.677983483292</v>
      </c>
      <c r="K26" s="1201">
        <v>489620.95744927746</v>
      </c>
      <c r="L26" s="1201">
        <v>56305.255013408481</v>
      </c>
      <c r="M26" s="1201">
        <v>42494.734550000001</v>
      </c>
      <c r="N26" s="1201">
        <v>440749.28207457386</v>
      </c>
      <c r="O26" s="1201">
        <v>112470.6621091282</v>
      </c>
      <c r="P26" s="1202">
        <f t="shared" si="8"/>
        <v>1796158.5803102131</v>
      </c>
      <c r="Q26" s="1202">
        <f>+F26+P26</f>
        <v>2403542.6937296861</v>
      </c>
      <c r="R26" s="825"/>
      <c r="S26" s="825"/>
      <c r="T26" s="825"/>
      <c r="U26" s="825"/>
      <c r="V26" s="825"/>
      <c r="W26" s="825"/>
      <c r="X26" s="825"/>
      <c r="Y26" s="825"/>
      <c r="Z26" s="825"/>
      <c r="AA26" s="825"/>
      <c r="AB26" s="825"/>
      <c r="AC26" s="825"/>
      <c r="AD26" s="825"/>
      <c r="AE26" s="825"/>
      <c r="AF26" s="825"/>
      <c r="AG26" s="825"/>
    </row>
    <row r="27" spans="1:33" x14ac:dyDescent="0.25">
      <c r="A27" s="129"/>
      <c r="B27" s="1204"/>
      <c r="C27" s="1205"/>
      <c r="D27" s="1205"/>
      <c r="E27" s="1205"/>
      <c r="F27" s="1206"/>
      <c r="G27" s="1205"/>
      <c r="H27" s="1205"/>
      <c r="I27" s="1205"/>
      <c r="J27" s="1205"/>
      <c r="K27" s="1205"/>
      <c r="L27" s="1205"/>
      <c r="M27" s="1205"/>
      <c r="N27" s="1205"/>
      <c r="O27" s="1205"/>
      <c r="P27" s="1206"/>
      <c r="Q27" s="1206"/>
      <c r="R27" s="825"/>
      <c r="S27" s="825"/>
      <c r="T27" s="825"/>
      <c r="U27" s="825"/>
      <c r="V27" s="825"/>
      <c r="W27" s="825"/>
      <c r="X27" s="825"/>
      <c r="Y27" s="825"/>
      <c r="Z27" s="825"/>
      <c r="AA27" s="825"/>
      <c r="AB27" s="825"/>
      <c r="AC27" s="825"/>
      <c r="AD27" s="825"/>
      <c r="AE27" s="825"/>
      <c r="AF27" s="825"/>
      <c r="AG27" s="825"/>
    </row>
    <row r="28" spans="1:33" x14ac:dyDescent="0.25">
      <c r="A28" s="129"/>
      <c r="B28" s="1200"/>
      <c r="C28" s="1201"/>
      <c r="D28" s="1201"/>
      <c r="E28" s="1201"/>
      <c r="F28" s="1202"/>
      <c r="G28" s="1201"/>
      <c r="H28" s="1201"/>
      <c r="I28" s="1201"/>
      <c r="J28" s="1201"/>
      <c r="K28" s="1201"/>
      <c r="L28" s="1201"/>
      <c r="M28" s="1201"/>
      <c r="N28" s="1201"/>
      <c r="O28" s="1201"/>
      <c r="P28" s="1202"/>
      <c r="Q28" s="1202"/>
      <c r="R28" s="825"/>
      <c r="S28" s="825"/>
      <c r="T28" s="825"/>
      <c r="U28" s="825"/>
      <c r="V28" s="825"/>
      <c r="W28" s="825"/>
      <c r="X28" s="825"/>
      <c r="Y28" s="825"/>
      <c r="Z28" s="825"/>
      <c r="AA28" s="825"/>
      <c r="AB28" s="825"/>
      <c r="AC28" s="825"/>
      <c r="AD28" s="825"/>
      <c r="AE28" s="825"/>
      <c r="AF28" s="825"/>
      <c r="AG28" s="825"/>
    </row>
    <row r="29" spans="1:33" x14ac:dyDescent="0.25">
      <c r="A29" s="129"/>
      <c r="B29" s="1200" t="s">
        <v>164</v>
      </c>
      <c r="C29" s="1201">
        <f t="shared" ref="C29:D29" si="9">+SUM(C30:C31)</f>
        <v>20456.039872113521</v>
      </c>
      <c r="D29" s="1201">
        <f t="shared" si="9"/>
        <v>8313.4332970571904</v>
      </c>
      <c r="E29" s="1201">
        <f>+SUM(E30:E31)</f>
        <v>42430.441284158667</v>
      </c>
      <c r="F29" s="1202">
        <f>SUM(C29:E29)</f>
        <v>71199.914453329373</v>
      </c>
      <c r="G29" s="1201">
        <f t="shared" ref="G29:O29" si="10">+SUM(G30:G31)</f>
        <v>161767.97794000001</v>
      </c>
      <c r="H29" s="1201">
        <f t="shared" si="10"/>
        <v>112.29735306613662</v>
      </c>
      <c r="I29" s="1201">
        <f t="shared" si="10"/>
        <v>4177.9469012870049</v>
      </c>
      <c r="J29" s="1201">
        <f t="shared" si="10"/>
        <v>20439.55624095237</v>
      </c>
      <c r="K29" s="1201">
        <f t="shared" si="10"/>
        <v>2096570.9735127515</v>
      </c>
      <c r="L29" s="1201">
        <f t="shared" si="10"/>
        <v>39226.969547436791</v>
      </c>
      <c r="M29" s="1201">
        <f t="shared" si="10"/>
        <v>198257.94519000003</v>
      </c>
      <c r="N29" s="1201">
        <f t="shared" si="10"/>
        <v>111.11846306613663</v>
      </c>
      <c r="O29" s="1201">
        <f t="shared" si="10"/>
        <v>2342.1123447368423</v>
      </c>
      <c r="P29" s="1202">
        <f>SUM(G29:O29)</f>
        <v>2523006.8974932963</v>
      </c>
      <c r="Q29" s="1202">
        <f>+Q30+Q31</f>
        <v>2594206.8119466258</v>
      </c>
      <c r="R29" s="825"/>
      <c r="S29" s="825"/>
      <c r="T29" s="825"/>
      <c r="U29" s="825"/>
      <c r="V29" s="825"/>
      <c r="W29" s="825"/>
      <c r="X29" s="825"/>
      <c r="Y29" s="825"/>
      <c r="Z29" s="825"/>
      <c r="AA29" s="825"/>
      <c r="AB29" s="825"/>
      <c r="AC29" s="825"/>
      <c r="AD29" s="825"/>
      <c r="AE29" s="825"/>
      <c r="AF29" s="825"/>
      <c r="AG29" s="825"/>
    </row>
    <row r="30" spans="1:33" x14ac:dyDescent="0.25">
      <c r="A30" s="129"/>
      <c r="B30" s="1203" t="s">
        <v>277</v>
      </c>
      <c r="C30" s="1201">
        <v>19972.056082631578</v>
      </c>
      <c r="D30" s="1201">
        <v>7622.4400101813808</v>
      </c>
      <c r="E30" s="1201">
        <v>556.87837688753268</v>
      </c>
      <c r="F30" s="1202">
        <f>SUM(C30:E30)</f>
        <v>28151.374469700491</v>
      </c>
      <c r="G30" s="1201">
        <v>111186.06993</v>
      </c>
      <c r="H30" s="1201">
        <v>0</v>
      </c>
      <c r="I30" s="1201">
        <v>1280.5170716102166</v>
      </c>
      <c r="J30" s="1201">
        <v>19972.056082631578</v>
      </c>
      <c r="K30" s="1201">
        <v>1922846.5911618336</v>
      </c>
      <c r="L30" s="1201">
        <v>420.75657000000007</v>
      </c>
      <c r="M30" s="1201">
        <v>148256.00831000003</v>
      </c>
      <c r="N30" s="1201">
        <v>0</v>
      </c>
      <c r="O30" s="1201">
        <v>121.29997</v>
      </c>
      <c r="P30" s="1202">
        <f t="shared" ref="P30:P31" si="11">SUM(G30:O30)</f>
        <v>2204083.2990960754</v>
      </c>
      <c r="Q30" s="1202">
        <f>+F30+P30</f>
        <v>2232234.6735657756</v>
      </c>
      <c r="R30" s="825"/>
      <c r="S30" s="825"/>
      <c r="T30" s="825"/>
      <c r="U30" s="825"/>
      <c r="V30" s="825"/>
      <c r="W30" s="825"/>
      <c r="X30" s="825"/>
      <c r="Y30" s="825"/>
      <c r="Z30" s="825"/>
      <c r="AA30" s="825"/>
      <c r="AB30" s="825"/>
      <c r="AC30" s="825"/>
      <c r="AD30" s="825"/>
      <c r="AE30" s="825"/>
      <c r="AF30" s="825"/>
      <c r="AG30" s="825"/>
    </row>
    <row r="31" spans="1:33" x14ac:dyDescent="0.25">
      <c r="A31" s="129"/>
      <c r="B31" s="1203" t="s">
        <v>307</v>
      </c>
      <c r="C31" s="1201">
        <v>483.98378948194375</v>
      </c>
      <c r="D31" s="1201">
        <v>690.99328687580964</v>
      </c>
      <c r="E31" s="1201">
        <v>41873.562907271138</v>
      </c>
      <c r="F31" s="1202">
        <f>SUM(C31:E31)</f>
        <v>43048.539983628893</v>
      </c>
      <c r="G31" s="1201">
        <v>50581.908009999999</v>
      </c>
      <c r="H31" s="1201">
        <v>112.29735306613662</v>
      </c>
      <c r="I31" s="1201">
        <v>2897.4298296767879</v>
      </c>
      <c r="J31" s="1201">
        <v>467.50015832079112</v>
      </c>
      <c r="K31" s="1201">
        <v>173724.38235091788</v>
      </c>
      <c r="L31" s="1201">
        <v>38806.212977436793</v>
      </c>
      <c r="M31" s="1201">
        <v>50001.936880000001</v>
      </c>
      <c r="N31" s="1201">
        <v>111.11846306613663</v>
      </c>
      <c r="O31" s="1201">
        <v>2220.8123747368422</v>
      </c>
      <c r="P31" s="1202">
        <f t="shared" si="11"/>
        <v>318923.5983972213</v>
      </c>
      <c r="Q31" s="1202">
        <f>+F31+P31</f>
        <v>361972.1383808502</v>
      </c>
      <c r="R31" s="825"/>
      <c r="S31" s="825"/>
      <c r="T31" s="825"/>
      <c r="U31" s="825"/>
      <c r="V31" s="825"/>
      <c r="W31" s="825"/>
      <c r="X31" s="825"/>
      <c r="Y31" s="825"/>
      <c r="Z31" s="825"/>
      <c r="AA31" s="825"/>
      <c r="AB31" s="825"/>
      <c r="AC31" s="825"/>
      <c r="AD31" s="825"/>
      <c r="AE31" s="825"/>
      <c r="AF31" s="825"/>
      <c r="AG31" s="825"/>
    </row>
    <row r="32" spans="1:33" x14ac:dyDescent="0.25">
      <c r="A32" s="129"/>
      <c r="B32" s="1204"/>
      <c r="C32" s="1205"/>
      <c r="D32" s="1205"/>
      <c r="E32" s="1205"/>
      <c r="F32" s="1206"/>
      <c r="G32" s="1205"/>
      <c r="H32" s="1205"/>
      <c r="I32" s="1205"/>
      <c r="J32" s="1205"/>
      <c r="K32" s="1205"/>
      <c r="L32" s="1205"/>
      <c r="M32" s="1205"/>
      <c r="N32" s="1205"/>
      <c r="O32" s="1205"/>
      <c r="P32" s="1206"/>
      <c r="Q32" s="1206"/>
      <c r="R32" s="825"/>
      <c r="S32" s="825"/>
      <c r="T32" s="825"/>
      <c r="U32" s="825"/>
      <c r="V32" s="825"/>
      <c r="W32" s="825"/>
      <c r="X32" s="825"/>
      <c r="Y32" s="825"/>
      <c r="Z32" s="825"/>
      <c r="AA32" s="825"/>
      <c r="AB32" s="825"/>
      <c r="AC32" s="825"/>
      <c r="AD32" s="825"/>
      <c r="AE32" s="825"/>
      <c r="AF32" s="825"/>
      <c r="AG32" s="825"/>
    </row>
    <row r="33" spans="1:33" x14ac:dyDescent="0.25">
      <c r="A33" s="129"/>
      <c r="B33" s="1200"/>
      <c r="C33" s="1201"/>
      <c r="D33" s="1201"/>
      <c r="E33" s="1201"/>
      <c r="F33" s="1202"/>
      <c r="G33" s="1201"/>
      <c r="H33" s="1201"/>
      <c r="I33" s="1201"/>
      <c r="J33" s="1201"/>
      <c r="K33" s="1201"/>
      <c r="L33" s="1201"/>
      <c r="M33" s="1201"/>
      <c r="N33" s="1201"/>
      <c r="O33" s="1201"/>
      <c r="P33" s="1202"/>
      <c r="Q33" s="1202"/>
      <c r="R33" s="825"/>
      <c r="S33" s="825"/>
      <c r="T33" s="825"/>
      <c r="U33" s="825"/>
      <c r="V33" s="825"/>
      <c r="W33" s="825"/>
      <c r="X33" s="825"/>
      <c r="Y33" s="825"/>
      <c r="Z33" s="825"/>
      <c r="AA33" s="825"/>
      <c r="AB33" s="825"/>
      <c r="AC33" s="825"/>
      <c r="AD33" s="825"/>
      <c r="AE33" s="825"/>
      <c r="AF33" s="825"/>
      <c r="AG33" s="825"/>
    </row>
    <row r="34" spans="1:33" x14ac:dyDescent="0.25">
      <c r="A34" s="129"/>
      <c r="B34" s="1200" t="s">
        <v>673</v>
      </c>
      <c r="C34" s="1201">
        <f t="shared" ref="C34:D34" si="12">+SUM(C35:C36)</f>
        <v>2573.4771006549836</v>
      </c>
      <c r="D34" s="1201">
        <f t="shared" si="12"/>
        <v>2493.6959404929357</v>
      </c>
      <c r="E34" s="1201">
        <f>+SUM(E35:E36)</f>
        <v>2435.1228464539017</v>
      </c>
      <c r="F34" s="1202">
        <f>SUM(C34:E34)</f>
        <v>7502.2958876018211</v>
      </c>
      <c r="G34" s="1201">
        <f t="shared" ref="G34:O34" si="13">+SUM(G35:G36)</f>
        <v>2493.6959404929357</v>
      </c>
      <c r="H34" s="1201">
        <f t="shared" si="13"/>
        <v>17838.483404272782</v>
      </c>
      <c r="I34" s="1201">
        <f t="shared" si="13"/>
        <v>2312.6131345508929</v>
      </c>
      <c r="J34" s="1201">
        <f t="shared" si="13"/>
        <v>2429.7593254786984</v>
      </c>
      <c r="K34" s="1201">
        <f t="shared" si="13"/>
        <v>2371.1862314396644</v>
      </c>
      <c r="L34" s="1201">
        <f t="shared" si="13"/>
        <v>2429.7593254786984</v>
      </c>
      <c r="M34" s="1201">
        <f t="shared" si="13"/>
        <v>2371.1862314396644</v>
      </c>
      <c r="N34" s="1201">
        <f t="shared" si="13"/>
        <v>2429.7593254786984</v>
      </c>
      <c r="O34" s="1201">
        <f t="shared" si="13"/>
        <v>2429.7593254786984</v>
      </c>
      <c r="P34" s="1202">
        <f>SUM(G34:O34)</f>
        <v>37106.202244110733</v>
      </c>
      <c r="Q34" s="1202">
        <f>+Q35+Q36</f>
        <v>44608.498131712549</v>
      </c>
      <c r="R34" s="825"/>
      <c r="S34" s="825"/>
      <c r="T34" s="825"/>
      <c r="U34" s="825"/>
      <c r="V34" s="825"/>
      <c r="W34" s="825"/>
      <c r="X34" s="825"/>
      <c r="Y34" s="825"/>
      <c r="Z34" s="825"/>
      <c r="AA34" s="825"/>
      <c r="AB34" s="825"/>
      <c r="AC34" s="825"/>
      <c r="AD34" s="825"/>
      <c r="AE34" s="825"/>
      <c r="AF34" s="825"/>
      <c r="AG34" s="825"/>
    </row>
    <row r="35" spans="1:33" x14ac:dyDescent="0.25">
      <c r="A35" s="129"/>
      <c r="B35" s="1203" t="s">
        <v>277</v>
      </c>
      <c r="C35" s="1201">
        <v>0</v>
      </c>
      <c r="D35" s="1201">
        <v>0</v>
      </c>
      <c r="E35" s="1201">
        <v>0</v>
      </c>
      <c r="F35" s="1202">
        <f>SUM(C35:E35)</f>
        <v>0</v>
      </c>
      <c r="G35" s="1201">
        <v>0</v>
      </c>
      <c r="H35" s="1201">
        <v>15344.787463779845</v>
      </c>
      <c r="I35" s="1201">
        <v>0</v>
      </c>
      <c r="J35" s="1201">
        <v>0</v>
      </c>
      <c r="K35" s="1201">
        <v>0</v>
      </c>
      <c r="L35" s="1201">
        <v>0</v>
      </c>
      <c r="M35" s="1201">
        <v>0</v>
      </c>
      <c r="N35" s="1201">
        <v>0</v>
      </c>
      <c r="O35" s="1201">
        <v>0</v>
      </c>
      <c r="P35" s="1202">
        <f t="shared" ref="P35:P36" si="14">SUM(G35:O35)</f>
        <v>15344.787463779845</v>
      </c>
      <c r="Q35" s="1202">
        <f>+F35+P35</f>
        <v>15344.787463779845</v>
      </c>
      <c r="R35" s="825"/>
      <c r="S35" s="825"/>
      <c r="T35" s="825"/>
      <c r="U35" s="825"/>
      <c r="V35" s="825"/>
      <c r="W35" s="825"/>
      <c r="X35" s="825"/>
      <c r="Y35" s="825"/>
      <c r="Z35" s="825"/>
      <c r="AA35" s="825"/>
      <c r="AB35" s="825"/>
      <c r="AC35" s="825"/>
      <c r="AD35" s="825"/>
      <c r="AE35" s="825"/>
      <c r="AF35" s="825"/>
      <c r="AG35" s="825"/>
    </row>
    <row r="36" spans="1:33" x14ac:dyDescent="0.25">
      <c r="A36" s="129"/>
      <c r="B36" s="1203" t="s">
        <v>307</v>
      </c>
      <c r="C36" s="1201">
        <v>2573.4771006549836</v>
      </c>
      <c r="D36" s="1201">
        <v>2493.6959404929357</v>
      </c>
      <c r="E36" s="1201">
        <v>2435.1228464539017</v>
      </c>
      <c r="F36" s="1202">
        <f>SUM(C36:E36)</f>
        <v>7502.2958876018211</v>
      </c>
      <c r="G36" s="1201">
        <v>2493.6959404929357</v>
      </c>
      <c r="H36" s="1201">
        <v>2493.6959404929357</v>
      </c>
      <c r="I36" s="1201">
        <v>2312.6131345508929</v>
      </c>
      <c r="J36" s="1201">
        <v>2429.7593254786984</v>
      </c>
      <c r="K36" s="1201">
        <v>2371.1862314396644</v>
      </c>
      <c r="L36" s="1201">
        <v>2429.7593254786984</v>
      </c>
      <c r="M36" s="1201">
        <v>2371.1862314396644</v>
      </c>
      <c r="N36" s="1201">
        <v>2429.7593254786984</v>
      </c>
      <c r="O36" s="1201">
        <v>2429.7593254786984</v>
      </c>
      <c r="P36" s="1202">
        <f t="shared" si="14"/>
        <v>21761.414780330888</v>
      </c>
      <c r="Q36" s="1202">
        <f>+F36+P36</f>
        <v>29263.710667932708</v>
      </c>
      <c r="R36" s="825"/>
      <c r="S36" s="825"/>
      <c r="T36" s="825"/>
      <c r="U36" s="825"/>
      <c r="V36" s="825"/>
      <c r="W36" s="825"/>
      <c r="X36" s="825"/>
      <c r="Y36" s="825"/>
      <c r="Z36" s="825"/>
      <c r="AA36" s="825"/>
      <c r="AB36" s="825"/>
      <c r="AC36" s="825"/>
      <c r="AD36" s="825"/>
      <c r="AE36" s="825"/>
      <c r="AF36" s="825"/>
      <c r="AG36" s="825"/>
    </row>
    <row r="37" spans="1:33" x14ac:dyDescent="0.25">
      <c r="A37" s="129"/>
      <c r="B37" s="1204"/>
      <c r="C37" s="1205"/>
      <c r="D37" s="1205"/>
      <c r="E37" s="1205"/>
      <c r="F37" s="1206"/>
      <c r="G37" s="1205"/>
      <c r="H37" s="1205"/>
      <c r="I37" s="1205"/>
      <c r="J37" s="1205"/>
      <c r="K37" s="1205"/>
      <c r="L37" s="1205"/>
      <c r="M37" s="1205"/>
      <c r="N37" s="1205"/>
      <c r="O37" s="1205"/>
      <c r="P37" s="1206"/>
      <c r="Q37" s="1206"/>
      <c r="R37" s="825"/>
      <c r="S37" s="825"/>
      <c r="T37" s="825"/>
      <c r="U37" s="825"/>
      <c r="V37" s="825"/>
      <c r="W37" s="825"/>
      <c r="X37" s="825"/>
      <c r="Y37" s="825"/>
      <c r="Z37" s="825"/>
      <c r="AA37" s="825"/>
      <c r="AB37" s="825"/>
      <c r="AC37" s="825"/>
      <c r="AD37" s="825"/>
      <c r="AE37" s="825"/>
      <c r="AF37" s="825"/>
      <c r="AG37" s="825"/>
    </row>
    <row r="38" spans="1:33" x14ac:dyDescent="0.25">
      <c r="A38" s="129"/>
      <c r="B38" s="1203"/>
      <c r="C38" s="1201"/>
      <c r="D38" s="1201"/>
      <c r="E38" s="1201"/>
      <c r="F38" s="1202"/>
      <c r="G38" s="1201"/>
      <c r="H38" s="1201"/>
      <c r="I38" s="1201"/>
      <c r="J38" s="1201"/>
      <c r="K38" s="1201"/>
      <c r="L38" s="1201"/>
      <c r="M38" s="1201"/>
      <c r="N38" s="1201"/>
      <c r="O38" s="1201"/>
      <c r="P38" s="1202"/>
      <c r="Q38" s="1202"/>
      <c r="R38" s="825"/>
      <c r="S38" s="825"/>
      <c r="T38" s="825"/>
      <c r="U38" s="825"/>
      <c r="V38" s="825"/>
      <c r="W38" s="825"/>
      <c r="X38" s="825"/>
      <c r="Y38" s="825"/>
      <c r="Z38" s="825"/>
      <c r="AA38" s="825"/>
      <c r="AB38" s="825"/>
      <c r="AC38" s="825"/>
      <c r="AD38" s="825"/>
      <c r="AE38" s="825"/>
      <c r="AF38" s="825"/>
      <c r="AG38" s="825"/>
    </row>
    <row r="39" spans="1:33" x14ac:dyDescent="0.25">
      <c r="A39" s="129"/>
      <c r="B39" s="1203" t="s">
        <v>165</v>
      </c>
      <c r="C39" s="1201">
        <f t="shared" ref="C39:D39" si="15">+SUM(C40:C41)</f>
        <v>15.022507930080312</v>
      </c>
      <c r="D39" s="1201">
        <f t="shared" si="15"/>
        <v>11231.685545156579</v>
      </c>
      <c r="E39" s="1201">
        <f>+SUM(E40:E41)</f>
        <v>781831.02471786318</v>
      </c>
      <c r="F39" s="1202">
        <f>SUM(C39:E39)</f>
        <v>793077.73277094983</v>
      </c>
      <c r="G39" s="1201">
        <f t="shared" ref="G39:O39" si="16">+SUM(G40:G41)</f>
        <v>15.022501181075791</v>
      </c>
      <c r="H39" s="1201">
        <f t="shared" si="16"/>
        <v>460.61298435188155</v>
      </c>
      <c r="I39" s="1201">
        <f t="shared" si="16"/>
        <v>158.23844079843255</v>
      </c>
      <c r="J39" s="1201">
        <f t="shared" si="16"/>
        <v>15.022501181075791</v>
      </c>
      <c r="K39" s="1201">
        <f t="shared" si="16"/>
        <v>12043.122903955709</v>
      </c>
      <c r="L39" s="1201">
        <f t="shared" si="16"/>
        <v>15.022501181075793</v>
      </c>
      <c r="M39" s="1201">
        <f t="shared" si="16"/>
        <v>15.022507930080312</v>
      </c>
      <c r="N39" s="1201">
        <f t="shared" si="16"/>
        <v>392.19796940557148</v>
      </c>
      <c r="O39" s="1201">
        <f t="shared" si="16"/>
        <v>154.64334489607859</v>
      </c>
      <c r="P39" s="1202">
        <f>SUM(G39:O39)</f>
        <v>13268.90565488098</v>
      </c>
      <c r="Q39" s="1202">
        <f>+Q40+Q41</f>
        <v>806346.63842583087</v>
      </c>
      <c r="R39" s="825"/>
      <c r="S39" s="825"/>
      <c r="T39" s="825"/>
      <c r="U39" s="825"/>
      <c r="V39" s="825"/>
      <c r="W39" s="825"/>
      <c r="X39" s="825"/>
      <c r="Y39" s="825"/>
      <c r="Z39" s="825"/>
      <c r="AA39" s="825"/>
      <c r="AB39" s="825"/>
      <c r="AC39" s="825"/>
      <c r="AD39" s="825"/>
      <c r="AE39" s="825"/>
      <c r="AF39" s="825"/>
      <c r="AG39" s="825"/>
    </row>
    <row r="40" spans="1:33" x14ac:dyDescent="0.25">
      <c r="A40" s="129"/>
      <c r="B40" s="1203" t="s">
        <v>277</v>
      </c>
      <c r="C40" s="1201">
        <v>11.358074826888032</v>
      </c>
      <c r="D40" s="1201">
        <v>10075.983977633325</v>
      </c>
      <c r="E40" s="1201">
        <v>781827.48921964632</v>
      </c>
      <c r="F40" s="1202">
        <f>SUM(C40:E40)</f>
        <v>791914.8312721065</v>
      </c>
      <c r="G40" s="1201">
        <v>11.470280016872511</v>
      </c>
      <c r="H40" s="1201">
        <v>275.61656503189243</v>
      </c>
      <c r="I40" s="1201">
        <v>11.761383094418575</v>
      </c>
      <c r="J40" s="1201">
        <v>11.673229119254909</v>
      </c>
      <c r="K40" s="1201">
        <v>11014.374098330654</v>
      </c>
      <c r="L40" s="1201">
        <v>11.810347137072283</v>
      </c>
      <c r="M40" s="1201">
        <v>11.950342381048795</v>
      </c>
      <c r="N40" s="1201">
        <v>276.02837233634</v>
      </c>
      <c r="O40" s="1201">
        <v>12.018785339137477</v>
      </c>
      <c r="P40" s="1202">
        <f t="shared" ref="P40:P41" si="17">SUM(G40:O40)</f>
        <v>11636.703402786692</v>
      </c>
      <c r="Q40" s="1202">
        <f>+F40+P40</f>
        <v>803551.53467489325</v>
      </c>
      <c r="R40" s="825"/>
      <c r="S40" s="825"/>
      <c r="T40" s="825"/>
      <c r="U40" s="825"/>
      <c r="V40" s="825"/>
      <c r="W40" s="825"/>
      <c r="X40" s="825"/>
      <c r="Y40" s="825"/>
      <c r="Z40" s="825"/>
      <c r="AA40" s="825"/>
      <c r="AB40" s="825"/>
      <c r="AC40" s="825"/>
      <c r="AD40" s="825"/>
      <c r="AE40" s="825"/>
      <c r="AF40" s="825"/>
      <c r="AG40" s="825"/>
    </row>
    <row r="41" spans="1:33" x14ac:dyDescent="0.25">
      <c r="A41" s="129"/>
      <c r="B41" s="1203" t="s">
        <v>307</v>
      </c>
      <c r="C41" s="1201">
        <v>3.6644331031922794</v>
      </c>
      <c r="D41" s="1201">
        <v>1155.701567523254</v>
      </c>
      <c r="E41" s="1201">
        <v>3.5354982169130054</v>
      </c>
      <c r="F41" s="1202">
        <f>SUM(C41:E41)</f>
        <v>1162.9014988433594</v>
      </c>
      <c r="G41" s="1201">
        <v>3.5522211642032797</v>
      </c>
      <c r="H41" s="1201">
        <v>184.99641931998914</v>
      </c>
      <c r="I41" s="1201">
        <v>146.47705770401399</v>
      </c>
      <c r="J41" s="1201">
        <v>3.3492720618208813</v>
      </c>
      <c r="K41" s="1201">
        <v>1028.748805625055</v>
      </c>
      <c r="L41" s="1201">
        <v>3.2121540440035097</v>
      </c>
      <c r="M41" s="1201">
        <v>3.0721655490315181</v>
      </c>
      <c r="N41" s="1201">
        <v>116.16959706923149</v>
      </c>
      <c r="O41" s="1201">
        <v>142.62455955694111</v>
      </c>
      <c r="P41" s="1202">
        <f t="shared" si="17"/>
        <v>1632.2022520942896</v>
      </c>
      <c r="Q41" s="1202">
        <f>+F41+P41</f>
        <v>2795.1037509376492</v>
      </c>
      <c r="R41" s="825"/>
      <c r="S41" s="825"/>
      <c r="T41" s="825"/>
      <c r="U41" s="825"/>
      <c r="V41" s="825"/>
      <c r="W41" s="825"/>
      <c r="X41" s="825"/>
      <c r="Y41" s="825"/>
      <c r="Z41" s="825"/>
      <c r="AA41" s="825"/>
      <c r="AB41" s="825"/>
      <c r="AC41" s="825"/>
      <c r="AD41" s="825"/>
      <c r="AE41" s="825"/>
      <c r="AF41" s="825"/>
      <c r="AG41" s="825"/>
    </row>
    <row r="42" spans="1:33" x14ac:dyDescent="0.25">
      <c r="A42" s="129"/>
      <c r="B42" s="1209"/>
      <c r="C42" s="1205"/>
      <c r="D42" s="1205"/>
      <c r="E42" s="1205"/>
      <c r="F42" s="1206"/>
      <c r="G42" s="1205"/>
      <c r="H42" s="1205"/>
      <c r="I42" s="1205"/>
      <c r="J42" s="1205"/>
      <c r="K42" s="1205"/>
      <c r="L42" s="1205"/>
      <c r="M42" s="1205"/>
      <c r="N42" s="1205"/>
      <c r="O42" s="1205"/>
      <c r="P42" s="1206"/>
      <c r="Q42" s="1206"/>
      <c r="R42" s="825"/>
      <c r="S42" s="825"/>
      <c r="T42" s="825"/>
      <c r="U42" s="825"/>
      <c r="V42" s="825"/>
      <c r="W42" s="825"/>
      <c r="X42" s="825"/>
      <c r="Y42" s="825"/>
      <c r="Z42" s="825"/>
      <c r="AA42" s="825"/>
      <c r="AB42" s="825"/>
      <c r="AC42" s="825"/>
      <c r="AD42" s="825"/>
      <c r="AE42" s="825"/>
      <c r="AF42" s="825"/>
      <c r="AG42" s="825"/>
    </row>
    <row r="43" spans="1:33" x14ac:dyDescent="0.25">
      <c r="A43" s="129"/>
      <c r="B43" s="1203"/>
      <c r="C43" s="1201"/>
      <c r="D43" s="1201"/>
      <c r="E43" s="1201"/>
      <c r="F43" s="1202"/>
      <c r="G43" s="1201"/>
      <c r="H43" s="1201"/>
      <c r="I43" s="1201"/>
      <c r="J43" s="1201"/>
      <c r="K43" s="1201"/>
      <c r="L43" s="1201"/>
      <c r="M43" s="1201"/>
      <c r="N43" s="1201"/>
      <c r="O43" s="1201"/>
      <c r="P43" s="1202"/>
      <c r="Q43" s="1202"/>
      <c r="R43" s="825"/>
      <c r="S43" s="825"/>
      <c r="T43" s="825"/>
      <c r="U43" s="825"/>
      <c r="V43" s="825"/>
      <c r="W43" s="825"/>
      <c r="X43" s="825"/>
      <c r="Y43" s="825"/>
      <c r="Z43" s="825"/>
      <c r="AA43" s="825"/>
      <c r="AB43" s="825"/>
      <c r="AC43" s="825"/>
      <c r="AD43" s="825"/>
      <c r="AE43" s="825"/>
      <c r="AF43" s="825"/>
      <c r="AG43" s="825"/>
    </row>
    <row r="44" spans="1:33" x14ac:dyDescent="0.25">
      <c r="A44" s="129"/>
      <c r="B44" s="1210" t="s">
        <v>866</v>
      </c>
      <c r="C44" s="1201">
        <f t="shared" ref="C44:D44" si="18">+SUM(C45:C46)</f>
        <v>75055.36913889111</v>
      </c>
      <c r="D44" s="1201">
        <f t="shared" si="18"/>
        <v>18300.740766327253</v>
      </c>
      <c r="E44" s="1201">
        <f>+SUM(E45:E46)</f>
        <v>24651.787034905701</v>
      </c>
      <c r="F44" s="1202">
        <f>SUM(C44:E44)</f>
        <v>118007.89694012406</v>
      </c>
      <c r="G44" s="1201">
        <f t="shared" ref="G44:O44" si="19">+SUM(G45:G46)</f>
        <v>14780.858820598662</v>
      </c>
      <c r="H44" s="1201">
        <f t="shared" si="19"/>
        <v>22702.848613754486</v>
      </c>
      <c r="I44" s="1201">
        <f t="shared" si="19"/>
        <v>28419.456117116872</v>
      </c>
      <c r="J44" s="1201">
        <f t="shared" si="19"/>
        <v>18590.894344804539</v>
      </c>
      <c r="K44" s="1201">
        <f t="shared" si="19"/>
        <v>18433.854438274968</v>
      </c>
      <c r="L44" s="1201">
        <f t="shared" si="19"/>
        <v>24837.22176702465</v>
      </c>
      <c r="M44" s="1201">
        <f t="shared" si="19"/>
        <v>14886.75596146132</v>
      </c>
      <c r="N44" s="1201">
        <f t="shared" si="19"/>
        <v>25172.170684714365</v>
      </c>
      <c r="O44" s="1201">
        <f t="shared" si="19"/>
        <v>31336.373013737757</v>
      </c>
      <c r="P44" s="1202">
        <f>SUM(G44:O44)</f>
        <v>199160.4337614876</v>
      </c>
      <c r="Q44" s="1202">
        <f>+Q45+Q46</f>
        <v>317168.3307016117</v>
      </c>
      <c r="R44" s="825"/>
      <c r="S44" s="825"/>
      <c r="T44" s="825"/>
      <c r="U44" s="825"/>
      <c r="V44" s="825"/>
      <c r="W44" s="825"/>
      <c r="X44" s="825"/>
      <c r="Y44" s="825"/>
      <c r="Z44" s="825"/>
      <c r="AA44" s="825"/>
      <c r="AB44" s="825"/>
      <c r="AC44" s="825"/>
      <c r="AD44" s="825"/>
      <c r="AE44" s="825"/>
      <c r="AF44" s="825"/>
      <c r="AG44" s="825"/>
    </row>
    <row r="45" spans="1:33" x14ac:dyDescent="0.25">
      <c r="A45" s="129"/>
      <c r="B45" s="1203" t="s">
        <v>277</v>
      </c>
      <c r="C45" s="1201">
        <v>36138.654193894428</v>
      </c>
      <c r="D45" s="1201">
        <v>13992.560660616662</v>
      </c>
      <c r="E45" s="1201">
        <v>19058.406601952818</v>
      </c>
      <c r="F45" s="1202">
        <f>SUM(C45:E45)</f>
        <v>69189.621456463909</v>
      </c>
      <c r="G45" s="1201">
        <v>11493.807851751753</v>
      </c>
      <c r="H45" s="1201">
        <v>17565.258680429473</v>
      </c>
      <c r="I45" s="1201">
        <v>22240.392043927532</v>
      </c>
      <c r="J45" s="1201">
        <v>14629.054797327424</v>
      </c>
      <c r="K45" s="1201">
        <v>14695.046276139446</v>
      </c>
      <c r="L45" s="1201">
        <v>19924.425151052739</v>
      </c>
      <c r="M45" s="1201">
        <v>12087.283185752569</v>
      </c>
      <c r="N45" s="1201">
        <v>20725.37628944722</v>
      </c>
      <c r="O45" s="1201">
        <v>25927.17404342557</v>
      </c>
      <c r="P45" s="1202">
        <f t="shared" ref="P45:P46" si="20">SUM(G45:O45)</f>
        <v>159287.81831925374</v>
      </c>
      <c r="Q45" s="1202">
        <f>+F45+P45</f>
        <v>228477.43977571765</v>
      </c>
      <c r="R45" s="825"/>
      <c r="S45" s="825"/>
      <c r="T45" s="825"/>
      <c r="U45" s="825"/>
      <c r="V45" s="825"/>
      <c r="W45" s="825"/>
      <c r="X45" s="825"/>
      <c r="Y45" s="825"/>
      <c r="Z45" s="825"/>
      <c r="AA45" s="825"/>
      <c r="AB45" s="825"/>
      <c r="AC45" s="825"/>
      <c r="AD45" s="825"/>
      <c r="AE45" s="825"/>
      <c r="AF45" s="825"/>
      <c r="AG45" s="825"/>
    </row>
    <row r="46" spans="1:33" x14ac:dyDescent="0.25">
      <c r="A46" s="129"/>
      <c r="B46" s="1203" t="s">
        <v>307</v>
      </c>
      <c r="C46" s="1201">
        <v>38916.714944996675</v>
      </c>
      <c r="D46" s="1201">
        <v>4308.1801057105931</v>
      </c>
      <c r="E46" s="1201">
        <v>5593.3804329528839</v>
      </c>
      <c r="F46" s="1202">
        <f>SUM(C46:E46)</f>
        <v>48818.275483660153</v>
      </c>
      <c r="G46" s="1201">
        <v>3287.0509688469078</v>
      </c>
      <c r="H46" s="1201">
        <v>5137.5899333250118</v>
      </c>
      <c r="I46" s="1201">
        <v>6179.0640731893409</v>
      </c>
      <c r="J46" s="1201">
        <v>3961.8395474771146</v>
      </c>
      <c r="K46" s="1201">
        <v>3738.8081621355218</v>
      </c>
      <c r="L46" s="1201">
        <v>4912.7966159719099</v>
      </c>
      <c r="M46" s="1201">
        <v>2799.4727757087503</v>
      </c>
      <c r="N46" s="1201">
        <v>4446.7943952671467</v>
      </c>
      <c r="O46" s="1201">
        <v>5409.1989703121881</v>
      </c>
      <c r="P46" s="1202">
        <f t="shared" si="20"/>
        <v>39872.615442233888</v>
      </c>
      <c r="Q46" s="1202">
        <f>+F46+P46</f>
        <v>88690.89092589404</v>
      </c>
      <c r="R46" s="825"/>
      <c r="S46" s="825"/>
      <c r="T46" s="825"/>
      <c r="U46" s="825"/>
      <c r="V46" s="825"/>
      <c r="W46" s="825"/>
      <c r="X46" s="825"/>
      <c r="Y46" s="825"/>
      <c r="Z46" s="825"/>
      <c r="AA46" s="825"/>
      <c r="AB46" s="825"/>
      <c r="AC46" s="825"/>
      <c r="AD46" s="825"/>
      <c r="AE46" s="825"/>
      <c r="AF46" s="825"/>
      <c r="AG46" s="825"/>
    </row>
    <row r="47" spans="1:33" x14ac:dyDescent="0.25">
      <c r="A47" s="129"/>
      <c r="B47" s="1209"/>
      <c r="C47" s="1205"/>
      <c r="D47" s="1205"/>
      <c r="E47" s="1205"/>
      <c r="F47" s="1206"/>
      <c r="G47" s="1205"/>
      <c r="H47" s="1205"/>
      <c r="I47" s="1205"/>
      <c r="J47" s="1205"/>
      <c r="K47" s="1205"/>
      <c r="L47" s="1205"/>
      <c r="M47" s="1205"/>
      <c r="N47" s="1205"/>
      <c r="O47" s="1205"/>
      <c r="P47" s="1206"/>
      <c r="Q47" s="1206"/>
      <c r="R47" s="825"/>
      <c r="S47" s="825"/>
      <c r="T47" s="825"/>
      <c r="U47" s="825"/>
      <c r="V47" s="825"/>
      <c r="W47" s="825"/>
      <c r="X47" s="825"/>
      <c r="Y47" s="825"/>
      <c r="Z47" s="825"/>
      <c r="AA47" s="825"/>
      <c r="AB47" s="825"/>
      <c r="AC47" s="825"/>
      <c r="AD47" s="825"/>
      <c r="AE47" s="825"/>
      <c r="AF47" s="825"/>
      <c r="AG47" s="825"/>
    </row>
    <row r="48" spans="1:33" x14ac:dyDescent="0.25">
      <c r="A48" s="129"/>
      <c r="B48" s="1203"/>
      <c r="C48" s="1201"/>
      <c r="D48" s="1201"/>
      <c r="E48" s="1201"/>
      <c r="F48" s="1202"/>
      <c r="G48" s="1201"/>
      <c r="H48" s="1201"/>
      <c r="I48" s="1201"/>
      <c r="J48" s="1201"/>
      <c r="K48" s="1201"/>
      <c r="L48" s="1201"/>
      <c r="M48" s="1201"/>
      <c r="N48" s="1201"/>
      <c r="O48" s="1201"/>
      <c r="P48" s="1202"/>
      <c r="Q48" s="1202"/>
      <c r="R48" s="825"/>
      <c r="S48" s="825"/>
      <c r="T48" s="825"/>
      <c r="U48" s="825"/>
      <c r="V48" s="825"/>
      <c r="W48" s="825"/>
      <c r="X48" s="825"/>
      <c r="Y48" s="825"/>
      <c r="Z48" s="825"/>
      <c r="AA48" s="825"/>
      <c r="AB48" s="825"/>
      <c r="AC48" s="825"/>
      <c r="AD48" s="825"/>
      <c r="AE48" s="825"/>
      <c r="AF48" s="825"/>
      <c r="AG48" s="825"/>
    </row>
    <row r="49" spans="1:33" x14ac:dyDescent="0.25">
      <c r="A49" s="129"/>
      <c r="B49" s="1210" t="s">
        <v>674</v>
      </c>
      <c r="C49" s="1201">
        <f t="shared" ref="C49:D49" si="21">+SUM(C50:C51)</f>
        <v>0</v>
      </c>
      <c r="D49" s="1201">
        <f t="shared" si="21"/>
        <v>0</v>
      </c>
      <c r="E49" s="1201">
        <f>+SUM(E50:E51)</f>
        <v>0</v>
      </c>
      <c r="F49" s="1202">
        <f>SUM(C49:E49)</f>
        <v>0</v>
      </c>
      <c r="G49" s="1201">
        <f t="shared" ref="G49:O49" si="22">+SUM(G50:G51)</f>
        <v>1311.41023</v>
      </c>
      <c r="H49" s="1201">
        <f t="shared" si="22"/>
        <v>12885.991669999999</v>
      </c>
      <c r="I49" s="1201">
        <f t="shared" si="22"/>
        <v>2538.9413284789016</v>
      </c>
      <c r="J49" s="1201">
        <f t="shared" si="22"/>
        <v>0</v>
      </c>
      <c r="K49" s="1201">
        <f t="shared" si="22"/>
        <v>0</v>
      </c>
      <c r="L49" s="1201">
        <f t="shared" si="22"/>
        <v>0</v>
      </c>
      <c r="M49" s="1201">
        <f t="shared" si="22"/>
        <v>1267.7281499999999</v>
      </c>
      <c r="N49" s="1201">
        <f t="shared" si="22"/>
        <v>0</v>
      </c>
      <c r="O49" s="1201">
        <f t="shared" si="22"/>
        <v>2538.9413284789016</v>
      </c>
      <c r="P49" s="1202">
        <f>SUM(G49:O49)</f>
        <v>20543.012706957801</v>
      </c>
      <c r="Q49" s="1202">
        <f>+Q50+Q51</f>
        <v>20543.012706957801</v>
      </c>
      <c r="R49" s="825"/>
      <c r="S49" s="825"/>
      <c r="T49" s="825"/>
      <c r="U49" s="825"/>
      <c r="V49" s="825"/>
      <c r="W49" s="825"/>
      <c r="X49" s="825"/>
      <c r="Y49" s="825"/>
      <c r="Z49" s="825"/>
      <c r="AA49" s="825"/>
      <c r="AB49" s="825"/>
      <c r="AC49" s="825"/>
      <c r="AD49" s="825"/>
      <c r="AE49" s="825"/>
      <c r="AF49" s="825"/>
      <c r="AG49" s="825"/>
    </row>
    <row r="50" spans="1:33" x14ac:dyDescent="0.25">
      <c r="A50" s="129"/>
      <c r="B50" s="1203" t="s">
        <v>277</v>
      </c>
      <c r="C50" s="1201">
        <v>0</v>
      </c>
      <c r="D50" s="1201">
        <v>0</v>
      </c>
      <c r="E50" s="1201">
        <v>0</v>
      </c>
      <c r="F50" s="1202">
        <f>SUM(C50:E50)</f>
        <v>0</v>
      </c>
      <c r="G50" s="1201">
        <v>1311.41023</v>
      </c>
      <c r="H50" s="1201">
        <v>12885.991669999999</v>
      </c>
      <c r="I50" s="1201">
        <v>0</v>
      </c>
      <c r="J50" s="1201">
        <v>0</v>
      </c>
      <c r="K50" s="1201">
        <v>0</v>
      </c>
      <c r="L50" s="1201">
        <v>0</v>
      </c>
      <c r="M50" s="1201">
        <v>1267.7281499999999</v>
      </c>
      <c r="N50" s="1201">
        <v>0</v>
      </c>
      <c r="O50" s="1201">
        <v>0</v>
      </c>
      <c r="P50" s="1202">
        <f t="shared" ref="P50:P51" si="23">SUM(G50:O50)</f>
        <v>15465.13005</v>
      </c>
      <c r="Q50" s="1202">
        <f>+F50+P50</f>
        <v>15465.13005</v>
      </c>
      <c r="R50" s="825"/>
      <c r="S50" s="825"/>
      <c r="T50" s="825"/>
      <c r="U50" s="825"/>
      <c r="V50" s="825"/>
      <c r="W50" s="825"/>
      <c r="X50" s="825"/>
      <c r="Y50" s="825"/>
      <c r="Z50" s="825"/>
      <c r="AA50" s="825"/>
      <c r="AB50" s="825"/>
      <c r="AC50" s="825"/>
      <c r="AD50" s="825"/>
      <c r="AE50" s="825"/>
      <c r="AF50" s="825"/>
      <c r="AG50" s="825"/>
    </row>
    <row r="51" spans="1:33" x14ac:dyDescent="0.25">
      <c r="A51" s="129"/>
      <c r="B51" s="1203" t="s">
        <v>307</v>
      </c>
      <c r="C51" s="1201">
        <v>0</v>
      </c>
      <c r="D51" s="1201">
        <v>0</v>
      </c>
      <c r="E51" s="1201">
        <v>0</v>
      </c>
      <c r="F51" s="1202">
        <f>SUM(C51:E51)</f>
        <v>0</v>
      </c>
      <c r="G51" s="1201">
        <v>0</v>
      </c>
      <c r="H51" s="1201">
        <v>0</v>
      </c>
      <c r="I51" s="1201">
        <v>2538.9413284789016</v>
      </c>
      <c r="J51" s="1201">
        <v>0</v>
      </c>
      <c r="K51" s="1201">
        <v>0</v>
      </c>
      <c r="L51" s="1201">
        <v>0</v>
      </c>
      <c r="M51" s="1201">
        <v>0</v>
      </c>
      <c r="N51" s="1201">
        <v>0</v>
      </c>
      <c r="O51" s="1201">
        <v>2538.9413284789016</v>
      </c>
      <c r="P51" s="1202">
        <f t="shared" si="23"/>
        <v>5077.8826569578032</v>
      </c>
      <c r="Q51" s="1202">
        <f>+F51+P51</f>
        <v>5077.8826569578032</v>
      </c>
      <c r="R51" s="825"/>
      <c r="S51" s="825"/>
      <c r="T51" s="825"/>
      <c r="U51" s="825"/>
      <c r="V51" s="825"/>
      <c r="W51" s="825"/>
      <c r="X51" s="825"/>
      <c r="Y51" s="825"/>
      <c r="Z51" s="825"/>
      <c r="AA51" s="825"/>
      <c r="AB51" s="825"/>
      <c r="AC51" s="825"/>
      <c r="AD51" s="825"/>
      <c r="AE51" s="825"/>
      <c r="AF51" s="825"/>
      <c r="AG51" s="825"/>
    </row>
    <row r="52" spans="1:33" x14ac:dyDescent="0.25">
      <c r="A52" s="129"/>
      <c r="B52" s="1209"/>
      <c r="C52" s="1205"/>
      <c r="D52" s="1205"/>
      <c r="E52" s="1205"/>
      <c r="F52" s="1206"/>
      <c r="G52" s="1205"/>
      <c r="H52" s="1205"/>
      <c r="I52" s="1205"/>
      <c r="J52" s="1205"/>
      <c r="K52" s="1205"/>
      <c r="L52" s="1205"/>
      <c r="M52" s="1205"/>
      <c r="N52" s="1205"/>
      <c r="O52" s="1205"/>
      <c r="P52" s="1206"/>
      <c r="Q52" s="1206"/>
      <c r="R52" s="825"/>
      <c r="S52" s="825"/>
      <c r="T52" s="825"/>
      <c r="U52" s="825"/>
      <c r="V52" s="825"/>
      <c r="W52" s="825"/>
      <c r="X52" s="825"/>
      <c r="Y52" s="825"/>
      <c r="Z52" s="825"/>
      <c r="AA52" s="825"/>
      <c r="AB52" s="825"/>
      <c r="AC52" s="825"/>
      <c r="AD52" s="825"/>
      <c r="AE52" s="825"/>
      <c r="AF52" s="825"/>
      <c r="AG52" s="825"/>
    </row>
    <row r="53" spans="1:33" x14ac:dyDescent="0.25">
      <c r="A53" s="129"/>
      <c r="B53" s="1210"/>
      <c r="C53" s="1201"/>
      <c r="D53" s="1201"/>
      <c r="E53" s="1201"/>
      <c r="F53" s="1202"/>
      <c r="G53" s="1201"/>
      <c r="H53" s="1201"/>
      <c r="I53" s="1201"/>
      <c r="J53" s="1201"/>
      <c r="K53" s="1201"/>
      <c r="L53" s="1201"/>
      <c r="M53" s="1201"/>
      <c r="N53" s="1201"/>
      <c r="O53" s="1201"/>
      <c r="P53" s="1202"/>
      <c r="Q53" s="1202"/>
      <c r="R53" s="825"/>
      <c r="S53" s="825"/>
      <c r="T53" s="825"/>
      <c r="U53" s="825"/>
      <c r="V53" s="825"/>
      <c r="W53" s="825"/>
      <c r="X53" s="825"/>
      <c r="Y53" s="825"/>
      <c r="Z53" s="825"/>
      <c r="AA53" s="825"/>
      <c r="AB53" s="825"/>
      <c r="AC53" s="825"/>
      <c r="AD53" s="825"/>
      <c r="AE53" s="825"/>
      <c r="AF53" s="825"/>
      <c r="AG53" s="825"/>
    </row>
    <row r="54" spans="1:33" x14ac:dyDescent="0.25">
      <c r="A54" s="129"/>
      <c r="B54" s="1200" t="s">
        <v>163</v>
      </c>
      <c r="C54" s="1201">
        <f t="shared" ref="C54:D54" si="24">+SUM(C55:C56)</f>
        <v>430520.01188360323</v>
      </c>
      <c r="D54" s="1201">
        <f t="shared" si="24"/>
        <v>2828784.0328849182</v>
      </c>
      <c r="E54" s="1201">
        <f>+SUM(E55:E56)</f>
        <v>1041552.651833011</v>
      </c>
      <c r="F54" s="1202">
        <f>SUM(C54:E54)</f>
        <v>4300856.6966015324</v>
      </c>
      <c r="G54" s="1201">
        <f t="shared" ref="G54:O54" si="25">+SUM(G55:G56)</f>
        <v>439554.33013136243</v>
      </c>
      <c r="H54" s="1201">
        <f t="shared" si="25"/>
        <v>338786.93429097102</v>
      </c>
      <c r="I54" s="1201">
        <f t="shared" si="25"/>
        <v>1051108.1807489102</v>
      </c>
      <c r="J54" s="1201">
        <f t="shared" si="25"/>
        <v>532503.56594965444</v>
      </c>
      <c r="K54" s="1201">
        <f t="shared" si="25"/>
        <v>923411.56705462106</v>
      </c>
      <c r="L54" s="1201">
        <f t="shared" si="25"/>
        <v>707109.13977653964</v>
      </c>
      <c r="M54" s="1201">
        <f t="shared" si="25"/>
        <v>243231.64513197922</v>
      </c>
      <c r="N54" s="1201">
        <f t="shared" si="25"/>
        <v>0</v>
      </c>
      <c r="O54" s="1201">
        <f t="shared" si="25"/>
        <v>197712.58011442309</v>
      </c>
      <c r="P54" s="1202">
        <f>SUM(G54:O54)</f>
        <v>4433417.9431984611</v>
      </c>
      <c r="Q54" s="1202">
        <f>+Q55+Q56</f>
        <v>8734274.6397999935</v>
      </c>
      <c r="R54" s="825"/>
      <c r="S54" s="825"/>
      <c r="T54" s="825"/>
      <c r="U54" s="825"/>
      <c r="V54" s="825"/>
      <c r="W54" s="825"/>
      <c r="X54" s="825"/>
      <c r="Y54" s="825"/>
      <c r="Z54" s="825"/>
      <c r="AA54" s="825"/>
      <c r="AB54" s="825"/>
      <c r="AC54" s="825"/>
      <c r="AD54" s="825"/>
      <c r="AE54" s="825"/>
      <c r="AF54" s="825"/>
      <c r="AG54" s="825"/>
    </row>
    <row r="55" spans="1:33" x14ac:dyDescent="0.25">
      <c r="A55" s="129"/>
      <c r="B55" s="1203" t="s">
        <v>277</v>
      </c>
      <c r="C55" s="1201">
        <v>430520.01188360323</v>
      </c>
      <c r="D55" s="1201">
        <v>2828784.0328849182</v>
      </c>
      <c r="E55" s="1201">
        <v>1041552.651833011</v>
      </c>
      <c r="F55" s="1202">
        <f>SUM(C55:E55)</f>
        <v>4300856.6966015324</v>
      </c>
      <c r="G55" s="1201">
        <v>439554.33013136243</v>
      </c>
      <c r="H55" s="1201">
        <v>338786.93429097102</v>
      </c>
      <c r="I55" s="1201">
        <v>1051108.1807489102</v>
      </c>
      <c r="J55" s="1201">
        <v>532503.56594965444</v>
      </c>
      <c r="K55" s="1201">
        <v>923411.56705462106</v>
      </c>
      <c r="L55" s="1201">
        <v>707109.13977653964</v>
      </c>
      <c r="M55" s="1201">
        <v>243231.64513197922</v>
      </c>
      <c r="N55" s="1201">
        <v>0</v>
      </c>
      <c r="O55" s="1201">
        <v>197712.58011442309</v>
      </c>
      <c r="P55" s="1202">
        <f t="shared" ref="P55:P56" si="26">SUM(G55:O55)</f>
        <v>4433417.9431984611</v>
      </c>
      <c r="Q55" s="1202">
        <f>+F55+P55</f>
        <v>8734274.6397999935</v>
      </c>
      <c r="R55" s="825"/>
      <c r="S55" s="825"/>
      <c r="T55" s="825"/>
      <c r="U55" s="825"/>
      <c r="V55" s="825"/>
      <c r="W55" s="825"/>
      <c r="X55" s="825"/>
      <c r="Y55" s="825"/>
      <c r="Z55" s="825"/>
      <c r="AA55" s="825"/>
      <c r="AB55" s="825"/>
      <c r="AC55" s="825"/>
      <c r="AD55" s="825"/>
      <c r="AE55" s="825"/>
      <c r="AF55" s="825"/>
      <c r="AG55" s="825"/>
    </row>
    <row r="56" spans="1:33" x14ac:dyDescent="0.25">
      <c r="A56" s="129"/>
      <c r="B56" s="1203" t="s">
        <v>307</v>
      </c>
      <c r="C56" s="1201">
        <v>0</v>
      </c>
      <c r="D56" s="1201">
        <v>0</v>
      </c>
      <c r="E56" s="1201">
        <v>0</v>
      </c>
      <c r="F56" s="1202">
        <f>SUM(C56:E56)</f>
        <v>0</v>
      </c>
      <c r="G56" s="1201">
        <v>0</v>
      </c>
      <c r="H56" s="1201">
        <v>0</v>
      </c>
      <c r="I56" s="1201">
        <v>0</v>
      </c>
      <c r="J56" s="1201">
        <v>0</v>
      </c>
      <c r="K56" s="1201">
        <v>0</v>
      </c>
      <c r="L56" s="1201">
        <v>0</v>
      </c>
      <c r="M56" s="1201">
        <v>0</v>
      </c>
      <c r="N56" s="1201">
        <v>0</v>
      </c>
      <c r="O56" s="1201">
        <v>0</v>
      </c>
      <c r="P56" s="1202">
        <f t="shared" si="26"/>
        <v>0</v>
      </c>
      <c r="Q56" s="1202">
        <f>+F56+P56</f>
        <v>0</v>
      </c>
      <c r="R56" s="825"/>
      <c r="S56" s="825"/>
      <c r="T56" s="825"/>
      <c r="U56" s="825"/>
      <c r="V56" s="825"/>
      <c r="W56" s="825"/>
      <c r="X56" s="825"/>
      <c r="Y56" s="825"/>
      <c r="Z56" s="825"/>
      <c r="AA56" s="825"/>
      <c r="AB56" s="825"/>
      <c r="AC56" s="825"/>
      <c r="AD56" s="825"/>
      <c r="AE56" s="825"/>
      <c r="AF56" s="825"/>
      <c r="AG56" s="825"/>
    </row>
    <row r="57" spans="1:33" ht="16.5" thickBot="1" x14ac:dyDescent="0.3">
      <c r="A57" s="129"/>
      <c r="B57" s="1211"/>
      <c r="C57" s="1212"/>
      <c r="D57" s="1212"/>
      <c r="E57" s="1212"/>
      <c r="F57" s="1212"/>
      <c r="G57" s="1212"/>
      <c r="H57" s="1212"/>
      <c r="I57" s="1212"/>
      <c r="J57" s="1212"/>
      <c r="K57" s="1212"/>
      <c r="L57" s="1212"/>
      <c r="M57" s="1212"/>
      <c r="N57" s="1212"/>
      <c r="O57" s="1212"/>
      <c r="P57" s="1212"/>
      <c r="Q57" s="1212"/>
      <c r="R57" s="825"/>
      <c r="S57" s="825"/>
      <c r="T57" s="825"/>
      <c r="U57" s="825"/>
      <c r="V57" s="825"/>
      <c r="W57" s="825"/>
      <c r="X57" s="825"/>
      <c r="Y57" s="825"/>
      <c r="Z57" s="825"/>
      <c r="AA57" s="825"/>
      <c r="AB57" s="825"/>
      <c r="AC57" s="825"/>
      <c r="AD57" s="825"/>
      <c r="AE57" s="825"/>
      <c r="AF57" s="825"/>
      <c r="AG57" s="825"/>
    </row>
    <row r="58" spans="1:33" ht="16.5" thickTop="1" x14ac:dyDescent="0.25">
      <c r="A58" s="129"/>
      <c r="B58" s="1213"/>
      <c r="C58" s="1214"/>
      <c r="D58" s="1214"/>
      <c r="E58" s="1214"/>
      <c r="F58" s="1214"/>
      <c r="G58" s="1214"/>
      <c r="H58" s="1214"/>
      <c r="I58" s="1214"/>
      <c r="J58" s="1214"/>
      <c r="K58" s="1214"/>
      <c r="L58" s="1214"/>
      <c r="M58" s="1214"/>
      <c r="N58" s="1214"/>
      <c r="O58" s="1214"/>
      <c r="P58" s="1214"/>
      <c r="Q58" s="1214"/>
      <c r="R58" s="825"/>
      <c r="S58" s="825"/>
      <c r="T58" s="825"/>
      <c r="U58" s="825"/>
      <c r="V58" s="825"/>
      <c r="W58" s="825"/>
      <c r="X58" s="825"/>
      <c r="Y58" s="825"/>
      <c r="Z58" s="825"/>
      <c r="AA58" s="825"/>
      <c r="AB58" s="825"/>
      <c r="AC58" s="825"/>
      <c r="AD58" s="825"/>
      <c r="AE58" s="825"/>
      <c r="AF58" s="825"/>
      <c r="AG58" s="825"/>
    </row>
    <row r="59" spans="1:33" x14ac:dyDescent="0.25">
      <c r="A59" s="129"/>
      <c r="B59" s="1215" t="s">
        <v>769</v>
      </c>
      <c r="C59" s="1216">
        <f t="shared" ref="C59:D59" si="27">+C60+C61</f>
        <v>3753766.2198195807</v>
      </c>
      <c r="D59" s="1216">
        <f t="shared" si="27"/>
        <v>6123017.22111395</v>
      </c>
      <c r="E59" s="1216">
        <f>+E60+E61</f>
        <v>7435726.8117973795</v>
      </c>
      <c r="F59" s="1216">
        <f>SUM(C59:E59)</f>
        <v>17312510.25273091</v>
      </c>
      <c r="G59" s="1216">
        <f t="shared" ref="G59:O59" si="28">+G60+G61</f>
        <v>3510548.5631842203</v>
      </c>
      <c r="H59" s="1216">
        <f t="shared" si="28"/>
        <v>5509749.5226027099</v>
      </c>
      <c r="I59" s="1216">
        <f t="shared" si="28"/>
        <v>8713831.0761527475</v>
      </c>
      <c r="J59" s="1216">
        <f t="shared" si="28"/>
        <v>10085370.398498842</v>
      </c>
      <c r="K59" s="1216">
        <f t="shared" si="28"/>
        <v>10666926.616043549</v>
      </c>
      <c r="L59" s="1216">
        <f t="shared" si="28"/>
        <v>6167504.1613374911</v>
      </c>
      <c r="M59" s="1216">
        <f t="shared" si="28"/>
        <v>3188031.8632657873</v>
      </c>
      <c r="N59" s="1216">
        <f t="shared" si="28"/>
        <v>2269041.3524466846</v>
      </c>
      <c r="O59" s="1216">
        <f t="shared" si="28"/>
        <v>1219107.2842465718</v>
      </c>
      <c r="P59" s="1216">
        <f>SUM(G59:O59)</f>
        <v>51330110.837778606</v>
      </c>
      <c r="Q59" s="1216">
        <f>+Q60+Q61</f>
        <v>68642621.090509519</v>
      </c>
      <c r="R59" s="988"/>
      <c r="S59" s="825"/>
      <c r="T59" s="825"/>
      <c r="U59" s="825"/>
      <c r="V59" s="825"/>
      <c r="W59" s="825"/>
      <c r="X59" s="825"/>
      <c r="Y59" s="825"/>
      <c r="Z59" s="825"/>
      <c r="AA59" s="825"/>
      <c r="AB59" s="825"/>
      <c r="AC59" s="825"/>
      <c r="AD59" s="825"/>
      <c r="AE59" s="825"/>
      <c r="AF59" s="825"/>
      <c r="AG59" s="825"/>
    </row>
    <row r="60" spans="1:33" x14ac:dyDescent="0.25">
      <c r="A60" s="129"/>
      <c r="B60" s="1217" t="s">
        <v>277</v>
      </c>
      <c r="C60" s="1218">
        <f>+C15+C20+C25+C30+C35+C40+C45+C50+C55</f>
        <v>2277228.124983429</v>
      </c>
      <c r="D60" s="1218">
        <f t="shared" ref="D60:E61" si="29">+D15+D20+D25+D30+D35+D40+D45+D50+D55</f>
        <v>4753982.3090596702</v>
      </c>
      <c r="E60" s="1218">
        <f t="shared" si="29"/>
        <v>4761110.5870820032</v>
      </c>
      <c r="F60" s="1218">
        <f>SUM(C60:E60)</f>
        <v>11792321.021125102</v>
      </c>
      <c r="G60" s="1218">
        <f t="shared" ref="G60:P61" si="30">+G15+G20+G25+G30+G35+G40+G45+G50+G55</f>
        <v>2247258.0862650922</v>
      </c>
      <c r="H60" s="1218">
        <f t="shared" si="30"/>
        <v>4789208.5494761486</v>
      </c>
      <c r="I60" s="1218">
        <f t="shared" si="30"/>
        <v>7638904.113681931</v>
      </c>
      <c r="J60" s="1218">
        <f t="shared" si="30"/>
        <v>8674702.2467173841</v>
      </c>
      <c r="K60" s="1218">
        <f t="shared" si="30"/>
        <v>9201302.7439706549</v>
      </c>
      <c r="L60" s="1218">
        <f t="shared" si="30"/>
        <v>3851282.5186855458</v>
      </c>
      <c r="M60" s="1218">
        <f t="shared" si="30"/>
        <v>2155939.13326339</v>
      </c>
      <c r="N60" s="1218">
        <f t="shared" si="30"/>
        <v>1674793.5650132366</v>
      </c>
      <c r="O60" s="1218">
        <f t="shared" si="30"/>
        <v>716273.77733946242</v>
      </c>
      <c r="P60" s="1218">
        <f t="shared" si="30"/>
        <v>40949664.734412849</v>
      </c>
      <c r="Q60" s="1202">
        <f>+F60+P60</f>
        <v>52741985.75553795</v>
      </c>
      <c r="R60" s="825"/>
      <c r="S60" s="825"/>
      <c r="T60" s="825"/>
      <c r="U60" s="825"/>
      <c r="V60" s="825"/>
      <c r="W60" s="825"/>
      <c r="X60" s="825"/>
      <c r="Y60" s="825"/>
      <c r="Z60" s="825"/>
      <c r="AA60" s="825"/>
      <c r="AB60" s="825"/>
      <c r="AC60" s="825"/>
      <c r="AD60" s="825"/>
      <c r="AE60" s="825"/>
      <c r="AF60" s="825"/>
      <c r="AG60" s="825"/>
    </row>
    <row r="61" spans="1:33" x14ac:dyDescent="0.25">
      <c r="A61" s="129"/>
      <c r="B61" s="1217" t="s">
        <v>307</v>
      </c>
      <c r="C61" s="1218">
        <f>+C16+C21+C26+C31+C36+C41+C46+C51+C56</f>
        <v>1476538.0948361517</v>
      </c>
      <c r="D61" s="1218">
        <f t="shared" si="29"/>
        <v>1369034.9120542798</v>
      </c>
      <c r="E61" s="1218">
        <f t="shared" si="29"/>
        <v>2674616.2247153763</v>
      </c>
      <c r="F61" s="1218">
        <f>SUM(C61:E61)</f>
        <v>5520189.2316058073</v>
      </c>
      <c r="G61" s="1218">
        <f t="shared" si="30"/>
        <v>1263290.4769191283</v>
      </c>
      <c r="H61" s="1218">
        <f t="shared" si="30"/>
        <v>720540.9731265615</v>
      </c>
      <c r="I61" s="1218">
        <f t="shared" si="30"/>
        <v>1074926.9624708162</v>
      </c>
      <c r="J61" s="1218">
        <f t="shared" si="30"/>
        <v>1410668.1517814589</v>
      </c>
      <c r="K61" s="1218">
        <f t="shared" si="30"/>
        <v>1465623.8720728946</v>
      </c>
      <c r="L61" s="1218">
        <f t="shared" si="30"/>
        <v>2316221.6426519458</v>
      </c>
      <c r="M61" s="1218">
        <f t="shared" si="30"/>
        <v>1032092.7300023972</v>
      </c>
      <c r="N61" s="1218">
        <f t="shared" si="30"/>
        <v>594247.7874334479</v>
      </c>
      <c r="O61" s="1218">
        <f t="shared" si="30"/>
        <v>502833.50690710935</v>
      </c>
      <c r="P61" s="1218">
        <f t="shared" si="30"/>
        <v>10380446.103365758</v>
      </c>
      <c r="Q61" s="1202">
        <f>+F61+P61</f>
        <v>15900635.334971566</v>
      </c>
      <c r="R61" s="825"/>
      <c r="S61" s="825"/>
      <c r="T61" s="825"/>
      <c r="U61" s="825"/>
      <c r="V61" s="825"/>
      <c r="W61" s="825"/>
      <c r="X61" s="825"/>
      <c r="Y61" s="825"/>
      <c r="Z61" s="825"/>
      <c r="AA61" s="825"/>
      <c r="AB61" s="825"/>
      <c r="AC61" s="825"/>
      <c r="AD61" s="825"/>
      <c r="AE61" s="825"/>
      <c r="AF61" s="825"/>
      <c r="AG61" s="825"/>
    </row>
    <row r="62" spans="1:33" ht="16.5" thickBot="1" x14ac:dyDescent="0.3">
      <c r="A62" s="129"/>
      <c r="B62" s="1219"/>
      <c r="C62" s="1220"/>
      <c r="D62" s="1220"/>
      <c r="E62" s="1220"/>
      <c r="F62" s="1220"/>
      <c r="G62" s="1220"/>
      <c r="H62" s="1220"/>
      <c r="I62" s="1220"/>
      <c r="J62" s="1220"/>
      <c r="K62" s="1220"/>
      <c r="L62" s="1220"/>
      <c r="M62" s="1220"/>
      <c r="N62" s="1220"/>
      <c r="O62" s="1220"/>
      <c r="P62" s="1220"/>
      <c r="Q62" s="1220"/>
      <c r="R62" s="825"/>
      <c r="S62" s="825"/>
      <c r="T62" s="825"/>
      <c r="U62" s="825"/>
      <c r="V62" s="825"/>
      <c r="W62" s="825"/>
      <c r="X62" s="825"/>
      <c r="Y62" s="825"/>
      <c r="Z62" s="825"/>
      <c r="AA62" s="825"/>
      <c r="AB62" s="825"/>
      <c r="AC62" s="825"/>
      <c r="AD62" s="825"/>
      <c r="AE62" s="825"/>
      <c r="AF62" s="825"/>
      <c r="AG62" s="825"/>
    </row>
    <row r="63" spans="1:33" ht="16.5" thickTop="1" x14ac:dyDescent="0.25">
      <c r="A63" s="129"/>
      <c r="B63" s="112"/>
      <c r="C63" s="136"/>
      <c r="D63" s="136"/>
      <c r="E63" s="136"/>
      <c r="F63" s="136"/>
      <c r="G63" s="136"/>
      <c r="H63" s="136"/>
      <c r="I63" s="136"/>
      <c r="J63" s="136"/>
      <c r="K63" s="136"/>
      <c r="L63" s="136"/>
      <c r="M63" s="136"/>
      <c r="N63" s="136"/>
      <c r="O63" s="136"/>
      <c r="P63" s="136"/>
      <c r="Q63" s="136"/>
      <c r="R63" s="135"/>
      <c r="S63" s="135"/>
      <c r="T63" s="135"/>
      <c r="U63" s="135"/>
      <c r="V63" s="135"/>
      <c r="W63" s="135"/>
      <c r="X63" s="135"/>
      <c r="Y63" s="135"/>
      <c r="Z63" s="135"/>
      <c r="AA63" s="135"/>
      <c r="AB63" s="135"/>
      <c r="AC63" s="135"/>
    </row>
    <row r="64" spans="1:33" x14ac:dyDescent="0.25">
      <c r="A64" s="129"/>
      <c r="B64" s="709" t="s">
        <v>371</v>
      </c>
      <c r="C64" s="812"/>
      <c r="D64" s="812"/>
      <c r="E64" s="812"/>
      <c r="F64" s="812"/>
      <c r="G64" s="812"/>
      <c r="H64" s="812"/>
      <c r="I64" s="137"/>
      <c r="J64" s="812"/>
      <c r="K64" s="812"/>
      <c r="L64" s="812"/>
      <c r="M64" s="812"/>
      <c r="N64" s="812"/>
      <c r="O64" s="812"/>
      <c r="P64" s="812"/>
      <c r="Q64" s="813"/>
      <c r="R64" s="135"/>
      <c r="S64" s="135"/>
      <c r="T64" s="135"/>
      <c r="U64" s="135"/>
      <c r="V64" s="135"/>
      <c r="W64" s="135"/>
      <c r="X64" s="135"/>
      <c r="Y64" s="135"/>
      <c r="Z64" s="135"/>
      <c r="AA64" s="135"/>
      <c r="AB64" s="135"/>
      <c r="AC64" s="135"/>
    </row>
    <row r="65" spans="1:29" x14ac:dyDescent="0.25">
      <c r="A65" s="129"/>
      <c r="B65" s="137"/>
      <c r="C65" s="137"/>
      <c r="D65" s="137"/>
      <c r="E65" s="137"/>
      <c r="F65" s="1235"/>
      <c r="G65" s="137"/>
      <c r="H65" s="1109"/>
      <c r="I65" s="1109"/>
      <c r="J65" s="137"/>
      <c r="K65" s="137"/>
      <c r="L65" s="137"/>
      <c r="M65" s="137"/>
      <c r="N65" s="137"/>
      <c r="O65" s="137"/>
      <c r="P65" s="137"/>
      <c r="Q65" s="813"/>
      <c r="R65" s="135"/>
      <c r="S65" s="135"/>
      <c r="T65" s="135"/>
      <c r="U65" s="135"/>
      <c r="V65" s="135"/>
      <c r="W65" s="135"/>
      <c r="X65" s="135"/>
      <c r="Y65" s="135"/>
      <c r="Z65" s="135"/>
      <c r="AA65" s="135"/>
      <c r="AB65" s="135"/>
      <c r="AC65" s="135"/>
    </row>
    <row r="66" spans="1:29" x14ac:dyDescent="0.25">
      <c r="A66" s="129"/>
      <c r="C66" s="135"/>
      <c r="D66" s="135"/>
      <c r="E66" s="135"/>
      <c r="F66" s="135"/>
      <c r="G66" s="135"/>
      <c r="H66" s="135"/>
      <c r="I66" s="135"/>
      <c r="J66" s="135"/>
      <c r="K66" s="135"/>
      <c r="L66" s="135"/>
      <c r="M66" s="135"/>
      <c r="N66" s="135"/>
      <c r="O66" s="135"/>
      <c r="P66" s="135"/>
      <c r="Q66" s="135"/>
    </row>
    <row r="67" spans="1:29" x14ac:dyDescent="0.25">
      <c r="A67" s="129"/>
      <c r="C67" s="135"/>
      <c r="D67" s="135"/>
      <c r="E67" s="135"/>
      <c r="F67" s="135"/>
      <c r="G67" s="135"/>
      <c r="H67" s="135"/>
      <c r="I67" s="135"/>
      <c r="J67" s="135"/>
      <c r="K67" s="135"/>
      <c r="L67" s="135"/>
      <c r="M67" s="135"/>
      <c r="N67" s="135"/>
      <c r="O67" s="135"/>
      <c r="P67" s="135"/>
      <c r="Q67" s="135"/>
    </row>
    <row r="68" spans="1:29" x14ac:dyDescent="0.25">
      <c r="A68" s="129"/>
      <c r="B68" s="1095"/>
      <c r="C68" s="135"/>
      <c r="D68" s="135"/>
      <c r="E68" s="135"/>
      <c r="F68" s="135"/>
      <c r="G68" s="135"/>
      <c r="H68" s="135"/>
      <c r="I68" s="135"/>
      <c r="J68" s="135"/>
      <c r="K68" s="135"/>
      <c r="L68" s="135"/>
      <c r="M68" s="135"/>
      <c r="N68" s="135"/>
      <c r="O68" s="135"/>
      <c r="P68" s="135"/>
      <c r="Q68" s="135"/>
    </row>
    <row r="69" spans="1:29" x14ac:dyDescent="0.25">
      <c r="A69" s="129"/>
      <c r="B69" s="1095"/>
      <c r="C69" s="135"/>
      <c r="D69" s="135"/>
      <c r="E69" s="135"/>
      <c r="F69" s="135"/>
      <c r="G69" s="135"/>
      <c r="H69" s="135"/>
      <c r="I69" s="135"/>
      <c r="J69" s="135"/>
      <c r="K69" s="135"/>
      <c r="L69" s="135"/>
      <c r="M69" s="135"/>
      <c r="N69" s="135"/>
      <c r="O69" s="135"/>
      <c r="P69" s="135"/>
      <c r="Q69" s="135"/>
    </row>
    <row r="70" spans="1:29" x14ac:dyDescent="0.25">
      <c r="A70" s="129"/>
      <c r="B70" s="1095"/>
      <c r="C70" s="135"/>
      <c r="D70" s="135"/>
      <c r="E70" s="135"/>
      <c r="F70" s="135"/>
      <c r="G70" s="135"/>
      <c r="H70" s="135"/>
      <c r="I70" s="135"/>
      <c r="J70" s="135"/>
      <c r="K70" s="135"/>
      <c r="L70" s="135"/>
      <c r="M70" s="135"/>
      <c r="N70" s="135"/>
      <c r="O70" s="135"/>
      <c r="P70" s="135"/>
      <c r="Q70" s="135"/>
    </row>
    <row r="71" spans="1:29" x14ac:dyDescent="0.25">
      <c r="A71" s="129"/>
      <c r="B71" s="1095"/>
      <c r="C71" s="135"/>
      <c r="D71" s="135"/>
      <c r="E71" s="135"/>
      <c r="F71" s="135"/>
      <c r="G71" s="135"/>
      <c r="H71" s="135"/>
      <c r="I71" s="135"/>
      <c r="J71" s="135"/>
    </row>
    <row r="72" spans="1:29" x14ac:dyDescent="0.25">
      <c r="A72" s="129"/>
      <c r="B72" s="1095"/>
      <c r="C72" s="135"/>
      <c r="D72" s="135"/>
      <c r="E72" s="135"/>
      <c r="F72" s="135"/>
      <c r="G72" s="135"/>
      <c r="H72" s="135"/>
      <c r="I72" s="135"/>
      <c r="J72" s="135"/>
    </row>
    <row r="73" spans="1:29" x14ac:dyDescent="0.25">
      <c r="A73" s="129"/>
      <c r="B73" s="1095"/>
      <c r="C73" s="135"/>
      <c r="D73" s="135"/>
      <c r="E73" s="135"/>
      <c r="F73" s="135"/>
      <c r="G73" s="135"/>
      <c r="H73" s="135"/>
      <c r="I73" s="135"/>
      <c r="J73" s="135"/>
    </row>
    <row r="74" spans="1:29" x14ac:dyDescent="0.25">
      <c r="A74" s="129"/>
      <c r="B74" s="1095"/>
      <c r="C74" s="135"/>
      <c r="D74" s="135"/>
      <c r="E74" s="135"/>
      <c r="F74" s="135"/>
      <c r="G74" s="135"/>
      <c r="H74" s="135"/>
      <c r="I74" s="135"/>
      <c r="J74" s="135"/>
    </row>
    <row r="75" spans="1:29" x14ac:dyDescent="0.25">
      <c r="A75" s="129"/>
      <c r="B75" s="1095"/>
      <c r="C75" s="135"/>
      <c r="D75" s="135"/>
      <c r="E75" s="135"/>
      <c r="F75" s="135"/>
      <c r="G75" s="135"/>
      <c r="H75" s="135"/>
      <c r="I75" s="135"/>
      <c r="J75" s="135"/>
    </row>
    <row r="76" spans="1:29" x14ac:dyDescent="0.25">
      <c r="A76" s="129"/>
      <c r="B76" s="1095"/>
      <c r="C76" s="135"/>
      <c r="D76" s="135"/>
      <c r="E76" s="135"/>
      <c r="F76" s="135"/>
      <c r="G76" s="135"/>
      <c r="H76" s="135"/>
      <c r="I76" s="135"/>
      <c r="J76" s="135"/>
    </row>
    <row r="77" spans="1:29" x14ac:dyDescent="0.25">
      <c r="A77" s="129"/>
      <c r="B77" s="1095"/>
      <c r="C77" s="135"/>
      <c r="D77" s="135"/>
      <c r="E77" s="135"/>
      <c r="F77" s="135"/>
      <c r="G77" s="135"/>
      <c r="H77" s="135"/>
      <c r="I77" s="135"/>
      <c r="J77" s="135"/>
    </row>
    <row r="78" spans="1:29" x14ac:dyDescent="0.25">
      <c r="B78" s="1095"/>
      <c r="C78" s="135"/>
      <c r="D78" s="135"/>
      <c r="E78" s="135"/>
      <c r="F78" s="135"/>
      <c r="G78" s="135"/>
      <c r="H78" s="135"/>
      <c r="I78" s="135"/>
      <c r="J78" s="135"/>
    </row>
    <row r="79" spans="1:29" x14ac:dyDescent="0.25">
      <c r="B79" s="1095"/>
      <c r="C79" s="135"/>
      <c r="D79" s="135"/>
      <c r="E79" s="135"/>
      <c r="F79" s="135"/>
      <c r="G79" s="135"/>
      <c r="H79" s="135"/>
      <c r="I79" s="135"/>
      <c r="J79" s="135"/>
    </row>
    <row r="80" spans="1:29" x14ac:dyDescent="0.25">
      <c r="B80" s="1095"/>
      <c r="C80" s="135"/>
      <c r="D80" s="135"/>
      <c r="E80" s="135"/>
      <c r="F80" s="135"/>
      <c r="G80" s="135"/>
      <c r="H80" s="135"/>
      <c r="I80" s="135"/>
      <c r="J80" s="135"/>
    </row>
    <row r="81" spans="2:10" x14ac:dyDescent="0.25">
      <c r="B81" s="1095"/>
      <c r="C81" s="135"/>
      <c r="D81" s="135"/>
      <c r="E81" s="135"/>
      <c r="F81" s="135"/>
      <c r="G81" s="135"/>
      <c r="H81" s="135"/>
      <c r="I81" s="135"/>
      <c r="J81" s="135"/>
    </row>
    <row r="82" spans="2:10" x14ac:dyDescent="0.25">
      <c r="B82" s="1095"/>
      <c r="C82" s="135"/>
      <c r="D82" s="135"/>
      <c r="E82" s="135"/>
      <c r="F82" s="135"/>
      <c r="G82" s="135"/>
      <c r="H82" s="135"/>
      <c r="I82" s="135"/>
      <c r="J82" s="135"/>
    </row>
    <row r="83" spans="2:10" x14ac:dyDescent="0.25">
      <c r="B83" s="1095"/>
      <c r="C83" s="135"/>
      <c r="D83" s="135"/>
      <c r="E83" s="135"/>
      <c r="F83" s="135"/>
      <c r="G83" s="135"/>
      <c r="H83" s="135"/>
      <c r="I83" s="135"/>
      <c r="J83" s="135"/>
    </row>
    <row r="84" spans="2:10" x14ac:dyDescent="0.25">
      <c r="B84" s="1095"/>
      <c r="C84" s="135"/>
      <c r="D84" s="135"/>
      <c r="E84" s="135"/>
      <c r="F84" s="135"/>
      <c r="G84" s="135"/>
      <c r="H84" s="135"/>
      <c r="I84" s="135"/>
      <c r="J84" s="135"/>
    </row>
    <row r="85" spans="2:10" x14ac:dyDescent="0.25">
      <c r="B85" s="1095"/>
      <c r="C85" s="135"/>
      <c r="D85" s="135"/>
      <c r="E85" s="135"/>
      <c r="F85" s="135"/>
      <c r="G85" s="135"/>
      <c r="H85" s="135"/>
      <c r="I85" s="135"/>
      <c r="J85" s="135"/>
    </row>
    <row r="86" spans="2:10" x14ac:dyDescent="0.25">
      <c r="B86" s="1095"/>
      <c r="C86" s="135"/>
      <c r="D86" s="135"/>
      <c r="E86" s="135"/>
      <c r="F86" s="135"/>
      <c r="G86" s="135"/>
      <c r="H86" s="135"/>
      <c r="I86" s="135"/>
      <c r="J86" s="135"/>
    </row>
    <row r="87" spans="2:10" x14ac:dyDescent="0.25">
      <c r="C87" s="135"/>
      <c r="D87" s="135"/>
      <c r="E87" s="135"/>
      <c r="F87" s="135"/>
      <c r="G87" s="135"/>
      <c r="H87" s="135"/>
      <c r="I87" s="135"/>
      <c r="J87" s="135"/>
    </row>
    <row r="88" spans="2:10" x14ac:dyDescent="0.25">
      <c r="C88" s="135"/>
      <c r="D88" s="135"/>
      <c r="E88" s="135"/>
      <c r="F88" s="135"/>
      <c r="G88" s="135"/>
      <c r="H88" s="135"/>
      <c r="I88" s="135"/>
      <c r="J88" s="135"/>
    </row>
    <row r="89" spans="2:10" x14ac:dyDescent="0.25">
      <c r="C89" s="135"/>
      <c r="D89" s="135"/>
      <c r="E89" s="135"/>
      <c r="F89" s="135"/>
      <c r="G89" s="135"/>
      <c r="H89" s="135"/>
      <c r="I89" s="135"/>
      <c r="J89" s="135"/>
    </row>
    <row r="90" spans="2:10" x14ac:dyDescent="0.25">
      <c r="C90" s="135"/>
      <c r="D90" s="135"/>
      <c r="E90" s="135"/>
      <c r="F90" s="135"/>
      <c r="G90" s="135"/>
      <c r="H90" s="135"/>
      <c r="I90" s="135"/>
      <c r="J90" s="135"/>
    </row>
    <row r="91" spans="2:10" x14ac:dyDescent="0.25">
      <c r="C91" s="135"/>
      <c r="D91" s="135"/>
      <c r="E91" s="135"/>
      <c r="F91" s="135"/>
      <c r="G91" s="135"/>
      <c r="H91" s="135"/>
      <c r="I91" s="135"/>
      <c r="J91" s="135"/>
    </row>
    <row r="92" spans="2:10" x14ac:dyDescent="0.25">
      <c r="C92" s="135"/>
      <c r="D92" s="135"/>
      <c r="E92" s="135"/>
      <c r="F92" s="135"/>
      <c r="G92" s="135"/>
      <c r="H92" s="135"/>
      <c r="I92" s="135"/>
      <c r="J92" s="135"/>
    </row>
    <row r="93" spans="2:10" x14ac:dyDescent="0.25">
      <c r="C93" s="135"/>
      <c r="D93" s="135"/>
      <c r="E93" s="135"/>
      <c r="F93" s="135"/>
      <c r="G93" s="135"/>
      <c r="H93" s="135"/>
      <c r="I93" s="135"/>
      <c r="J93" s="135"/>
    </row>
    <row r="94" spans="2:10" x14ac:dyDescent="0.25">
      <c r="C94" s="135"/>
      <c r="D94" s="135"/>
      <c r="E94" s="135"/>
      <c r="F94" s="135"/>
      <c r="G94" s="135"/>
      <c r="H94" s="135"/>
      <c r="I94" s="135"/>
      <c r="J94" s="135"/>
    </row>
    <row r="95" spans="2:10" x14ac:dyDescent="0.25">
      <c r="C95" s="135"/>
      <c r="D95" s="135"/>
      <c r="E95" s="135"/>
      <c r="F95" s="135"/>
      <c r="G95" s="135"/>
      <c r="H95" s="135"/>
      <c r="I95" s="135"/>
      <c r="J95" s="135"/>
    </row>
    <row r="96" spans="2:10" x14ac:dyDescent="0.25">
      <c r="C96" s="135"/>
      <c r="D96" s="135"/>
      <c r="E96" s="135"/>
      <c r="F96" s="135"/>
      <c r="G96" s="135"/>
      <c r="H96" s="135"/>
      <c r="I96" s="135"/>
      <c r="J96" s="135"/>
    </row>
    <row r="97" spans="3:10" x14ac:dyDescent="0.25">
      <c r="C97" s="135"/>
      <c r="D97" s="135"/>
      <c r="E97" s="135"/>
      <c r="F97" s="135"/>
      <c r="G97" s="135"/>
      <c r="H97" s="135"/>
      <c r="I97" s="135"/>
      <c r="J97" s="135"/>
    </row>
    <row r="98" spans="3:10" x14ac:dyDescent="0.25">
      <c r="C98" s="135"/>
      <c r="D98" s="135"/>
      <c r="E98" s="135"/>
      <c r="F98" s="135"/>
      <c r="G98" s="135"/>
      <c r="H98" s="135"/>
      <c r="I98" s="135"/>
      <c r="J98" s="135"/>
    </row>
    <row r="99" spans="3:10" x14ac:dyDescent="0.25">
      <c r="C99" s="135"/>
      <c r="D99" s="135"/>
      <c r="E99" s="135"/>
      <c r="F99" s="135"/>
      <c r="G99" s="135"/>
      <c r="H99" s="135"/>
      <c r="I99" s="135"/>
      <c r="J99" s="135"/>
    </row>
    <row r="100" spans="3:10" x14ac:dyDescent="0.25">
      <c r="C100" s="135"/>
      <c r="D100" s="135"/>
      <c r="E100" s="135"/>
      <c r="F100" s="135"/>
      <c r="G100" s="135"/>
      <c r="H100" s="135"/>
      <c r="I100" s="135"/>
      <c r="J100" s="135"/>
    </row>
    <row r="101" spans="3:10" x14ac:dyDescent="0.25">
      <c r="C101" s="135"/>
      <c r="D101" s="135"/>
      <c r="E101" s="135"/>
      <c r="F101" s="135"/>
      <c r="G101" s="135"/>
      <c r="H101" s="135"/>
      <c r="I101" s="135"/>
      <c r="J101" s="135"/>
    </row>
    <row r="102" spans="3:10" x14ac:dyDescent="0.25">
      <c r="C102" s="135"/>
      <c r="D102" s="135"/>
      <c r="E102" s="135"/>
      <c r="F102" s="135"/>
      <c r="G102" s="135"/>
      <c r="H102" s="135"/>
      <c r="I102" s="135"/>
      <c r="J102" s="135"/>
    </row>
    <row r="103" spans="3:10" x14ac:dyDescent="0.25">
      <c r="C103" s="135"/>
      <c r="D103" s="135"/>
      <c r="E103" s="135"/>
      <c r="F103" s="135"/>
      <c r="G103" s="135"/>
      <c r="H103" s="135"/>
      <c r="I103" s="135"/>
      <c r="J103" s="135"/>
    </row>
    <row r="104" spans="3:10" x14ac:dyDescent="0.25">
      <c r="C104" s="135"/>
      <c r="D104" s="135"/>
      <c r="E104" s="135"/>
      <c r="F104" s="135"/>
      <c r="G104" s="135"/>
      <c r="H104" s="135"/>
      <c r="I104" s="135"/>
      <c r="J104" s="135"/>
    </row>
    <row r="105" spans="3:10" x14ac:dyDescent="0.25">
      <c r="C105" s="135"/>
      <c r="D105" s="135"/>
      <c r="E105" s="135"/>
      <c r="F105" s="135"/>
      <c r="G105" s="135"/>
      <c r="H105" s="135"/>
      <c r="I105" s="135"/>
      <c r="J105" s="135"/>
    </row>
    <row r="106" spans="3:10" x14ac:dyDescent="0.25">
      <c r="C106" s="135"/>
      <c r="D106" s="135"/>
      <c r="E106" s="135"/>
      <c r="F106" s="135"/>
      <c r="G106" s="135"/>
      <c r="H106" s="135"/>
      <c r="I106" s="135"/>
      <c r="J106" s="135"/>
    </row>
    <row r="107" spans="3:10" x14ac:dyDescent="0.25">
      <c r="C107" s="135"/>
      <c r="D107" s="135"/>
      <c r="E107" s="135"/>
      <c r="F107" s="135"/>
      <c r="G107" s="135"/>
      <c r="H107" s="135"/>
      <c r="I107" s="135"/>
      <c r="J107" s="135"/>
    </row>
  </sheetData>
  <mergeCells count="6">
    <mergeCell ref="B6:Q6"/>
    <mergeCell ref="B11:B12"/>
    <mergeCell ref="B8:Q8"/>
    <mergeCell ref="B7:Q7"/>
    <mergeCell ref="C11:E11"/>
    <mergeCell ref="G11:O11"/>
  </mergeCells>
  <hyperlinks>
    <hyperlink ref="A1" location="INDICE!A1" display="Indice"/>
  </hyperlinks>
  <printOptions horizontalCentered="1"/>
  <pageMargins left="0" right="0" top="0" bottom="0" header="0" footer="0"/>
  <pageSetup paperSize="9" scale="54" orientation="landscape" r:id="rId1"/>
  <headerFooter scaleWithDoc="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0"/>
  <sheetViews>
    <sheetView showGridLines="0" zoomScaleNormal="100" zoomScaleSheetLayoutView="85" workbookViewId="0"/>
  </sheetViews>
  <sheetFormatPr baseColWidth="10" defaultColWidth="11.42578125" defaultRowHeight="12.75" x14ac:dyDescent="0.2"/>
  <cols>
    <col min="1" max="1" width="10.28515625" style="465" bestFit="1" customWidth="1"/>
    <col min="2" max="2" width="62.140625" style="462" customWidth="1"/>
    <col min="3" max="6" width="13.42578125" style="462" customWidth="1"/>
    <col min="7" max="8" width="12.85546875" style="462" bestFit="1" customWidth="1"/>
    <col min="9" max="11" width="11.5703125" style="462" bestFit="1" customWidth="1"/>
    <col min="12" max="12" width="12.85546875" style="462" bestFit="1" customWidth="1"/>
    <col min="13" max="13" width="11.5703125" style="462" bestFit="1" customWidth="1"/>
    <col min="14" max="17" width="12.85546875" style="462" bestFit="1" customWidth="1"/>
    <col min="18" max="16384" width="11.42578125" style="462"/>
  </cols>
  <sheetData>
    <row r="1" spans="1:17" ht="15" x14ac:dyDescent="0.2">
      <c r="A1" s="753" t="s">
        <v>220</v>
      </c>
      <c r="B1" s="761"/>
    </row>
    <row r="2" spans="1:17" ht="15" x14ac:dyDescent="0.2">
      <c r="A2" s="709"/>
      <c r="B2" s="394" t="str">
        <f>+A.3.1!B2</f>
        <v>MINISTERIO DE ECONOMIA</v>
      </c>
      <c r="C2" s="471"/>
    </row>
    <row r="3" spans="1:17" ht="15" x14ac:dyDescent="0.2">
      <c r="A3" s="709"/>
      <c r="B3" s="276" t="s">
        <v>305</v>
      </c>
      <c r="C3" s="471"/>
    </row>
    <row r="4" spans="1:17" s="464" customFormat="1" x14ac:dyDescent="0.2">
      <c r="A4" s="426"/>
      <c r="B4" s="463"/>
      <c r="C4" s="471"/>
    </row>
    <row r="5" spans="1:17" s="464" customFormat="1" ht="13.5" thickBot="1" x14ac:dyDescent="0.25">
      <c r="A5" s="426"/>
      <c r="B5" s="463"/>
      <c r="C5" s="471"/>
    </row>
    <row r="6" spans="1:17" s="98" customFormat="1" ht="18" thickBot="1" x14ac:dyDescent="0.25">
      <c r="A6" s="275"/>
      <c r="B6" s="1376" t="s">
        <v>810</v>
      </c>
      <c r="C6" s="1377"/>
      <c r="D6" s="1377"/>
      <c r="E6" s="1377"/>
      <c r="F6" s="1378"/>
    </row>
    <row r="7" spans="1:17" s="464" customFormat="1" x14ac:dyDescent="0.2">
      <c r="A7" s="426"/>
      <c r="B7" s="426"/>
      <c r="C7" s="471"/>
    </row>
    <row r="8" spans="1:17" s="98" customFormat="1" ht="13.5" thickBot="1" x14ac:dyDescent="0.25">
      <c r="A8" s="275"/>
      <c r="B8" s="465" t="s">
        <v>937</v>
      </c>
      <c r="C8" s="471"/>
    </row>
    <row r="9" spans="1:17" s="98" customFormat="1" ht="14.25" thickTop="1" thickBot="1" x14ac:dyDescent="0.25">
      <c r="A9" s="275"/>
      <c r="B9" s="466"/>
      <c r="C9" s="466">
        <v>43739</v>
      </c>
      <c r="D9" s="466">
        <v>43770</v>
      </c>
      <c r="E9" s="466">
        <v>43800</v>
      </c>
      <c r="F9" s="467">
        <v>2019</v>
      </c>
    </row>
    <row r="10" spans="1:17" s="98" customFormat="1" ht="14.25" thickTop="1" thickBot="1" x14ac:dyDescent="0.25">
      <c r="A10" s="275"/>
      <c r="B10" s="275"/>
      <c r="C10" s="471"/>
    </row>
    <row r="11" spans="1:17" s="98" customFormat="1" ht="13.5" thickBot="1" x14ac:dyDescent="0.25">
      <c r="A11" s="275"/>
      <c r="B11" s="1372" t="s">
        <v>768</v>
      </c>
      <c r="C11" s="1373"/>
      <c r="D11" s="1373"/>
      <c r="E11" s="1373"/>
      <c r="F11" s="1374"/>
    </row>
    <row r="12" spans="1:17" s="120" customFormat="1" ht="13.5" thickBot="1" x14ac:dyDescent="0.25">
      <c r="A12" s="469"/>
      <c r="B12" s="470"/>
      <c r="C12" s="471"/>
    </row>
    <row r="13" spans="1:17" ht="15.75" thickBot="1" x14ac:dyDescent="0.25">
      <c r="B13" s="339" t="s">
        <v>61</v>
      </c>
      <c r="C13" s="340">
        <f t="shared" ref="C13:F13" si="0">+C14+C15</f>
        <v>2277.2281249834286</v>
      </c>
      <c r="D13" s="340">
        <f t="shared" si="0"/>
        <v>4753.982309059671</v>
      </c>
      <c r="E13" s="340">
        <f t="shared" si="0"/>
        <v>4761.1105870820029</v>
      </c>
      <c r="F13" s="751">
        <f t="shared" si="0"/>
        <v>11792.321021125103</v>
      </c>
      <c r="G13" s="1047"/>
      <c r="H13" s="1047"/>
      <c r="I13" s="471"/>
      <c r="J13" s="471"/>
      <c r="K13" s="471"/>
      <c r="L13" s="471"/>
      <c r="M13" s="471"/>
      <c r="N13" s="471"/>
      <c r="O13" s="471"/>
      <c r="P13" s="471"/>
      <c r="Q13" s="471"/>
    </row>
    <row r="14" spans="1:17" x14ac:dyDescent="0.2">
      <c r="A14" s="275"/>
      <c r="B14" s="472" t="s">
        <v>62</v>
      </c>
      <c r="C14" s="125">
        <v>661.04839562587085</v>
      </c>
      <c r="D14" s="125">
        <v>3437.400308868208</v>
      </c>
      <c r="E14" s="125">
        <v>1936.6570087047987</v>
      </c>
      <c r="F14" s="125">
        <f>SUM(C14:E14)</f>
        <v>6035.1057131988773</v>
      </c>
      <c r="G14" s="1047"/>
      <c r="H14" s="471"/>
      <c r="I14" s="471"/>
      <c r="J14" s="471"/>
      <c r="K14" s="471"/>
      <c r="L14" s="471"/>
      <c r="M14" s="471"/>
      <c r="N14" s="471"/>
    </row>
    <row r="15" spans="1:17" x14ac:dyDescent="0.2">
      <c r="A15" s="275"/>
      <c r="B15" s="472" t="s">
        <v>63</v>
      </c>
      <c r="C15" s="125">
        <v>1616.179729357558</v>
      </c>
      <c r="D15" s="125">
        <v>1316.5820001914626</v>
      </c>
      <c r="E15" s="125">
        <v>2824.4535783772044</v>
      </c>
      <c r="F15" s="125">
        <f>SUM(C15:E15)</f>
        <v>5757.2153079262253</v>
      </c>
      <c r="G15" s="1047"/>
      <c r="H15" s="471"/>
      <c r="I15" s="1047"/>
      <c r="J15" s="1047"/>
      <c r="K15" s="1047"/>
      <c r="L15" s="471"/>
      <c r="M15" s="471"/>
      <c r="N15" s="471"/>
    </row>
    <row r="16" spans="1:17" s="120" customFormat="1" ht="13.5" thickBot="1" x14ac:dyDescent="0.25">
      <c r="A16" s="275"/>
      <c r="B16" s="275"/>
      <c r="C16" s="468"/>
      <c r="D16" s="468"/>
      <c r="E16" s="468"/>
      <c r="F16" s="468"/>
      <c r="G16" s="1047"/>
      <c r="H16" s="471"/>
      <c r="I16" s="1047"/>
      <c r="J16" s="1047"/>
      <c r="K16" s="1047"/>
      <c r="L16" s="471"/>
      <c r="M16" s="471"/>
      <c r="N16" s="471"/>
    </row>
    <row r="17" spans="1:14" s="120" customFormat="1" ht="13.5" thickBot="1" x14ac:dyDescent="0.25">
      <c r="A17" s="275"/>
      <c r="B17" s="126" t="s">
        <v>53</v>
      </c>
      <c r="C17" s="78">
        <f>+C18+C25+C31+C32</f>
        <v>171.20588841799912</v>
      </c>
      <c r="D17" s="78">
        <f t="shared" ref="D17:F17" si="1">+D18+D25+D31+D32</f>
        <v>187.87372771843133</v>
      </c>
      <c r="E17" s="78">
        <f t="shared" si="1"/>
        <v>971.91438417188681</v>
      </c>
      <c r="F17" s="78">
        <f t="shared" si="1"/>
        <v>1330.9940003083175</v>
      </c>
      <c r="G17" s="1047"/>
      <c r="I17" s="1047"/>
      <c r="J17" s="1047"/>
      <c r="K17" s="1047"/>
      <c r="L17" s="471"/>
      <c r="M17" s="471"/>
      <c r="N17" s="471"/>
    </row>
    <row r="18" spans="1:14" s="120" customFormat="1" x14ac:dyDescent="0.2">
      <c r="A18" s="275"/>
      <c r="B18" s="473" t="s">
        <v>64</v>
      </c>
      <c r="C18" s="79">
        <f t="shared" ref="C18:E18" si="2">SUM(C19:C22)</f>
        <v>115.08382006664621</v>
      </c>
      <c r="D18" s="79">
        <f t="shared" si="2"/>
        <v>156.18274306999999</v>
      </c>
      <c r="E18" s="79">
        <f t="shared" si="2"/>
        <v>170.47160997340021</v>
      </c>
      <c r="F18" s="79">
        <f t="shared" ref="F18:F34" si="3">+SUM(C18:E18)</f>
        <v>441.73817311004643</v>
      </c>
      <c r="G18" s="1047"/>
      <c r="I18" s="1047"/>
      <c r="J18" s="1047"/>
      <c r="K18" s="1047"/>
      <c r="L18" s="471"/>
      <c r="M18" s="471"/>
      <c r="N18" s="471"/>
    </row>
    <row r="19" spans="1:14" s="120" customFormat="1" x14ac:dyDescent="0.2">
      <c r="A19" s="275"/>
      <c r="B19" s="474" t="s">
        <v>65</v>
      </c>
      <c r="C19" s="94">
        <v>58.269342659999992</v>
      </c>
      <c r="D19" s="94">
        <v>22.533220249999999</v>
      </c>
      <c r="E19" s="94">
        <v>33.618539169999998</v>
      </c>
      <c r="F19" s="94">
        <f t="shared" si="3"/>
        <v>114.42110208</v>
      </c>
      <c r="G19" s="1047"/>
      <c r="H19" s="471"/>
      <c r="I19" s="1047"/>
      <c r="J19" s="1047"/>
      <c r="K19" s="1047"/>
      <c r="L19" s="471"/>
      <c r="M19" s="471"/>
      <c r="N19" s="471"/>
    </row>
    <row r="20" spans="1:14" s="120" customFormat="1" x14ac:dyDescent="0.2">
      <c r="A20" s="275"/>
      <c r="B20" s="475" t="s">
        <v>66</v>
      </c>
      <c r="C20" s="83">
        <v>44.516126760000006</v>
      </c>
      <c r="D20" s="83">
        <v>106.63945332999999</v>
      </c>
      <c r="E20" s="83">
        <v>51.767802500000002</v>
      </c>
      <c r="F20" s="83">
        <f t="shared" si="3"/>
        <v>202.92338259000002</v>
      </c>
      <c r="G20" s="1047"/>
      <c r="H20" s="471"/>
      <c r="I20" s="471"/>
      <c r="J20" s="471"/>
      <c r="K20" s="471"/>
      <c r="L20" s="471"/>
      <c r="M20" s="471"/>
      <c r="N20" s="471"/>
    </row>
    <row r="21" spans="1:14" s="1028" customFormat="1" x14ac:dyDescent="0.2">
      <c r="A21" s="1029"/>
      <c r="B21" s="475" t="s">
        <v>671</v>
      </c>
      <c r="C21" s="82">
        <v>0</v>
      </c>
      <c r="D21" s="82">
        <v>0</v>
      </c>
      <c r="E21" s="82">
        <v>0</v>
      </c>
      <c r="F21" s="1041">
        <f t="shared" si="3"/>
        <v>0</v>
      </c>
      <c r="G21" s="1047"/>
      <c r="H21" s="1047"/>
      <c r="I21" s="1047"/>
      <c r="J21" s="1047"/>
      <c r="K21" s="1047"/>
      <c r="L21" s="1047"/>
      <c r="M21" s="1047"/>
      <c r="N21" s="1047"/>
    </row>
    <row r="22" spans="1:14" s="120" customFormat="1" x14ac:dyDescent="0.2">
      <c r="A22" s="275"/>
      <c r="B22" s="385" t="s">
        <v>67</v>
      </c>
      <c r="C22" s="82">
        <v>12.298350646646217</v>
      </c>
      <c r="D22" s="82">
        <v>27.010069489999999</v>
      </c>
      <c r="E22" s="82">
        <v>85.085268303400198</v>
      </c>
      <c r="F22" s="82">
        <f t="shared" si="3"/>
        <v>124.39368844004642</v>
      </c>
      <c r="G22" s="1047"/>
      <c r="H22" s="471"/>
      <c r="I22" s="471"/>
      <c r="J22" s="471"/>
      <c r="K22" s="471"/>
      <c r="L22" s="471"/>
      <c r="M22" s="471"/>
      <c r="N22" s="471"/>
    </row>
    <row r="23" spans="1:14" s="1028" customFormat="1" x14ac:dyDescent="0.2">
      <c r="A23" s="1029"/>
      <c r="B23" s="369" t="s">
        <v>68</v>
      </c>
      <c r="C23" s="79">
        <f>+C24</f>
        <v>0</v>
      </c>
      <c r="D23" s="79">
        <f t="shared" ref="D23:E23" si="4">+D24</f>
        <v>0</v>
      </c>
      <c r="E23" s="79">
        <f t="shared" si="4"/>
        <v>0</v>
      </c>
      <c r="F23" s="82">
        <f t="shared" si="3"/>
        <v>0</v>
      </c>
      <c r="G23" s="1047"/>
      <c r="H23" s="1047"/>
      <c r="I23" s="1047"/>
      <c r="J23" s="1047"/>
      <c r="K23" s="1047"/>
      <c r="L23" s="1047"/>
      <c r="M23" s="1047"/>
      <c r="N23" s="1047"/>
    </row>
    <row r="24" spans="1:14" s="1028" customFormat="1" x14ac:dyDescent="0.2">
      <c r="A24" s="1029"/>
      <c r="B24" s="475" t="s">
        <v>935</v>
      </c>
      <c r="C24" s="1041">
        <v>0</v>
      </c>
      <c r="D24" s="1041">
        <v>0</v>
      </c>
      <c r="E24" s="1041">
        <v>0</v>
      </c>
      <c r="F24" s="82">
        <f t="shared" si="3"/>
        <v>0</v>
      </c>
      <c r="G24" s="1047"/>
      <c r="H24" s="1047"/>
      <c r="I24" s="1047"/>
      <c r="J24" s="1047"/>
      <c r="K24" s="1047"/>
      <c r="L24" s="1047"/>
      <c r="M24" s="1047"/>
      <c r="N24" s="1047"/>
    </row>
    <row r="25" spans="1:14" s="120" customFormat="1" x14ac:dyDescent="0.2">
      <c r="A25" s="275"/>
      <c r="B25" s="369" t="s">
        <v>70</v>
      </c>
      <c r="C25" s="370">
        <f t="shared" ref="C25:E25" si="5">+C26+C29</f>
        <v>1.1358074826888033E-2</v>
      </c>
      <c r="D25" s="370">
        <f t="shared" si="5"/>
        <v>10.075983977633323</v>
      </c>
      <c r="E25" s="370">
        <f t="shared" si="5"/>
        <v>781.82748921964628</v>
      </c>
      <c r="F25" s="370">
        <f t="shared" si="3"/>
        <v>791.91483127210654</v>
      </c>
      <c r="G25" s="1047"/>
      <c r="H25" s="471"/>
      <c r="I25" s="471"/>
      <c r="J25" s="471"/>
      <c r="K25" s="471"/>
      <c r="L25" s="471"/>
      <c r="M25" s="471"/>
      <c r="N25" s="471"/>
    </row>
    <row r="26" spans="1:14" s="477" customFormat="1" x14ac:dyDescent="0.2">
      <c r="A26" s="275"/>
      <c r="B26" s="474" t="s">
        <v>73</v>
      </c>
      <c r="C26" s="353">
        <f t="shared" ref="C26:E26" si="6">+C27+C28</f>
        <v>0</v>
      </c>
      <c r="D26" s="353">
        <f t="shared" si="6"/>
        <v>0.26407932722126953</v>
      </c>
      <c r="E26" s="353">
        <f t="shared" si="6"/>
        <v>781.81600220993312</v>
      </c>
      <c r="F26" s="353">
        <f t="shared" si="3"/>
        <v>782.08008153715434</v>
      </c>
      <c r="G26" s="1047"/>
      <c r="H26" s="471"/>
      <c r="I26" s="471"/>
      <c r="J26" s="471"/>
      <c r="K26" s="471"/>
      <c r="L26" s="471"/>
      <c r="M26" s="471"/>
      <c r="N26" s="471"/>
    </row>
    <row r="27" spans="1:14" s="477" customFormat="1" x14ac:dyDescent="0.2">
      <c r="A27" s="275"/>
      <c r="B27" s="476" t="s">
        <v>724</v>
      </c>
      <c r="C27" s="82">
        <v>0</v>
      </c>
      <c r="D27" s="82">
        <v>0</v>
      </c>
      <c r="E27" s="82">
        <v>781.81600220993312</v>
      </c>
      <c r="F27" s="82">
        <f t="shared" si="3"/>
        <v>781.81600220993312</v>
      </c>
      <c r="G27" s="1047"/>
      <c r="H27" s="471"/>
      <c r="I27" s="471"/>
      <c r="J27" s="471"/>
      <c r="K27" s="471"/>
      <c r="L27" s="471"/>
      <c r="M27" s="471"/>
      <c r="N27" s="471"/>
    </row>
    <row r="28" spans="1:14" s="120" customFormat="1" x14ac:dyDescent="0.2">
      <c r="A28" s="275"/>
      <c r="B28" s="478" t="s">
        <v>100</v>
      </c>
      <c r="C28" s="128">
        <v>0</v>
      </c>
      <c r="D28" s="128">
        <v>0.26407932722126953</v>
      </c>
      <c r="E28" s="128">
        <v>0</v>
      </c>
      <c r="F28" s="128">
        <f t="shared" si="3"/>
        <v>0.26407932722126953</v>
      </c>
      <c r="G28" s="1047"/>
      <c r="H28" s="471"/>
      <c r="I28" s="471"/>
      <c r="J28" s="471"/>
      <c r="K28" s="471"/>
      <c r="L28" s="471"/>
      <c r="M28" s="471"/>
      <c r="N28" s="471"/>
    </row>
    <row r="29" spans="1:14" s="120" customFormat="1" x14ac:dyDescent="0.2">
      <c r="A29" s="275"/>
      <c r="B29" s="475" t="s">
        <v>71</v>
      </c>
      <c r="C29" s="351">
        <f>+C30</f>
        <v>1.1358074826888033E-2</v>
      </c>
      <c r="D29" s="1035">
        <f t="shared" ref="D29:E29" si="7">+D30</f>
        <v>9.8119046504120533</v>
      </c>
      <c r="E29" s="1035">
        <f t="shared" si="7"/>
        <v>1.1487009713167308E-2</v>
      </c>
      <c r="F29" s="351">
        <f t="shared" si="3"/>
        <v>9.8347497349521085</v>
      </c>
      <c r="G29" s="1047"/>
      <c r="H29" s="471"/>
      <c r="I29" s="471"/>
      <c r="J29" s="471"/>
      <c r="K29" s="471"/>
      <c r="L29" s="471"/>
      <c r="M29" s="471"/>
      <c r="N29" s="471"/>
    </row>
    <row r="30" spans="1:14" s="1028" customFormat="1" x14ac:dyDescent="0.2">
      <c r="A30" s="1029"/>
      <c r="B30" s="478" t="s">
        <v>100</v>
      </c>
      <c r="C30" s="128">
        <v>1.1358074826888033E-2</v>
      </c>
      <c r="D30" s="128">
        <v>9.8119046504120533</v>
      </c>
      <c r="E30" s="128">
        <v>1.1487009713167308E-2</v>
      </c>
      <c r="F30" s="128">
        <f t="shared" ref="F30" si="8">+SUM(C30:E30)</f>
        <v>9.8347497349521085</v>
      </c>
      <c r="G30" s="1047"/>
      <c r="H30" s="1047"/>
      <c r="I30" s="1047"/>
      <c r="J30" s="1047"/>
      <c r="K30" s="1047"/>
      <c r="L30" s="1047"/>
      <c r="M30" s="1047"/>
      <c r="N30" s="1047"/>
    </row>
    <row r="31" spans="1:14" s="275" customFormat="1" x14ac:dyDescent="0.2">
      <c r="B31" s="369" t="s">
        <v>72</v>
      </c>
      <c r="C31" s="80">
        <v>19.972056082631578</v>
      </c>
      <c r="D31" s="80">
        <v>7.6224400101813803</v>
      </c>
      <c r="E31" s="80">
        <v>0.55687837688753272</v>
      </c>
      <c r="F31" s="80">
        <f t="shared" si="3"/>
        <v>28.151374469700492</v>
      </c>
      <c r="G31" s="1047"/>
      <c r="H31" s="471"/>
      <c r="I31" s="471"/>
      <c r="J31" s="471"/>
      <c r="K31" s="471"/>
      <c r="L31" s="471"/>
      <c r="M31" s="471"/>
      <c r="N31" s="471"/>
    </row>
    <row r="32" spans="1:14" s="477" customFormat="1" x14ac:dyDescent="0.2">
      <c r="A32" s="275"/>
      <c r="B32" s="354" t="s">
        <v>867</v>
      </c>
      <c r="C32" s="353">
        <f t="shared" ref="C32:E32" si="9">+C33+C34</f>
        <v>36.138654193894432</v>
      </c>
      <c r="D32" s="353">
        <f t="shared" si="9"/>
        <v>13.992560660616661</v>
      </c>
      <c r="E32" s="353">
        <f t="shared" si="9"/>
        <v>19.058406601952822</v>
      </c>
      <c r="F32" s="353">
        <f t="shared" si="3"/>
        <v>69.189621456463911</v>
      </c>
      <c r="G32" s="1047"/>
      <c r="H32" s="471"/>
      <c r="I32" s="471"/>
      <c r="J32" s="471"/>
      <c r="K32" s="471"/>
      <c r="L32" s="471"/>
      <c r="M32" s="471"/>
      <c r="N32" s="471"/>
    </row>
    <row r="33" spans="1:14" s="120" customFormat="1" x14ac:dyDescent="0.2">
      <c r="A33" s="275"/>
      <c r="B33" s="354" t="s">
        <v>73</v>
      </c>
      <c r="C33" s="94">
        <v>22.982842213894433</v>
      </c>
      <c r="D33" s="94">
        <v>0.79274982061666166</v>
      </c>
      <c r="E33" s="94">
        <v>0.81179953195281995</v>
      </c>
      <c r="F33" s="94">
        <f t="shared" si="3"/>
        <v>24.587391566463914</v>
      </c>
      <c r="G33" s="1047"/>
      <c r="H33" s="471"/>
      <c r="I33" s="471"/>
      <c r="J33" s="471"/>
      <c r="K33" s="471"/>
      <c r="L33" s="471"/>
      <c r="M33" s="471"/>
      <c r="N33" s="471"/>
    </row>
    <row r="34" spans="1:14" s="120" customFormat="1" x14ac:dyDescent="0.2">
      <c r="A34" s="275"/>
      <c r="B34" s="356" t="s">
        <v>71</v>
      </c>
      <c r="C34" s="84">
        <v>13.155811979999999</v>
      </c>
      <c r="D34" s="84">
        <v>13.19981084</v>
      </c>
      <c r="E34" s="84">
        <v>18.246607070000003</v>
      </c>
      <c r="F34" s="84">
        <f t="shared" si="3"/>
        <v>44.602229890000004</v>
      </c>
      <c r="G34" s="1047"/>
      <c r="H34" s="471"/>
      <c r="I34" s="471"/>
      <c r="J34" s="471"/>
      <c r="K34" s="471"/>
      <c r="L34" s="471"/>
      <c r="M34" s="471"/>
      <c r="N34" s="471"/>
    </row>
    <row r="35" spans="1:14" s="120" customFormat="1" ht="13.5" thickBot="1" x14ac:dyDescent="0.25">
      <c r="A35" s="275"/>
      <c r="B35" s="358"/>
      <c r="C35" s="81"/>
      <c r="D35" s="81"/>
      <c r="E35" s="81"/>
      <c r="F35" s="81"/>
      <c r="G35" s="1047"/>
      <c r="H35" s="471"/>
      <c r="I35" s="471"/>
      <c r="J35" s="471"/>
      <c r="K35" s="471"/>
      <c r="L35" s="471"/>
      <c r="M35" s="471"/>
      <c r="N35" s="471"/>
    </row>
    <row r="36" spans="1:14" s="120" customFormat="1" ht="13.5" thickBot="1" x14ac:dyDescent="0.25">
      <c r="A36" s="275"/>
      <c r="B36" s="817" t="s">
        <v>240</v>
      </c>
      <c r="C36" s="78">
        <v>430.52001188360322</v>
      </c>
      <c r="D36" s="78">
        <v>2828.7840328849184</v>
      </c>
      <c r="E36" s="78">
        <v>1041.5526518330112</v>
      </c>
      <c r="F36" s="127">
        <f>+SUM(C36:E36)</f>
        <v>4300.8566966015333</v>
      </c>
      <c r="G36" s="1047"/>
      <c r="H36" s="471"/>
      <c r="I36" s="471"/>
      <c r="J36" s="471"/>
      <c r="K36" s="471"/>
      <c r="L36" s="471"/>
      <c r="M36" s="471"/>
      <c r="N36" s="471"/>
    </row>
    <row r="37" spans="1:14" s="120" customFormat="1" ht="13.5" thickBot="1" x14ac:dyDescent="0.25">
      <c r="A37" s="275"/>
      <c r="B37" s="275"/>
      <c r="C37" s="479"/>
      <c r="D37" s="479"/>
      <c r="E37" s="479"/>
      <c r="F37" s="479"/>
      <c r="G37" s="1047"/>
      <c r="H37" s="471"/>
      <c r="I37" s="471"/>
      <c r="J37" s="471"/>
      <c r="K37" s="471"/>
      <c r="L37" s="471"/>
      <c r="M37" s="471"/>
      <c r="N37" s="471"/>
    </row>
    <row r="38" spans="1:14" s="120" customFormat="1" ht="13.5" thickBot="1" x14ac:dyDescent="0.25">
      <c r="A38" s="275"/>
      <c r="B38" s="126" t="s">
        <v>308</v>
      </c>
      <c r="C38" s="78">
        <f>SUM(C56:C86)+C89+C39</f>
        <v>1675.5022246818264</v>
      </c>
      <c r="D38" s="78">
        <f>SUM(D56:D86)+D89+D39</f>
        <v>1737.3245484563208</v>
      </c>
      <c r="E38" s="78">
        <f>SUM(E56:E86)+E89+E39</f>
        <v>2747.6435510771053</v>
      </c>
      <c r="F38" s="78">
        <f>SUM(F56:F86)+F89+F39</f>
        <v>6160.4703242152527</v>
      </c>
      <c r="G38" s="1047"/>
      <c r="H38" s="1047"/>
      <c r="I38" s="471"/>
      <c r="J38" s="471"/>
      <c r="K38" s="471"/>
      <c r="L38" s="471"/>
      <c r="M38" s="471"/>
      <c r="N38" s="471"/>
    </row>
    <row r="39" spans="1:14" s="1028" customFormat="1" x14ac:dyDescent="0.2">
      <c r="A39" s="1029"/>
      <c r="B39" s="369" t="s">
        <v>76</v>
      </c>
      <c r="C39" s="370">
        <f>+C40+C43+C50+C53</f>
        <v>0</v>
      </c>
      <c r="D39" s="370">
        <f>+D40+D43+D50+D53</f>
        <v>0</v>
      </c>
      <c r="E39" s="370">
        <f>+E40+E43+E50+E53</f>
        <v>0</v>
      </c>
      <c r="F39" s="370">
        <f t="shared" ref="F39:F53" si="10">SUM(C39:E39)</f>
        <v>0</v>
      </c>
      <c r="G39" s="1047"/>
      <c r="H39" s="1047"/>
      <c r="I39" s="1047"/>
      <c r="J39" s="1047"/>
      <c r="K39" s="1047"/>
      <c r="L39" s="1047"/>
      <c r="M39" s="1047"/>
      <c r="N39" s="1047"/>
    </row>
    <row r="40" spans="1:14" s="1028" customFormat="1" x14ac:dyDescent="0.2">
      <c r="A40" s="1029"/>
      <c r="B40" s="354" t="s">
        <v>23</v>
      </c>
      <c r="C40" s="1040">
        <f>+C41+C42</f>
        <v>0</v>
      </c>
      <c r="D40" s="1040">
        <f>+D41+D42</f>
        <v>0</v>
      </c>
      <c r="E40" s="1040">
        <f>+E41+E42</f>
        <v>0</v>
      </c>
      <c r="F40" s="1040">
        <f t="shared" si="10"/>
        <v>0</v>
      </c>
      <c r="G40" s="1047"/>
      <c r="H40" s="1047"/>
      <c r="I40" s="1047"/>
      <c r="J40" s="1047"/>
      <c r="K40" s="1047"/>
      <c r="L40" s="1047"/>
      <c r="M40" s="1047"/>
      <c r="N40" s="1047"/>
    </row>
    <row r="41" spans="1:14" s="1028" customFormat="1" x14ac:dyDescent="0.2">
      <c r="A41" s="1029"/>
      <c r="B41" s="366" t="s">
        <v>241</v>
      </c>
      <c r="C41" s="1013">
        <v>0</v>
      </c>
      <c r="D41" s="1013">
        <v>0</v>
      </c>
      <c r="E41" s="1013">
        <v>0</v>
      </c>
      <c r="F41" s="1013">
        <f t="shared" si="10"/>
        <v>0</v>
      </c>
      <c r="G41" s="1047"/>
      <c r="H41" s="1047"/>
      <c r="I41" s="1047"/>
      <c r="J41" s="1047"/>
      <c r="K41" s="1047"/>
      <c r="L41" s="1047"/>
      <c r="M41" s="1047"/>
      <c r="N41" s="1047"/>
    </row>
    <row r="42" spans="1:14" s="1028" customFormat="1" x14ac:dyDescent="0.2">
      <c r="A42" s="1029"/>
      <c r="B42" s="366" t="s">
        <v>242</v>
      </c>
      <c r="C42" s="1014">
        <v>0</v>
      </c>
      <c r="D42" s="1014">
        <v>0</v>
      </c>
      <c r="E42" s="1013">
        <v>0</v>
      </c>
      <c r="F42" s="1025">
        <f t="shared" si="10"/>
        <v>0</v>
      </c>
      <c r="G42" s="1047"/>
      <c r="H42" s="1047"/>
      <c r="I42" s="1047"/>
      <c r="J42" s="1047"/>
      <c r="K42" s="1047"/>
      <c r="L42" s="1047"/>
      <c r="M42" s="1047"/>
      <c r="N42" s="1047"/>
    </row>
    <row r="43" spans="1:14" s="1028" customFormat="1" x14ac:dyDescent="0.2">
      <c r="A43" s="1029"/>
      <c r="B43" s="354" t="s">
        <v>24</v>
      </c>
      <c r="C43" s="1040">
        <f>+C44+C47</f>
        <v>0</v>
      </c>
      <c r="D43" s="1040">
        <f>+D44+D47</f>
        <v>0</v>
      </c>
      <c r="E43" s="1040">
        <f>+E44+E47</f>
        <v>0</v>
      </c>
      <c r="F43" s="1040">
        <f t="shared" si="10"/>
        <v>0</v>
      </c>
      <c r="G43" s="1047"/>
      <c r="H43" s="1047"/>
      <c r="I43" s="1047"/>
      <c r="J43" s="1047"/>
      <c r="K43" s="1047"/>
      <c r="L43" s="1047"/>
      <c r="M43" s="1047"/>
      <c r="N43" s="1047"/>
    </row>
    <row r="44" spans="1:14" s="1028" customFormat="1" x14ac:dyDescent="0.2">
      <c r="A44" s="1029"/>
      <c r="B44" s="366" t="s">
        <v>241</v>
      </c>
      <c r="C44" s="1013">
        <f>+C45+C46</f>
        <v>0</v>
      </c>
      <c r="D44" s="1013">
        <f>+D45+D46</f>
        <v>0</v>
      </c>
      <c r="E44" s="1013">
        <f>+E45+E46</f>
        <v>0</v>
      </c>
      <c r="F44" s="1025">
        <f t="shared" si="10"/>
        <v>0</v>
      </c>
      <c r="G44" s="1047"/>
      <c r="H44" s="1047"/>
      <c r="I44" s="1047"/>
      <c r="J44" s="1047"/>
      <c r="K44" s="1047"/>
      <c r="L44" s="1047"/>
      <c r="M44" s="1047"/>
      <c r="N44" s="1047"/>
    </row>
    <row r="45" spans="1:14" s="1028" customFormat="1" x14ac:dyDescent="0.2">
      <c r="A45" s="1029"/>
      <c r="B45" s="367" t="s">
        <v>243</v>
      </c>
      <c r="C45" s="1014">
        <v>0</v>
      </c>
      <c r="D45" s="1014">
        <v>0</v>
      </c>
      <c r="E45" s="1013">
        <v>0</v>
      </c>
      <c r="F45" s="1025">
        <f t="shared" si="10"/>
        <v>0</v>
      </c>
      <c r="G45" s="1047"/>
      <c r="H45" s="1047"/>
      <c r="I45" s="1047"/>
      <c r="J45" s="1047"/>
      <c r="K45" s="1047"/>
      <c r="L45" s="1047"/>
      <c r="M45" s="1047"/>
      <c r="N45" s="1047"/>
    </row>
    <row r="46" spans="1:14" s="1028" customFormat="1" x14ac:dyDescent="0.2">
      <c r="A46" s="1029"/>
      <c r="B46" s="368" t="s">
        <v>244</v>
      </c>
      <c r="C46" s="1014">
        <v>0</v>
      </c>
      <c r="D46" s="1014">
        <v>0</v>
      </c>
      <c r="E46" s="1013">
        <v>0</v>
      </c>
      <c r="F46" s="1025">
        <f t="shared" si="10"/>
        <v>0</v>
      </c>
      <c r="G46" s="1047"/>
      <c r="H46" s="1047"/>
      <c r="I46" s="1047"/>
      <c r="J46" s="1047"/>
      <c r="K46" s="1047"/>
      <c r="L46" s="1047"/>
      <c r="M46" s="1047"/>
      <c r="N46" s="1047"/>
    </row>
    <row r="47" spans="1:14" s="1028" customFormat="1" x14ac:dyDescent="0.2">
      <c r="A47" s="1029"/>
      <c r="B47" s="366" t="s">
        <v>242</v>
      </c>
      <c r="C47" s="1014">
        <f>+C48+C49</f>
        <v>0</v>
      </c>
      <c r="D47" s="1014">
        <f>+D48+D49</f>
        <v>0</v>
      </c>
      <c r="E47" s="1014">
        <f>+E48+E49</f>
        <v>0</v>
      </c>
      <c r="F47" s="1025">
        <f t="shared" si="10"/>
        <v>0</v>
      </c>
      <c r="G47" s="1047"/>
      <c r="H47" s="1047"/>
      <c r="I47" s="1047"/>
      <c r="J47" s="1047"/>
      <c r="K47" s="1047"/>
      <c r="L47" s="1047"/>
      <c r="M47" s="1047"/>
      <c r="N47" s="1047"/>
    </row>
    <row r="48" spans="1:14" s="1028" customFormat="1" x14ac:dyDescent="0.2">
      <c r="A48" s="1029"/>
      <c r="B48" s="367" t="s">
        <v>243</v>
      </c>
      <c r="C48" s="1014">
        <v>0</v>
      </c>
      <c r="D48" s="1014">
        <v>0</v>
      </c>
      <c r="E48" s="1013">
        <v>0</v>
      </c>
      <c r="F48" s="1025">
        <f t="shared" si="10"/>
        <v>0</v>
      </c>
      <c r="G48" s="1047"/>
      <c r="H48" s="1047"/>
      <c r="I48" s="1047"/>
      <c r="J48" s="1047"/>
      <c r="K48" s="1047"/>
      <c r="L48" s="1047"/>
      <c r="M48" s="1047"/>
      <c r="N48" s="1047"/>
    </row>
    <row r="49" spans="1:14" s="1028" customFormat="1" x14ac:dyDescent="0.2">
      <c r="A49" s="1029"/>
      <c r="B49" s="368" t="s">
        <v>244</v>
      </c>
      <c r="C49" s="364">
        <v>0</v>
      </c>
      <c r="D49" s="364">
        <v>0</v>
      </c>
      <c r="E49" s="1013">
        <v>0</v>
      </c>
      <c r="F49" s="1025">
        <f t="shared" si="10"/>
        <v>0</v>
      </c>
      <c r="G49" s="1047"/>
      <c r="H49" s="1047"/>
      <c r="I49" s="1047"/>
      <c r="J49" s="1047"/>
      <c r="K49" s="1047"/>
      <c r="L49" s="1047"/>
      <c r="M49" s="1047"/>
      <c r="N49" s="1047"/>
    </row>
    <row r="50" spans="1:14" s="1028" customFormat="1" x14ac:dyDescent="0.2">
      <c r="A50" s="1029"/>
      <c r="B50" s="354" t="s">
        <v>25</v>
      </c>
      <c r="C50" s="1040">
        <f>+C51+C52</f>
        <v>0</v>
      </c>
      <c r="D50" s="1040">
        <f>+D51+D52</f>
        <v>0</v>
      </c>
      <c r="E50" s="1040">
        <f>+E51+E52</f>
        <v>0</v>
      </c>
      <c r="F50" s="1040">
        <f t="shared" si="10"/>
        <v>0</v>
      </c>
      <c r="G50" s="1047"/>
      <c r="H50" s="1047"/>
      <c r="I50" s="1047"/>
      <c r="J50" s="1047"/>
      <c r="K50" s="1047"/>
      <c r="L50" s="1047"/>
      <c r="M50" s="1047"/>
      <c r="N50" s="1047"/>
    </row>
    <row r="51" spans="1:14" s="1028" customFormat="1" x14ac:dyDescent="0.2">
      <c r="A51" s="1029"/>
      <c r="B51" s="366" t="s">
        <v>241</v>
      </c>
      <c r="C51" s="1013">
        <v>0</v>
      </c>
      <c r="D51" s="1013">
        <v>0</v>
      </c>
      <c r="E51" s="1013">
        <v>0</v>
      </c>
      <c r="F51" s="1025">
        <f t="shared" si="10"/>
        <v>0</v>
      </c>
      <c r="G51" s="1047"/>
      <c r="H51" s="1047"/>
      <c r="I51" s="1047"/>
      <c r="J51" s="1047"/>
      <c r="K51" s="1047"/>
      <c r="L51" s="1047"/>
      <c r="M51" s="1047"/>
      <c r="N51" s="1047"/>
    </row>
    <row r="52" spans="1:14" s="1028" customFormat="1" x14ac:dyDescent="0.2">
      <c r="A52" s="1029"/>
      <c r="B52" s="366" t="s">
        <v>242</v>
      </c>
      <c r="C52" s="364">
        <v>0</v>
      </c>
      <c r="D52" s="364">
        <v>0</v>
      </c>
      <c r="E52" s="1013">
        <v>0</v>
      </c>
      <c r="F52" s="1025">
        <f t="shared" si="10"/>
        <v>0</v>
      </c>
      <c r="G52" s="1047"/>
      <c r="H52" s="1047"/>
      <c r="I52" s="1047"/>
      <c r="J52" s="1047"/>
      <c r="K52" s="1047"/>
      <c r="L52" s="1047"/>
      <c r="M52" s="1047"/>
      <c r="N52" s="1047"/>
    </row>
    <row r="53" spans="1:14" s="1028" customFormat="1" x14ac:dyDescent="0.2">
      <c r="A53" s="1029"/>
      <c r="B53" s="354" t="s">
        <v>26</v>
      </c>
      <c r="C53" s="1040">
        <f>+C54+C55</f>
        <v>0</v>
      </c>
      <c r="D53" s="1040">
        <f>+D54+D55</f>
        <v>0</v>
      </c>
      <c r="E53" s="1040">
        <f>+E54+E55</f>
        <v>0</v>
      </c>
      <c r="F53" s="1040">
        <f t="shared" si="10"/>
        <v>0</v>
      </c>
      <c r="G53" s="1047"/>
      <c r="H53" s="1047"/>
      <c r="I53" s="1047"/>
      <c r="J53" s="1047"/>
      <c r="K53" s="1047"/>
      <c r="L53" s="1047"/>
      <c r="M53" s="1047"/>
      <c r="N53" s="1047"/>
    </row>
    <row r="54" spans="1:14" s="1028" customFormat="1" x14ac:dyDescent="0.2">
      <c r="A54" s="1029"/>
      <c r="B54" s="366" t="s">
        <v>241</v>
      </c>
      <c r="C54" s="1013">
        <v>0</v>
      </c>
      <c r="D54" s="1013">
        <v>0</v>
      </c>
      <c r="E54" s="1013">
        <v>0</v>
      </c>
      <c r="F54" s="1025">
        <f t="shared" ref="F54:F63" si="11">SUM(C54:E54)</f>
        <v>0</v>
      </c>
      <c r="G54" s="1047"/>
      <c r="H54" s="1047"/>
      <c r="I54" s="1047"/>
      <c r="J54" s="1047"/>
      <c r="K54" s="1047"/>
      <c r="L54" s="1047"/>
      <c r="M54" s="1047"/>
      <c r="N54" s="1047"/>
    </row>
    <row r="55" spans="1:14" s="1028" customFormat="1" x14ac:dyDescent="0.2">
      <c r="A55" s="1029"/>
      <c r="B55" s="371" t="s">
        <v>242</v>
      </c>
      <c r="C55" s="1014">
        <v>0</v>
      </c>
      <c r="D55" s="1014">
        <v>0</v>
      </c>
      <c r="E55" s="1013">
        <v>0</v>
      </c>
      <c r="F55" s="1025">
        <f t="shared" si="11"/>
        <v>0</v>
      </c>
      <c r="G55" s="1047"/>
      <c r="H55" s="1047"/>
      <c r="I55" s="1047"/>
      <c r="J55" s="1047"/>
      <c r="K55" s="1047"/>
      <c r="L55" s="1047"/>
      <c r="M55" s="1047"/>
      <c r="N55" s="1047"/>
    </row>
    <row r="56" spans="1:14" s="1028" customFormat="1" x14ac:dyDescent="0.2">
      <c r="A56" s="1029"/>
      <c r="B56" s="1045" t="s">
        <v>27</v>
      </c>
      <c r="C56" s="1046">
        <v>0</v>
      </c>
      <c r="D56" s="1046">
        <v>0</v>
      </c>
      <c r="E56" s="1046">
        <v>0</v>
      </c>
      <c r="F56" s="1042">
        <f t="shared" si="11"/>
        <v>0</v>
      </c>
      <c r="G56" s="1047"/>
      <c r="H56" s="1047"/>
      <c r="I56" s="1047"/>
      <c r="J56" s="1047"/>
      <c r="K56" s="1047"/>
      <c r="L56" s="1047"/>
      <c r="M56" s="1047"/>
      <c r="N56" s="1047"/>
    </row>
    <row r="57" spans="1:14" s="1028" customFormat="1" x14ac:dyDescent="0.2">
      <c r="A57" s="1029"/>
      <c r="B57" s="1045" t="s">
        <v>698</v>
      </c>
      <c r="C57" s="1046">
        <v>0</v>
      </c>
      <c r="D57" s="1046">
        <v>0</v>
      </c>
      <c r="E57" s="1046">
        <v>0</v>
      </c>
      <c r="F57" s="1042">
        <f t="shared" si="11"/>
        <v>0</v>
      </c>
      <c r="G57" s="1047"/>
      <c r="H57" s="1047"/>
      <c r="I57" s="1047"/>
      <c r="J57" s="1047"/>
      <c r="K57" s="1047"/>
      <c r="L57" s="1047"/>
      <c r="M57" s="1047"/>
      <c r="N57" s="1047"/>
    </row>
    <row r="58" spans="1:14" s="1028" customFormat="1" x14ac:dyDescent="0.2">
      <c r="A58" s="1029"/>
      <c r="B58" s="1043" t="s">
        <v>388</v>
      </c>
      <c r="C58" s="1046">
        <v>0</v>
      </c>
      <c r="D58" s="1046">
        <v>0</v>
      </c>
      <c r="E58" s="1046">
        <v>0</v>
      </c>
      <c r="F58" s="1042">
        <f t="shared" si="11"/>
        <v>0</v>
      </c>
      <c r="G58" s="1047"/>
      <c r="H58" s="1047"/>
      <c r="I58" s="1047"/>
      <c r="J58" s="1047"/>
      <c r="K58" s="1047"/>
      <c r="L58" s="1047"/>
      <c r="M58" s="1047"/>
      <c r="N58" s="1047"/>
    </row>
    <row r="59" spans="1:14" s="1028" customFormat="1" x14ac:dyDescent="0.2">
      <c r="A59" s="1029"/>
      <c r="B59" s="1043" t="s">
        <v>536</v>
      </c>
      <c r="C59" s="1046">
        <v>0</v>
      </c>
      <c r="D59" s="1046">
        <v>0</v>
      </c>
      <c r="E59" s="1046">
        <v>0</v>
      </c>
      <c r="F59" s="1042">
        <f t="shared" si="11"/>
        <v>0</v>
      </c>
      <c r="G59" s="1047"/>
      <c r="H59" s="1047"/>
      <c r="I59" s="1047"/>
      <c r="J59" s="1047"/>
      <c r="K59" s="1047"/>
      <c r="L59" s="1047"/>
      <c r="M59" s="1047"/>
      <c r="N59" s="1047"/>
    </row>
    <row r="60" spans="1:14" s="1028" customFormat="1" x14ac:dyDescent="0.2">
      <c r="A60" s="1029"/>
      <c r="B60" s="1043" t="s">
        <v>660</v>
      </c>
      <c r="C60" s="388">
        <v>4.8773740200805094</v>
      </c>
      <c r="D60" s="388">
        <v>4.9047183650316288</v>
      </c>
      <c r="E60" s="388">
        <v>4.9322160122866725</v>
      </c>
      <c r="F60" s="1042">
        <f t="shared" si="11"/>
        <v>14.71430839739881</v>
      </c>
      <c r="G60" s="1047"/>
      <c r="H60" s="1047"/>
      <c r="I60" s="1047"/>
      <c r="J60" s="1047"/>
      <c r="K60" s="1047"/>
      <c r="L60" s="1047"/>
      <c r="M60" s="1047"/>
      <c r="N60" s="1047"/>
    </row>
    <row r="61" spans="1:14" s="1028" customFormat="1" x14ac:dyDescent="0.2">
      <c r="A61" s="1029"/>
      <c r="B61" s="1043" t="s">
        <v>508</v>
      </c>
      <c r="C61" s="1046">
        <v>0</v>
      </c>
      <c r="D61" s="1046">
        <v>0</v>
      </c>
      <c r="E61" s="1046">
        <v>0</v>
      </c>
      <c r="F61" s="1042">
        <f t="shared" si="11"/>
        <v>0</v>
      </c>
      <c r="G61" s="1047"/>
      <c r="H61" s="1047"/>
      <c r="I61" s="1047"/>
      <c r="J61" s="1047"/>
      <c r="K61" s="1047"/>
      <c r="L61" s="1047"/>
      <c r="M61" s="1047"/>
      <c r="N61" s="1047"/>
    </row>
    <row r="62" spans="1:14" s="1028" customFormat="1" x14ac:dyDescent="0.2">
      <c r="A62" s="1029"/>
      <c r="B62" s="1045" t="s">
        <v>509</v>
      </c>
      <c r="C62" s="1046">
        <v>0</v>
      </c>
      <c r="D62" s="1046">
        <v>0</v>
      </c>
      <c r="E62" s="1046">
        <v>0</v>
      </c>
      <c r="F62" s="1042">
        <f t="shared" si="11"/>
        <v>0</v>
      </c>
      <c r="G62" s="1047"/>
      <c r="H62" s="1047"/>
      <c r="I62" s="1047"/>
      <c r="J62" s="1047"/>
      <c r="K62" s="1047"/>
      <c r="L62" s="1047"/>
      <c r="M62" s="1047"/>
      <c r="N62" s="1047"/>
    </row>
    <row r="63" spans="1:14" s="1028" customFormat="1" x14ac:dyDescent="0.2">
      <c r="A63" s="1029"/>
      <c r="B63" s="1043" t="s">
        <v>510</v>
      </c>
      <c r="C63" s="1046">
        <v>0</v>
      </c>
      <c r="D63" s="1046">
        <v>0</v>
      </c>
      <c r="E63" s="1046">
        <v>0</v>
      </c>
      <c r="F63" s="1042">
        <f t="shared" si="11"/>
        <v>0</v>
      </c>
      <c r="G63" s="1047"/>
      <c r="H63" s="1047"/>
      <c r="I63" s="1047"/>
      <c r="J63" s="1047"/>
      <c r="K63" s="1047"/>
      <c r="L63" s="1047"/>
      <c r="M63" s="1047"/>
      <c r="N63" s="1047"/>
    </row>
    <row r="64" spans="1:14" s="1028" customFormat="1" x14ac:dyDescent="0.2">
      <c r="A64" s="1029"/>
      <c r="B64" s="1045" t="s">
        <v>686</v>
      </c>
      <c r="C64" s="1046">
        <v>0</v>
      </c>
      <c r="D64" s="1046">
        <v>0</v>
      </c>
      <c r="E64" s="1046">
        <v>0</v>
      </c>
      <c r="F64" s="1042">
        <f t="shared" ref="F64:F65" si="12">SUM(C64:E64)</f>
        <v>0</v>
      </c>
      <c r="G64" s="1047"/>
      <c r="H64" s="1047"/>
      <c r="I64" s="1047"/>
      <c r="J64" s="1047"/>
      <c r="K64" s="1047"/>
      <c r="L64" s="1047"/>
      <c r="M64" s="1047"/>
      <c r="N64" s="1047"/>
    </row>
    <row r="65" spans="1:14" s="1028" customFormat="1" x14ac:dyDescent="0.2">
      <c r="A65" s="1029"/>
      <c r="B65" s="1045" t="s">
        <v>635</v>
      </c>
      <c r="C65" s="1046">
        <v>0</v>
      </c>
      <c r="D65" s="1046">
        <v>0</v>
      </c>
      <c r="E65" s="1046">
        <v>0</v>
      </c>
      <c r="F65" s="1042">
        <f t="shared" si="12"/>
        <v>0</v>
      </c>
      <c r="G65" s="1047"/>
      <c r="H65" s="1047"/>
      <c r="I65" s="1047"/>
      <c r="J65" s="1047"/>
      <c r="K65" s="1047"/>
      <c r="L65" s="1047"/>
      <c r="M65" s="1047"/>
      <c r="N65" s="1047"/>
    </row>
    <row r="66" spans="1:14" s="1028" customFormat="1" x14ac:dyDescent="0.2">
      <c r="A66" s="1029"/>
      <c r="B66" s="1045" t="s">
        <v>380</v>
      </c>
      <c r="C66" s="1046">
        <v>0</v>
      </c>
      <c r="D66" s="1046">
        <v>0</v>
      </c>
      <c r="E66" s="1046">
        <v>0</v>
      </c>
      <c r="F66" s="1042">
        <f t="shared" ref="F66:F70" si="13">SUM(C66:E66)</f>
        <v>0</v>
      </c>
      <c r="G66" s="1047"/>
      <c r="H66" s="1047"/>
      <c r="I66" s="1047"/>
      <c r="J66" s="1047"/>
      <c r="K66" s="1047"/>
      <c r="L66" s="1047"/>
      <c r="M66" s="1047"/>
      <c r="N66" s="1047"/>
    </row>
    <row r="67" spans="1:14" s="1028" customFormat="1" x14ac:dyDescent="0.2">
      <c r="A67" s="1029"/>
      <c r="B67" s="1045" t="s">
        <v>495</v>
      </c>
      <c r="C67" s="1046">
        <v>0</v>
      </c>
      <c r="D67" s="1046">
        <v>0</v>
      </c>
      <c r="E67" s="1046">
        <v>0</v>
      </c>
      <c r="F67" s="1042">
        <f t="shared" si="13"/>
        <v>0</v>
      </c>
      <c r="G67" s="1047"/>
      <c r="H67" s="1047"/>
      <c r="I67" s="1047"/>
      <c r="J67" s="1047"/>
      <c r="K67" s="1047"/>
      <c r="L67" s="1047"/>
      <c r="M67" s="1047"/>
      <c r="N67" s="1047"/>
    </row>
    <row r="68" spans="1:14" s="1028" customFormat="1" x14ac:dyDescent="0.2">
      <c r="A68" s="1029"/>
      <c r="B68" s="1045" t="s">
        <v>496</v>
      </c>
      <c r="C68" s="1046">
        <v>0</v>
      </c>
      <c r="D68" s="1046">
        <v>0</v>
      </c>
      <c r="E68" s="1046">
        <v>0</v>
      </c>
      <c r="F68" s="1042">
        <f t="shared" si="13"/>
        <v>0</v>
      </c>
      <c r="G68" s="1047"/>
      <c r="H68" s="1047"/>
      <c r="I68" s="1047"/>
      <c r="J68" s="1047"/>
      <c r="K68" s="1047"/>
      <c r="L68" s="1047"/>
      <c r="M68" s="1047"/>
      <c r="N68" s="1047"/>
    </row>
    <row r="69" spans="1:14" s="1028" customFormat="1" x14ac:dyDescent="0.2">
      <c r="A69" s="1029"/>
      <c r="B69" s="1045" t="s">
        <v>497</v>
      </c>
      <c r="C69" s="1046">
        <v>0</v>
      </c>
      <c r="D69" s="1046">
        <v>0</v>
      </c>
      <c r="E69" s="1046">
        <v>0</v>
      </c>
      <c r="F69" s="1042">
        <f t="shared" si="13"/>
        <v>0</v>
      </c>
      <c r="G69" s="1047"/>
      <c r="H69" s="1047"/>
      <c r="I69" s="1047"/>
      <c r="J69" s="1047"/>
      <c r="K69" s="1047"/>
      <c r="L69" s="1047"/>
      <c r="M69" s="1047"/>
      <c r="N69" s="1047"/>
    </row>
    <row r="70" spans="1:14" s="1028" customFormat="1" x14ac:dyDescent="0.2">
      <c r="A70" s="1029"/>
      <c r="B70" s="1045" t="s">
        <v>542</v>
      </c>
      <c r="C70" s="1046">
        <v>0</v>
      </c>
      <c r="D70" s="1046">
        <v>0</v>
      </c>
      <c r="E70" s="1046">
        <v>0</v>
      </c>
      <c r="F70" s="1042">
        <f t="shared" si="13"/>
        <v>0</v>
      </c>
      <c r="G70" s="1047"/>
      <c r="H70" s="1047"/>
      <c r="I70" s="1047"/>
      <c r="J70" s="1047"/>
      <c r="K70" s="1047"/>
      <c r="L70" s="1047"/>
      <c r="M70" s="1047"/>
      <c r="N70" s="1047"/>
    </row>
    <row r="71" spans="1:14" s="1028" customFormat="1" x14ac:dyDescent="0.2">
      <c r="A71" s="1029"/>
      <c r="B71" s="1045" t="s">
        <v>936</v>
      </c>
      <c r="C71" s="1046">
        <v>0</v>
      </c>
      <c r="D71" s="1046">
        <v>0</v>
      </c>
      <c r="E71" s="1046">
        <v>0</v>
      </c>
      <c r="F71" s="1042">
        <f t="shared" ref="F71:F83" si="14">SUM(C71:E71)</f>
        <v>0</v>
      </c>
      <c r="G71" s="1047"/>
      <c r="H71" s="1047"/>
      <c r="I71" s="1047"/>
      <c r="J71" s="1047"/>
      <c r="K71" s="1047"/>
      <c r="L71" s="1047"/>
      <c r="M71" s="1047"/>
      <c r="N71" s="1047"/>
    </row>
    <row r="72" spans="1:14" s="1028" customFormat="1" x14ac:dyDescent="0.2">
      <c r="A72" s="1029"/>
      <c r="B72" s="1045" t="s">
        <v>710</v>
      </c>
      <c r="C72" s="1046">
        <v>0</v>
      </c>
      <c r="D72" s="1046">
        <v>0</v>
      </c>
      <c r="E72" s="1046">
        <v>0</v>
      </c>
      <c r="F72" s="1042">
        <f t="shared" si="14"/>
        <v>0</v>
      </c>
      <c r="G72" s="1047"/>
      <c r="H72" s="1047"/>
      <c r="I72" s="1047"/>
      <c r="J72" s="1047"/>
      <c r="K72" s="1047"/>
      <c r="L72" s="1047"/>
      <c r="M72" s="1047"/>
      <c r="N72" s="1047"/>
    </row>
    <row r="73" spans="1:14" s="1028" customFormat="1" x14ac:dyDescent="0.2">
      <c r="A73" s="1029"/>
      <c r="B73" s="1045" t="s">
        <v>725</v>
      </c>
      <c r="C73" s="1046">
        <v>0</v>
      </c>
      <c r="D73" s="1046">
        <v>0</v>
      </c>
      <c r="E73" s="1046">
        <v>0</v>
      </c>
      <c r="F73" s="1042">
        <f t="shared" si="14"/>
        <v>0</v>
      </c>
      <c r="G73" s="1047"/>
      <c r="H73" s="1047"/>
      <c r="I73" s="1047"/>
      <c r="J73" s="1047"/>
      <c r="K73" s="1047"/>
      <c r="L73" s="1047"/>
      <c r="M73" s="1047"/>
      <c r="N73" s="1047"/>
    </row>
    <row r="74" spans="1:14" s="1028" customFormat="1" x14ac:dyDescent="0.2">
      <c r="A74" s="1029"/>
      <c r="B74" s="1045" t="s">
        <v>420</v>
      </c>
      <c r="C74" s="1046">
        <v>0</v>
      </c>
      <c r="D74" s="1046">
        <v>0</v>
      </c>
      <c r="E74" s="1046">
        <v>0</v>
      </c>
      <c r="F74" s="1042">
        <f t="shared" si="14"/>
        <v>0</v>
      </c>
      <c r="G74" s="1047"/>
      <c r="H74" s="1047"/>
      <c r="I74" s="1047"/>
      <c r="J74" s="1047"/>
      <c r="K74" s="1047"/>
      <c r="L74" s="1047"/>
      <c r="M74" s="1047"/>
      <c r="N74" s="1047"/>
    </row>
    <row r="75" spans="1:14" s="1028" customFormat="1" x14ac:dyDescent="0.2">
      <c r="A75" s="1029"/>
      <c r="B75" s="1045" t="s">
        <v>421</v>
      </c>
      <c r="C75" s="1046">
        <v>0</v>
      </c>
      <c r="D75" s="1046">
        <v>0</v>
      </c>
      <c r="E75" s="1046">
        <v>0</v>
      </c>
      <c r="F75" s="1042">
        <f t="shared" si="14"/>
        <v>0</v>
      </c>
      <c r="G75" s="1047"/>
      <c r="H75" s="1047"/>
      <c r="I75" s="1047"/>
      <c r="J75" s="1047"/>
      <c r="K75" s="1047"/>
      <c r="L75" s="1047"/>
      <c r="M75" s="1047"/>
      <c r="N75" s="1047"/>
    </row>
    <row r="76" spans="1:14" s="1028" customFormat="1" x14ac:dyDescent="0.2">
      <c r="A76" s="1029"/>
      <c r="B76" s="1045" t="s">
        <v>422</v>
      </c>
      <c r="C76" s="1046">
        <v>0</v>
      </c>
      <c r="D76" s="1046">
        <v>0</v>
      </c>
      <c r="E76" s="1046">
        <v>0</v>
      </c>
      <c r="F76" s="1042">
        <f t="shared" si="14"/>
        <v>0</v>
      </c>
      <c r="G76" s="1047"/>
      <c r="H76" s="1047"/>
      <c r="I76" s="1047"/>
      <c r="J76" s="1047"/>
      <c r="K76" s="1047"/>
      <c r="L76" s="1047"/>
      <c r="M76" s="1047"/>
      <c r="N76" s="1047"/>
    </row>
    <row r="77" spans="1:14" s="1028" customFormat="1" x14ac:dyDescent="0.2">
      <c r="A77" s="1029"/>
      <c r="B77" s="1045" t="s">
        <v>540</v>
      </c>
      <c r="C77" s="1046">
        <v>0</v>
      </c>
      <c r="D77" s="1046">
        <v>0</v>
      </c>
      <c r="E77" s="1046">
        <v>0</v>
      </c>
      <c r="F77" s="1042">
        <f t="shared" si="14"/>
        <v>0</v>
      </c>
      <c r="G77" s="1047"/>
      <c r="H77" s="1047"/>
      <c r="I77" s="1047"/>
      <c r="J77" s="1047"/>
      <c r="K77" s="1047"/>
      <c r="L77" s="1047"/>
      <c r="M77" s="1047"/>
      <c r="N77" s="1047"/>
    </row>
    <row r="78" spans="1:14" s="1028" customFormat="1" x14ac:dyDescent="0.2">
      <c r="A78" s="1029"/>
      <c r="B78" s="1045" t="s">
        <v>541</v>
      </c>
      <c r="C78" s="1046">
        <v>0</v>
      </c>
      <c r="D78" s="1046">
        <v>0</v>
      </c>
      <c r="E78" s="1046">
        <v>0</v>
      </c>
      <c r="F78" s="1042">
        <f t="shared" si="14"/>
        <v>0</v>
      </c>
      <c r="G78" s="1047"/>
      <c r="H78" s="1047"/>
      <c r="I78" s="1047"/>
      <c r="J78" s="1047"/>
      <c r="K78" s="1047"/>
      <c r="L78" s="1047"/>
      <c r="M78" s="1047"/>
      <c r="N78" s="1047"/>
    </row>
    <row r="79" spans="1:14" s="1028" customFormat="1" x14ac:dyDescent="0.2">
      <c r="A79" s="1029"/>
      <c r="B79" s="1045" t="s">
        <v>511</v>
      </c>
      <c r="C79" s="1046">
        <v>0</v>
      </c>
      <c r="D79" s="1046">
        <v>0</v>
      </c>
      <c r="E79" s="1046">
        <v>0</v>
      </c>
      <c r="F79" s="1042">
        <f t="shared" si="14"/>
        <v>0</v>
      </c>
      <c r="G79" s="1047"/>
      <c r="H79" s="1047"/>
      <c r="I79" s="1047"/>
      <c r="J79" s="1047"/>
      <c r="K79" s="1047"/>
      <c r="L79" s="1047"/>
      <c r="M79" s="1047"/>
      <c r="N79" s="1047"/>
    </row>
    <row r="80" spans="1:14" s="1028" customFormat="1" x14ac:dyDescent="0.2">
      <c r="A80" s="1029"/>
      <c r="B80" s="1045" t="s">
        <v>672</v>
      </c>
      <c r="C80" s="1046">
        <v>0</v>
      </c>
      <c r="D80" s="1046">
        <v>0</v>
      </c>
      <c r="E80" s="1046">
        <v>0</v>
      </c>
      <c r="F80" s="1042">
        <f t="shared" si="14"/>
        <v>0</v>
      </c>
      <c r="G80" s="1047"/>
      <c r="H80" s="1047"/>
      <c r="I80" s="1047"/>
      <c r="J80" s="1047"/>
      <c r="K80" s="1047"/>
      <c r="L80" s="1047"/>
      <c r="M80" s="1047"/>
      <c r="N80" s="1047"/>
    </row>
    <row r="81" spans="1:14" s="1028" customFormat="1" x14ac:dyDescent="0.2">
      <c r="A81" s="1029"/>
      <c r="B81" s="1045" t="s">
        <v>711</v>
      </c>
      <c r="C81" s="1046">
        <v>0</v>
      </c>
      <c r="D81" s="1046">
        <v>0</v>
      </c>
      <c r="E81" s="1046">
        <v>0</v>
      </c>
      <c r="F81" s="1042">
        <f t="shared" si="14"/>
        <v>0</v>
      </c>
      <c r="G81" s="1047"/>
      <c r="H81" s="1047"/>
      <c r="I81" s="1047"/>
      <c r="J81" s="1047"/>
      <c r="K81" s="1047"/>
      <c r="L81" s="1047"/>
      <c r="M81" s="1047"/>
      <c r="N81" s="1047"/>
    </row>
    <row r="82" spans="1:14" s="1028" customFormat="1" x14ac:dyDescent="0.2">
      <c r="A82" s="1029"/>
      <c r="B82" s="1045" t="s">
        <v>572</v>
      </c>
      <c r="C82" s="1046">
        <v>0</v>
      </c>
      <c r="D82" s="1046">
        <v>0</v>
      </c>
      <c r="E82" s="1046">
        <v>0</v>
      </c>
      <c r="F82" s="1042">
        <f t="shared" si="14"/>
        <v>0</v>
      </c>
      <c r="G82" s="1047"/>
      <c r="H82" s="1047"/>
      <c r="I82" s="1047"/>
      <c r="J82" s="1047"/>
      <c r="K82" s="1047"/>
      <c r="L82" s="1047"/>
      <c r="M82" s="1047"/>
      <c r="N82" s="1047"/>
    </row>
    <row r="83" spans="1:14" s="1028" customFormat="1" x14ac:dyDescent="0.2">
      <c r="A83" s="1029"/>
      <c r="B83" s="1045" t="s">
        <v>579</v>
      </c>
      <c r="C83" s="1046">
        <v>0</v>
      </c>
      <c r="D83" s="1046">
        <v>0</v>
      </c>
      <c r="E83" s="1046">
        <v>0</v>
      </c>
      <c r="F83" s="1042">
        <f t="shared" si="14"/>
        <v>0</v>
      </c>
      <c r="G83" s="1047"/>
      <c r="H83" s="1047"/>
      <c r="I83" s="1047"/>
      <c r="J83" s="1047"/>
      <c r="K83" s="1047"/>
      <c r="L83" s="1047"/>
      <c r="M83" s="1047"/>
      <c r="N83" s="1047"/>
    </row>
    <row r="84" spans="1:14" s="1028" customFormat="1" x14ac:dyDescent="0.2">
      <c r="A84" s="1029"/>
      <c r="B84" s="1043" t="s">
        <v>842</v>
      </c>
      <c r="C84" s="1046">
        <v>52.516303990000004</v>
      </c>
      <c r="D84" s="1046">
        <v>52.516303394000005</v>
      </c>
      <c r="E84" s="1046">
        <v>52.516303394000005</v>
      </c>
      <c r="F84" s="1042">
        <f t="shared" ref="F84" si="15">SUM(C84:E84)</f>
        <v>157.54891077800002</v>
      </c>
      <c r="G84" s="1047"/>
      <c r="H84" s="1047"/>
      <c r="I84" s="1047"/>
      <c r="J84" s="1047"/>
      <c r="K84" s="1047"/>
      <c r="L84" s="1047"/>
      <c r="M84" s="1047"/>
      <c r="N84" s="1047"/>
    </row>
    <row r="85" spans="1:14" s="120" customFormat="1" x14ac:dyDescent="0.2">
      <c r="A85" s="275"/>
      <c r="B85" s="347" t="s">
        <v>569</v>
      </c>
      <c r="C85" s="348">
        <v>0</v>
      </c>
      <c r="D85" s="348">
        <v>0</v>
      </c>
      <c r="E85" s="348">
        <v>48.686049999999994</v>
      </c>
      <c r="F85" s="80">
        <f t="shared" ref="F85:F98" si="16">+SUM(C85:E85)</f>
        <v>48.686049999999994</v>
      </c>
      <c r="G85" s="1047"/>
      <c r="H85" s="471"/>
      <c r="I85" s="471"/>
      <c r="J85" s="471"/>
      <c r="K85" s="471"/>
      <c r="L85" s="471"/>
      <c r="M85" s="471"/>
      <c r="N85" s="471"/>
    </row>
    <row r="86" spans="1:14" s="120" customFormat="1" x14ac:dyDescent="0.2">
      <c r="A86" s="275"/>
      <c r="B86" s="347" t="s">
        <v>221</v>
      </c>
      <c r="C86" s="348">
        <f t="shared" ref="C86:E86" si="17">+C87+C88</f>
        <v>1592.3995093164745</v>
      </c>
      <c r="D86" s="348">
        <f t="shared" si="17"/>
        <v>1676.0979076546639</v>
      </c>
      <c r="E86" s="348">
        <f t="shared" si="17"/>
        <v>2637.7033626281936</v>
      </c>
      <c r="F86" s="348">
        <f t="shared" si="16"/>
        <v>5906.2007795993322</v>
      </c>
      <c r="G86" s="1047"/>
      <c r="H86" s="471"/>
      <c r="I86" s="471"/>
      <c r="J86" s="471"/>
      <c r="K86" s="471"/>
      <c r="L86" s="471"/>
      <c r="M86" s="471"/>
      <c r="N86" s="471"/>
    </row>
    <row r="87" spans="1:14" s="120" customFormat="1" x14ac:dyDescent="0.2">
      <c r="A87" s="275"/>
      <c r="B87" s="480" t="s">
        <v>73</v>
      </c>
      <c r="C87" s="344">
        <v>460.73359476647454</v>
      </c>
      <c r="D87" s="344">
        <v>609.08323779328953</v>
      </c>
      <c r="E87" s="344">
        <v>2024.4977268781934</v>
      </c>
      <c r="F87" s="344">
        <f t="shared" si="16"/>
        <v>3094.3145594379575</v>
      </c>
      <c r="G87" s="1047"/>
      <c r="H87" s="471"/>
      <c r="I87" s="471"/>
      <c r="J87" s="471"/>
      <c r="K87" s="471"/>
      <c r="L87" s="471"/>
      <c r="M87" s="471"/>
      <c r="N87" s="471"/>
    </row>
    <row r="88" spans="1:14" s="120" customFormat="1" x14ac:dyDescent="0.2">
      <c r="A88" s="275"/>
      <c r="B88" s="358" t="s">
        <v>71</v>
      </c>
      <c r="C88" s="81">
        <v>1131.66591455</v>
      </c>
      <c r="D88" s="81">
        <v>1067.0146698613744</v>
      </c>
      <c r="E88" s="81">
        <v>613.20563575000006</v>
      </c>
      <c r="F88" s="81">
        <f t="shared" si="16"/>
        <v>2811.8862201613742</v>
      </c>
      <c r="G88" s="1047"/>
      <c r="H88" s="471"/>
      <c r="I88" s="471"/>
      <c r="J88" s="471"/>
      <c r="K88" s="471"/>
      <c r="L88" s="471"/>
      <c r="M88" s="471"/>
      <c r="N88" s="471"/>
    </row>
    <row r="89" spans="1:14" s="120" customFormat="1" x14ac:dyDescent="0.2">
      <c r="A89" s="275"/>
      <c r="B89" s="347" t="s">
        <v>345</v>
      </c>
      <c r="C89" s="348">
        <f>+C90+C96</f>
        <v>25.709037355271505</v>
      </c>
      <c r="D89" s="1046">
        <f t="shared" ref="D89:E89" si="18">+D90+D96</f>
        <v>3.8056190426252234</v>
      </c>
      <c r="E89" s="1046">
        <f t="shared" si="18"/>
        <v>3.8056190426252234</v>
      </c>
      <c r="F89" s="348">
        <f t="shared" si="16"/>
        <v>33.320275440521954</v>
      </c>
      <c r="G89" s="1047"/>
      <c r="H89" s="471"/>
      <c r="I89" s="471"/>
      <c r="J89" s="471"/>
      <c r="K89" s="471"/>
      <c r="L89" s="471"/>
      <c r="M89" s="471"/>
      <c r="N89" s="471"/>
    </row>
    <row r="90" spans="1:14" s="120" customFormat="1" x14ac:dyDescent="0.2">
      <c r="A90" s="275"/>
      <c r="B90" s="378" t="s">
        <v>81</v>
      </c>
      <c r="C90" s="379">
        <f>+C91+C94</f>
        <v>12.435296205271506</v>
      </c>
      <c r="D90" s="379">
        <f t="shared" ref="D90:E90" si="19">+D91+D94</f>
        <v>3.8056190426252234</v>
      </c>
      <c r="E90" s="379">
        <f t="shared" si="19"/>
        <v>3.8056190426252234</v>
      </c>
      <c r="F90" s="379">
        <f t="shared" si="16"/>
        <v>20.046534290521954</v>
      </c>
      <c r="G90" s="1047"/>
      <c r="H90" s="471"/>
      <c r="I90" s="471"/>
      <c r="J90" s="471"/>
      <c r="K90" s="471"/>
      <c r="L90" s="471"/>
      <c r="M90" s="471"/>
      <c r="N90" s="471"/>
    </row>
    <row r="91" spans="1:14" s="120" customFormat="1" x14ac:dyDescent="0.2">
      <c r="A91" s="275"/>
      <c r="B91" s="358" t="s">
        <v>83</v>
      </c>
      <c r="C91" s="376">
        <f>+C92+C93</f>
        <v>4.7040668166388162</v>
      </c>
      <c r="D91" s="1038">
        <f t="shared" ref="D91:E91" si="20">+D92+D93</f>
        <v>3.8056190426252234</v>
      </c>
      <c r="E91" s="1038">
        <f t="shared" si="20"/>
        <v>3.8056190426252234</v>
      </c>
      <c r="F91" s="376">
        <f t="shared" si="16"/>
        <v>12.315304901889263</v>
      </c>
      <c r="G91" s="1047"/>
      <c r="H91" s="471"/>
      <c r="I91" s="471"/>
      <c r="J91" s="471"/>
      <c r="K91" s="471"/>
      <c r="L91" s="471"/>
      <c r="M91" s="471"/>
      <c r="N91" s="471"/>
    </row>
    <row r="92" spans="1:14" x14ac:dyDescent="0.2">
      <c r="A92" s="275"/>
      <c r="B92" s="358" t="s">
        <v>853</v>
      </c>
      <c r="C92" s="1044">
        <v>4.5858732078005282</v>
      </c>
      <c r="D92" s="1044">
        <v>3.8056190426252234</v>
      </c>
      <c r="E92" s="1044">
        <v>3.8056190426252234</v>
      </c>
      <c r="F92" s="81">
        <f t="shared" si="16"/>
        <v>12.197111293050977</v>
      </c>
      <c r="G92" s="1047"/>
      <c r="H92" s="471"/>
      <c r="I92" s="471"/>
      <c r="J92" s="471"/>
      <c r="K92" s="471"/>
      <c r="L92" s="471"/>
      <c r="M92" s="471"/>
      <c r="N92" s="471"/>
    </row>
    <row r="93" spans="1:14" x14ac:dyDescent="0.2">
      <c r="A93" s="1029"/>
      <c r="B93" s="358" t="s">
        <v>86</v>
      </c>
      <c r="C93" s="1044">
        <v>0.11819360883828769</v>
      </c>
      <c r="D93" s="1044">
        <v>0</v>
      </c>
      <c r="E93" s="1044">
        <v>0</v>
      </c>
      <c r="F93" s="1044">
        <f t="shared" si="16"/>
        <v>0.11819360883828769</v>
      </c>
      <c r="G93" s="1047"/>
      <c r="H93" s="1047"/>
      <c r="I93" s="1047"/>
      <c r="J93" s="1047"/>
      <c r="K93" s="1047"/>
      <c r="L93" s="1047"/>
      <c r="M93" s="1047"/>
      <c r="N93" s="1047"/>
    </row>
    <row r="94" spans="1:14" s="120" customFormat="1" x14ac:dyDescent="0.2">
      <c r="A94" s="275"/>
      <c r="B94" s="377" t="s">
        <v>87</v>
      </c>
      <c r="C94" s="376">
        <f>+C95</f>
        <v>7.7312293886326895</v>
      </c>
      <c r="D94" s="1038">
        <f t="shared" ref="D94:E94" si="21">+D95</f>
        <v>0</v>
      </c>
      <c r="E94" s="1038">
        <f t="shared" si="21"/>
        <v>0</v>
      </c>
      <c r="F94" s="376">
        <f t="shared" si="16"/>
        <v>7.7312293886326895</v>
      </c>
      <c r="G94" s="1047"/>
      <c r="H94" s="471"/>
      <c r="I94" s="471"/>
      <c r="J94" s="471"/>
      <c r="K94" s="471"/>
      <c r="L94" s="471"/>
      <c r="M94" s="471"/>
      <c r="N94" s="471"/>
    </row>
    <row r="95" spans="1:14" s="120" customFormat="1" x14ac:dyDescent="0.2">
      <c r="A95" s="275"/>
      <c r="B95" s="358" t="s">
        <v>853</v>
      </c>
      <c r="C95" s="81">
        <v>7.7312293886326895</v>
      </c>
      <c r="D95" s="81">
        <v>0</v>
      </c>
      <c r="E95" s="81">
        <v>0</v>
      </c>
      <c r="F95" s="81">
        <f t="shared" si="16"/>
        <v>7.7312293886326895</v>
      </c>
      <c r="G95" s="1047"/>
      <c r="H95" s="471"/>
      <c r="I95" s="471"/>
      <c r="J95" s="471"/>
      <c r="K95" s="471"/>
      <c r="L95" s="471"/>
      <c r="M95" s="471"/>
      <c r="N95" s="471"/>
    </row>
    <row r="96" spans="1:14" s="120" customFormat="1" x14ac:dyDescent="0.2">
      <c r="A96" s="275"/>
      <c r="B96" s="482" t="s">
        <v>105</v>
      </c>
      <c r="C96" s="379">
        <f t="shared" ref="C96:E96" si="22">+C97+C98</f>
        <v>13.273741149999999</v>
      </c>
      <c r="D96" s="379">
        <f t="shared" si="22"/>
        <v>0</v>
      </c>
      <c r="E96" s="379">
        <f t="shared" si="22"/>
        <v>0</v>
      </c>
      <c r="F96" s="379">
        <f t="shared" si="16"/>
        <v>13.273741149999999</v>
      </c>
      <c r="G96" s="1047"/>
      <c r="H96" s="471"/>
      <c r="I96" s="471"/>
      <c r="J96" s="471"/>
      <c r="K96" s="471"/>
      <c r="L96" s="471"/>
      <c r="M96" s="471"/>
      <c r="N96" s="471"/>
    </row>
    <row r="97" spans="1:14" s="120" customFormat="1" x14ac:dyDescent="0.2">
      <c r="A97" s="275"/>
      <c r="B97" s="358" t="s">
        <v>853</v>
      </c>
      <c r="C97" s="81">
        <v>3.0687630199999996</v>
      </c>
      <c r="D97" s="81">
        <v>0</v>
      </c>
      <c r="E97" s="81">
        <v>0</v>
      </c>
      <c r="F97" s="81">
        <f t="shared" si="16"/>
        <v>3.0687630199999996</v>
      </c>
      <c r="G97" s="1047"/>
      <c r="H97" s="471"/>
      <c r="I97" s="471"/>
      <c r="J97" s="471"/>
      <c r="K97" s="471"/>
      <c r="L97" s="471"/>
      <c r="M97" s="471"/>
      <c r="N97" s="471"/>
    </row>
    <row r="98" spans="1:14" s="120" customFormat="1" x14ac:dyDescent="0.2">
      <c r="A98" s="275"/>
      <c r="B98" s="383" t="s">
        <v>86</v>
      </c>
      <c r="C98" s="85">
        <v>10.204978130000001</v>
      </c>
      <c r="D98" s="85">
        <v>0</v>
      </c>
      <c r="E98" s="85">
        <v>0</v>
      </c>
      <c r="F98" s="85">
        <f t="shared" si="16"/>
        <v>10.204978130000001</v>
      </c>
      <c r="G98" s="1047"/>
      <c r="H98" s="471"/>
      <c r="I98" s="471"/>
      <c r="J98" s="471"/>
      <c r="K98" s="471"/>
      <c r="L98" s="471"/>
      <c r="M98" s="471"/>
      <c r="N98" s="471"/>
    </row>
    <row r="99" spans="1:14" s="120" customFormat="1" x14ac:dyDescent="0.2">
      <c r="A99" s="275"/>
      <c r="B99" s="381"/>
      <c r="C99" s="86"/>
      <c r="D99" s="86"/>
      <c r="E99" s="86"/>
      <c r="F99" s="86"/>
      <c r="G99" s="1047"/>
      <c r="H99" s="471"/>
      <c r="I99" s="471"/>
      <c r="J99" s="471"/>
      <c r="K99" s="471"/>
      <c r="L99" s="471"/>
      <c r="M99" s="471"/>
      <c r="N99" s="471"/>
    </row>
    <row r="100" spans="1:14" x14ac:dyDescent="0.2">
      <c r="A100" s="275"/>
      <c r="B100" s="345" t="s">
        <v>106</v>
      </c>
      <c r="C100" s="346">
        <f t="shared" ref="C100:E100" si="23">+C101+C102</f>
        <v>984.0654230793242</v>
      </c>
      <c r="D100" s="346">
        <f t="shared" si="23"/>
        <v>3500.1507406277028</v>
      </c>
      <c r="E100" s="346">
        <f t="shared" si="23"/>
        <v>3909.932318902002</v>
      </c>
      <c r="F100" s="346">
        <f>+SUM(C100:E100)</f>
        <v>8394.1484826090291</v>
      </c>
      <c r="G100" s="1047"/>
      <c r="H100" s="471"/>
      <c r="I100" s="471"/>
      <c r="J100" s="471"/>
      <c r="K100" s="471"/>
      <c r="L100" s="471"/>
      <c r="M100" s="471"/>
      <c r="N100" s="471"/>
    </row>
    <row r="101" spans="1:14" x14ac:dyDescent="0.2">
      <c r="A101" s="275"/>
      <c r="B101" s="347" t="s">
        <v>107</v>
      </c>
      <c r="C101" s="80">
        <v>4.7040668166388153</v>
      </c>
      <c r="D101" s="80">
        <v>46.52804801176211</v>
      </c>
      <c r="E101" s="80">
        <v>240.09625348992179</v>
      </c>
      <c r="F101" s="80">
        <f>+SUM(C101:E101)</f>
        <v>291.3283683183227</v>
      </c>
      <c r="G101" s="1047"/>
      <c r="H101" s="471"/>
      <c r="I101" s="471"/>
      <c r="J101" s="471"/>
      <c r="K101" s="471"/>
      <c r="L101" s="471"/>
      <c r="M101" s="471"/>
      <c r="N101" s="471"/>
    </row>
    <row r="102" spans="1:14" x14ac:dyDescent="0.2">
      <c r="A102" s="275"/>
      <c r="B102" s="347" t="s">
        <v>544</v>
      </c>
      <c r="C102" s="80">
        <v>979.36135626268538</v>
      </c>
      <c r="D102" s="80">
        <v>3453.6226926159407</v>
      </c>
      <c r="E102" s="80">
        <v>3669.8360654120802</v>
      </c>
      <c r="F102" s="80">
        <f>+SUM(C102:E102)</f>
        <v>8102.8201142907055</v>
      </c>
      <c r="G102" s="1047"/>
      <c r="H102" s="471"/>
      <c r="I102" s="471"/>
      <c r="J102" s="471"/>
      <c r="K102" s="471"/>
      <c r="L102" s="471"/>
      <c r="M102" s="471"/>
      <c r="N102" s="471"/>
    </row>
    <row r="103" spans="1:14" x14ac:dyDescent="0.2">
      <c r="A103" s="275"/>
      <c r="B103" s="345" t="s">
        <v>108</v>
      </c>
      <c r="C103" s="123">
        <v>1293.1627019041046</v>
      </c>
      <c r="D103" s="123">
        <v>1253.831568431968</v>
      </c>
      <c r="E103" s="123">
        <v>851.1782681800006</v>
      </c>
      <c r="F103" s="123">
        <f>+SUM(C103:E103)</f>
        <v>3398.172538516073</v>
      </c>
      <c r="G103" s="1047"/>
      <c r="H103" s="471"/>
      <c r="I103" s="471"/>
      <c r="J103" s="471"/>
      <c r="K103" s="471"/>
      <c r="L103" s="471"/>
      <c r="M103" s="471"/>
      <c r="N103" s="471"/>
    </row>
    <row r="104" spans="1:14" x14ac:dyDescent="0.2">
      <c r="A104" s="275"/>
      <c r="C104" s="471"/>
    </row>
    <row r="105" spans="1:14" x14ac:dyDescent="0.2">
      <c r="A105" s="275"/>
      <c r="B105" s="97" t="s">
        <v>346</v>
      </c>
      <c r="C105" s="471"/>
    </row>
    <row r="106" spans="1:14" x14ac:dyDescent="0.2">
      <c r="A106" s="275"/>
      <c r="B106" s="1375" t="s">
        <v>788</v>
      </c>
      <c r="C106" s="1375"/>
      <c r="D106" s="1375"/>
      <c r="E106" s="1375"/>
      <c r="F106" s="1375"/>
      <c r="G106" s="824"/>
    </row>
    <row r="107" spans="1:14" x14ac:dyDescent="0.2">
      <c r="B107" s="1375" t="s">
        <v>822</v>
      </c>
      <c r="C107" s="1375"/>
      <c r="D107" s="1375"/>
      <c r="E107" s="1375"/>
      <c r="F107" s="1375"/>
    </row>
    <row r="120" spans="3:6" x14ac:dyDescent="0.2">
      <c r="C120" s="1047"/>
      <c r="D120" s="1047"/>
      <c r="E120" s="1047"/>
      <c r="F120" s="1047"/>
    </row>
  </sheetData>
  <sortState ref="B82:O123">
    <sortCondition ref="B82:B123"/>
  </sortState>
  <mergeCells count="4">
    <mergeCell ref="B11:F11"/>
    <mergeCell ref="B106:F106"/>
    <mergeCell ref="B107:F107"/>
    <mergeCell ref="B6:F6"/>
  </mergeCells>
  <hyperlinks>
    <hyperlink ref="A1" location="INDICE!A1" display="Indice"/>
  </hyperlinks>
  <printOptions horizontalCentered="1"/>
  <pageMargins left="0.39370078740157483" right="0.39370078740157483" top="0.19685039370078741" bottom="0.19685039370078741" header="0.15748031496062992" footer="0"/>
  <pageSetup paperSize="9" scale="42" orientation="portrait" r:id="rId1"/>
  <headerFooter scaleWithDoc="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4"/>
  <sheetViews>
    <sheetView showGridLines="0" zoomScaleNormal="100" zoomScaleSheetLayoutView="85" workbookViewId="0"/>
  </sheetViews>
  <sheetFormatPr baseColWidth="10" defaultColWidth="11.42578125" defaultRowHeight="12.75" x14ac:dyDescent="0.2"/>
  <cols>
    <col min="1" max="1" width="10.28515625" style="465" bestFit="1" customWidth="1"/>
    <col min="2" max="2" width="55.7109375" style="462" customWidth="1"/>
    <col min="3" max="6" width="16.28515625" style="462" customWidth="1"/>
    <col min="7" max="7" width="11.7109375" style="471" bestFit="1" customWidth="1"/>
    <col min="8" max="8" width="15.28515625" style="462" bestFit="1" customWidth="1"/>
    <col min="9" max="10" width="11.5703125" style="462" bestFit="1" customWidth="1"/>
    <col min="11" max="11" width="14.85546875" style="462" bestFit="1" customWidth="1"/>
    <col min="12" max="15" width="12.85546875" style="462" bestFit="1" customWidth="1"/>
    <col min="16" max="16384" width="11.42578125" style="462"/>
  </cols>
  <sheetData>
    <row r="1" spans="1:15" ht="15" x14ac:dyDescent="0.2">
      <c r="A1" s="753" t="s">
        <v>220</v>
      </c>
      <c r="B1" s="761"/>
    </row>
    <row r="2" spans="1:15" ht="15" customHeight="1" x14ac:dyDescent="0.2">
      <c r="A2" s="709"/>
      <c r="B2" s="394" t="str">
        <f>+A.3.2!B2</f>
        <v>MINISTERIO DE ECONOMIA</v>
      </c>
      <c r="C2" s="471"/>
    </row>
    <row r="3" spans="1:15" ht="15" customHeight="1" x14ac:dyDescent="0.2">
      <c r="A3" s="709"/>
      <c r="B3" s="276" t="s">
        <v>305</v>
      </c>
      <c r="C3" s="471"/>
    </row>
    <row r="4" spans="1:15" s="464" customFormat="1" x14ac:dyDescent="0.2">
      <c r="A4" s="426"/>
      <c r="B4" s="463"/>
      <c r="C4" s="471"/>
      <c r="G4" s="810"/>
    </row>
    <row r="5" spans="1:15" s="464" customFormat="1" ht="13.5" thickBot="1" x14ac:dyDescent="0.25">
      <c r="A5" s="426"/>
      <c r="B5" s="463"/>
      <c r="C5" s="471"/>
      <c r="G5" s="810"/>
    </row>
    <row r="6" spans="1:15" s="98" customFormat="1" ht="22.5" customHeight="1" thickBot="1" x14ac:dyDescent="0.25">
      <c r="A6" s="275"/>
      <c r="B6" s="1236" t="s">
        <v>811</v>
      </c>
      <c r="C6" s="1237"/>
      <c r="D6" s="1237"/>
      <c r="E6" s="1237"/>
      <c r="F6" s="1238"/>
      <c r="G6" s="468"/>
    </row>
    <row r="7" spans="1:15" s="464" customFormat="1" x14ac:dyDescent="0.2">
      <c r="A7" s="426"/>
      <c r="B7" s="426"/>
      <c r="C7" s="471"/>
      <c r="G7" s="810"/>
    </row>
    <row r="8" spans="1:15" s="98" customFormat="1" ht="13.5" thickBot="1" x14ac:dyDescent="0.25">
      <c r="A8" s="275"/>
      <c r="B8" s="465" t="s">
        <v>937</v>
      </c>
      <c r="C8" s="471"/>
      <c r="G8" s="468"/>
    </row>
    <row r="9" spans="1:15" s="98" customFormat="1" ht="14.25" thickTop="1" thickBot="1" x14ac:dyDescent="0.25">
      <c r="A9" s="275"/>
      <c r="B9" s="466"/>
      <c r="C9" s="466">
        <v>43739</v>
      </c>
      <c r="D9" s="466">
        <v>43770</v>
      </c>
      <c r="E9" s="466">
        <v>43800</v>
      </c>
      <c r="F9" s="467">
        <v>2019</v>
      </c>
      <c r="G9" s="468"/>
    </row>
    <row r="10" spans="1:15" s="98" customFormat="1" ht="14.25" thickTop="1" thickBot="1" x14ac:dyDescent="0.25">
      <c r="A10" s="275"/>
      <c r="B10" s="275"/>
      <c r="C10" s="468"/>
      <c r="D10" s="468"/>
      <c r="E10" s="468"/>
      <c r="F10" s="468"/>
      <c r="G10" s="468"/>
    </row>
    <row r="11" spans="1:15" s="98" customFormat="1" ht="13.5" thickBot="1" x14ac:dyDescent="0.25">
      <c r="A11" s="275"/>
      <c r="B11" s="1372" t="s">
        <v>768</v>
      </c>
      <c r="C11" s="1373"/>
      <c r="D11" s="1373"/>
      <c r="E11" s="1373"/>
      <c r="F11" s="1373"/>
      <c r="G11" s="468"/>
    </row>
    <row r="12" spans="1:15" s="120" customFormat="1" ht="13.5" thickBot="1" x14ac:dyDescent="0.25">
      <c r="A12" s="469"/>
      <c r="B12" s="470"/>
      <c r="C12" s="803"/>
      <c r="D12" s="803"/>
      <c r="E12" s="803"/>
      <c r="F12" s="803"/>
      <c r="G12" s="811"/>
    </row>
    <row r="13" spans="1:15" ht="15.75" thickBot="1" x14ac:dyDescent="0.25">
      <c r="B13" s="339" t="s">
        <v>61</v>
      </c>
      <c r="C13" s="340">
        <f t="shared" ref="C13:F13" si="0">+C14+C15</f>
        <v>1476.5380948361512</v>
      </c>
      <c r="D13" s="340">
        <f t="shared" si="0"/>
        <v>1369.0349120542794</v>
      </c>
      <c r="E13" s="340">
        <f t="shared" si="0"/>
        <v>2674.6162247153766</v>
      </c>
      <c r="F13" s="1432">
        <f t="shared" si="0"/>
        <v>5520.1892316058074</v>
      </c>
      <c r="G13" s="1047"/>
      <c r="H13" s="471"/>
      <c r="I13" s="471"/>
      <c r="J13" s="471"/>
      <c r="K13" s="471"/>
      <c r="L13" s="471"/>
      <c r="M13" s="471"/>
      <c r="N13" s="471"/>
      <c r="O13" s="471"/>
    </row>
    <row r="14" spans="1:15" x14ac:dyDescent="0.2">
      <c r="A14" s="275"/>
      <c r="B14" s="472" t="s">
        <v>675</v>
      </c>
      <c r="C14" s="1009">
        <v>9.8044992200451055</v>
      </c>
      <c r="D14" s="1009">
        <v>21.142010576018578</v>
      </c>
      <c r="E14" s="1009">
        <v>305.45034456628764</v>
      </c>
      <c r="F14" s="92">
        <f>SUM(C14:E14)</f>
        <v>336.39685436235135</v>
      </c>
      <c r="G14" s="1047"/>
      <c r="H14" s="471"/>
      <c r="I14" s="471"/>
      <c r="J14" s="471"/>
      <c r="K14" s="471"/>
      <c r="L14" s="471"/>
    </row>
    <row r="15" spans="1:15" x14ac:dyDescent="0.2">
      <c r="A15" s="275"/>
      <c r="B15" s="472" t="s">
        <v>676</v>
      </c>
      <c r="C15" s="1009">
        <v>1466.7335956161062</v>
      </c>
      <c r="D15" s="1009">
        <v>1347.8929014782609</v>
      </c>
      <c r="E15" s="1009">
        <v>2369.1658801490889</v>
      </c>
      <c r="F15" s="92">
        <f>SUM(C15:E15)</f>
        <v>5183.792377243456</v>
      </c>
      <c r="G15" s="1047"/>
      <c r="H15" s="471"/>
      <c r="I15" s="471"/>
      <c r="J15" s="471"/>
      <c r="K15" s="471"/>
      <c r="L15" s="471"/>
    </row>
    <row r="16" spans="1:15" s="120" customFormat="1" ht="13.5" thickBot="1" x14ac:dyDescent="0.25">
      <c r="A16" s="275"/>
      <c r="B16" s="275"/>
      <c r="C16" s="468"/>
      <c r="D16" s="468"/>
      <c r="E16" s="468"/>
      <c r="F16" s="468"/>
      <c r="G16" s="1047"/>
      <c r="H16" s="471"/>
      <c r="I16" s="471"/>
      <c r="J16" s="471"/>
      <c r="K16" s="471"/>
      <c r="L16" s="471"/>
    </row>
    <row r="17" spans="1:12" s="120" customFormat="1" ht="13.5" thickBot="1" x14ac:dyDescent="0.25">
      <c r="A17" s="275"/>
      <c r="B17" s="126" t="s">
        <v>53</v>
      </c>
      <c r="C17" s="78">
        <f>+C18+C23+C25+C31+C32</f>
        <v>95.097885920847574</v>
      </c>
      <c r="D17" s="78">
        <f t="shared" ref="D17:F17" si="1">+D18+D23+D25+D31+D32</f>
        <v>501.03114756163194</v>
      </c>
      <c r="E17" s="78">
        <f t="shared" si="1"/>
        <v>111.78709279072767</v>
      </c>
      <c r="F17" s="78">
        <f t="shared" si="1"/>
        <v>707.91612627320706</v>
      </c>
      <c r="G17" s="1047"/>
      <c r="H17" s="471"/>
      <c r="I17" s="1047"/>
      <c r="J17" s="1047"/>
      <c r="K17" s="1433"/>
      <c r="L17" s="471"/>
    </row>
    <row r="18" spans="1:12" s="120" customFormat="1" x14ac:dyDescent="0.2">
      <c r="A18" s="275"/>
      <c r="B18" s="384" t="s">
        <v>64</v>
      </c>
      <c r="C18" s="79">
        <f t="shared" ref="C18:F18" si="2">SUM(C19:C22)</f>
        <v>53.120045652610777</v>
      </c>
      <c r="D18" s="79">
        <f t="shared" si="2"/>
        <v>492.3825766610293</v>
      </c>
      <c r="E18" s="79">
        <f t="shared" si="2"/>
        <v>61.881491105832822</v>
      </c>
      <c r="F18" s="79">
        <f t="shared" si="2"/>
        <v>607.3841134194729</v>
      </c>
      <c r="G18" s="1047"/>
      <c r="H18" s="471"/>
      <c r="I18" s="1047"/>
      <c r="J18" s="1047"/>
      <c r="K18" s="1047"/>
      <c r="L18" s="471"/>
    </row>
    <row r="19" spans="1:12" s="120" customFormat="1" x14ac:dyDescent="0.2">
      <c r="A19" s="275"/>
      <c r="B19" s="354" t="s">
        <v>65</v>
      </c>
      <c r="C19" s="1010">
        <v>21.8976857</v>
      </c>
      <c r="D19" s="1010">
        <v>20.38628602</v>
      </c>
      <c r="E19" s="1010">
        <v>30.792468969999998</v>
      </c>
      <c r="F19" s="94">
        <f t="shared" ref="F19:F25" si="3">+SUM(C19:E19)</f>
        <v>73.076440689999998</v>
      </c>
      <c r="G19" s="1047"/>
      <c r="H19" s="471"/>
      <c r="I19" s="471"/>
      <c r="J19" s="471"/>
      <c r="K19" s="471"/>
      <c r="L19" s="471"/>
    </row>
    <row r="20" spans="1:12" s="120" customFormat="1" x14ac:dyDescent="0.2">
      <c r="A20" s="275"/>
      <c r="B20" s="355" t="s">
        <v>66</v>
      </c>
      <c r="C20" s="1011">
        <v>26.164537320000008</v>
      </c>
      <c r="D20" s="1011">
        <v>73.481220370000003</v>
      </c>
      <c r="E20" s="1011">
        <v>10.10708722</v>
      </c>
      <c r="F20" s="351">
        <f t="shared" si="3"/>
        <v>109.75284491000001</v>
      </c>
      <c r="G20" s="1047"/>
      <c r="H20" s="471"/>
      <c r="I20" s="471"/>
      <c r="J20" s="471"/>
      <c r="K20" s="471"/>
      <c r="L20" s="471"/>
    </row>
    <row r="21" spans="1:12" s="120" customFormat="1" x14ac:dyDescent="0.2">
      <c r="A21" s="275"/>
      <c r="B21" s="385" t="s">
        <v>671</v>
      </c>
      <c r="C21" s="1035">
        <v>0</v>
      </c>
      <c r="D21" s="1035">
        <v>390.10712747102929</v>
      </c>
      <c r="E21" s="1035">
        <v>0</v>
      </c>
      <c r="F21" s="351">
        <f t="shared" si="3"/>
        <v>390.10712747102929</v>
      </c>
      <c r="G21" s="1047"/>
      <c r="H21" s="471"/>
      <c r="I21" s="471"/>
      <c r="J21" s="471"/>
      <c r="K21" s="471"/>
      <c r="L21" s="471"/>
    </row>
    <row r="22" spans="1:12" s="477" customFormat="1" x14ac:dyDescent="0.2">
      <c r="A22" s="275"/>
      <c r="B22" s="385" t="s">
        <v>67</v>
      </c>
      <c r="C22" s="1013">
        <v>5.0578226326107698</v>
      </c>
      <c r="D22" s="1013">
        <v>8.4079428000000007</v>
      </c>
      <c r="E22" s="1013">
        <v>20.981934915832827</v>
      </c>
      <c r="F22" s="352">
        <f t="shared" si="3"/>
        <v>34.447700348443597</v>
      </c>
      <c r="G22" s="1047"/>
      <c r="H22" s="471"/>
      <c r="I22" s="471"/>
      <c r="J22" s="471"/>
      <c r="K22" s="471"/>
      <c r="L22" s="471"/>
    </row>
    <row r="23" spans="1:12" s="477" customFormat="1" x14ac:dyDescent="0.2">
      <c r="A23" s="275"/>
      <c r="B23" s="347" t="s">
        <v>68</v>
      </c>
      <c r="C23" s="370">
        <f t="shared" ref="C23:E23" si="4">+C24</f>
        <v>2.5734771006549835</v>
      </c>
      <c r="D23" s="370">
        <f t="shared" si="4"/>
        <v>2.4936959404929357</v>
      </c>
      <c r="E23" s="370">
        <f t="shared" si="4"/>
        <v>2.4351228464539014</v>
      </c>
      <c r="F23" s="370">
        <f t="shared" si="3"/>
        <v>7.5022958876018206</v>
      </c>
      <c r="G23" s="1047"/>
      <c r="H23" s="471"/>
      <c r="I23" s="471"/>
      <c r="J23" s="471"/>
      <c r="K23" s="471"/>
      <c r="L23" s="471"/>
    </row>
    <row r="24" spans="1:12" s="120" customFormat="1" x14ac:dyDescent="0.2">
      <c r="A24" s="275"/>
      <c r="B24" s="354" t="s">
        <v>69</v>
      </c>
      <c r="C24" s="1012">
        <v>2.5734771006549835</v>
      </c>
      <c r="D24" s="1012">
        <v>2.4936959404929357</v>
      </c>
      <c r="E24" s="1012">
        <v>2.4351228464539014</v>
      </c>
      <c r="F24" s="353">
        <f t="shared" si="3"/>
        <v>7.5022958876018206</v>
      </c>
      <c r="G24" s="1047"/>
      <c r="H24" s="471"/>
      <c r="I24" s="471"/>
      <c r="J24" s="471"/>
      <c r="K24" s="471"/>
      <c r="L24" s="471"/>
    </row>
    <row r="25" spans="1:12" s="477" customFormat="1" x14ac:dyDescent="0.2">
      <c r="A25" s="275"/>
      <c r="B25" s="347" t="s">
        <v>70</v>
      </c>
      <c r="C25" s="370">
        <f>+C26+C29</f>
        <v>3.6644331031922789E-3</v>
      </c>
      <c r="D25" s="370">
        <f>+D26+D29</f>
        <v>1.1557015675232538</v>
      </c>
      <c r="E25" s="370">
        <f>+E26+E29</f>
        <v>3.5354982169130056E-3</v>
      </c>
      <c r="F25" s="370">
        <f t="shared" si="3"/>
        <v>1.162901498843359</v>
      </c>
      <c r="G25" s="1047"/>
      <c r="H25" s="471"/>
      <c r="I25" s="471"/>
      <c r="J25" s="471"/>
      <c r="K25" s="471"/>
      <c r="L25" s="471"/>
    </row>
    <row r="26" spans="1:12" s="477" customFormat="1" x14ac:dyDescent="0.2">
      <c r="A26" s="275"/>
      <c r="B26" s="355" t="s">
        <v>73</v>
      </c>
      <c r="C26" s="351">
        <f>+C27+C28</f>
        <v>0</v>
      </c>
      <c r="D26" s="1035">
        <f t="shared" ref="D26:E26" si="5">+D27+D28</f>
        <v>0.17077431178474695</v>
      </c>
      <c r="E26" s="1035">
        <f t="shared" si="5"/>
        <v>0</v>
      </c>
      <c r="F26" s="1035">
        <f t="shared" ref="F26:F28" si="6">+SUM(C26:E26)</f>
        <v>0.17077431178474695</v>
      </c>
      <c r="G26" s="1047"/>
      <c r="H26" s="471"/>
      <c r="I26" s="471"/>
      <c r="J26" s="471"/>
      <c r="K26" s="471"/>
      <c r="L26" s="471"/>
    </row>
    <row r="27" spans="1:12" s="477" customFormat="1" x14ac:dyDescent="0.2">
      <c r="A27" s="1029"/>
      <c r="B27" s="476" t="s">
        <v>724</v>
      </c>
      <c r="C27" s="1013">
        <v>0</v>
      </c>
      <c r="D27" s="1013">
        <v>0</v>
      </c>
      <c r="E27" s="1013">
        <v>0</v>
      </c>
      <c r="F27" s="1013">
        <f t="shared" si="6"/>
        <v>0</v>
      </c>
      <c r="G27" s="1047"/>
      <c r="H27" s="1047"/>
      <c r="I27" s="1047"/>
      <c r="J27" s="1047"/>
      <c r="K27" s="1047"/>
      <c r="L27" s="1047"/>
    </row>
    <row r="28" spans="1:12" s="477" customFormat="1" x14ac:dyDescent="0.2">
      <c r="A28" s="1029"/>
      <c r="B28" s="478" t="s">
        <v>100</v>
      </c>
      <c r="C28" s="389">
        <v>0</v>
      </c>
      <c r="D28" s="389">
        <v>0.17077431178474695</v>
      </c>
      <c r="E28" s="389">
        <v>0</v>
      </c>
      <c r="F28" s="389">
        <f t="shared" si="6"/>
        <v>0.17077431178474695</v>
      </c>
      <c r="G28" s="1047"/>
      <c r="H28" s="1047"/>
      <c r="I28" s="1047"/>
      <c r="J28" s="1047"/>
      <c r="K28" s="1047"/>
      <c r="L28" s="1047"/>
    </row>
    <row r="29" spans="1:12" s="477" customFormat="1" x14ac:dyDescent="0.2">
      <c r="A29" s="275"/>
      <c r="B29" s="355" t="s">
        <v>71</v>
      </c>
      <c r="C29" s="1035">
        <f>+C30</f>
        <v>3.6644331031922789E-3</v>
      </c>
      <c r="D29" s="1035">
        <f t="shared" ref="D29:E29" si="7">+D30</f>
        <v>0.98492725573850681</v>
      </c>
      <c r="E29" s="1035">
        <f t="shared" si="7"/>
        <v>3.5354982169130056E-3</v>
      </c>
      <c r="F29" s="351">
        <f>+SUM(C29:E29)</f>
        <v>0.99212718705861214</v>
      </c>
      <c r="G29" s="1047"/>
      <c r="H29" s="471"/>
      <c r="I29" s="471"/>
      <c r="J29" s="471"/>
      <c r="K29" s="471"/>
      <c r="L29" s="471"/>
    </row>
    <row r="30" spans="1:12" s="477" customFormat="1" x14ac:dyDescent="0.2">
      <c r="A30" s="1029"/>
      <c r="B30" s="478" t="s">
        <v>100</v>
      </c>
      <c r="C30" s="389">
        <v>3.6644331031922789E-3</v>
      </c>
      <c r="D30" s="389">
        <v>0.98492725573850681</v>
      </c>
      <c r="E30" s="389">
        <v>3.5354982169130056E-3</v>
      </c>
      <c r="F30" s="389">
        <f t="shared" ref="F30" si="8">+SUM(C30:E30)</f>
        <v>0.99212718705861214</v>
      </c>
      <c r="G30" s="1047"/>
      <c r="H30" s="1047"/>
      <c r="I30" s="1047"/>
      <c r="J30" s="1047"/>
      <c r="K30" s="1047"/>
      <c r="L30" s="1047"/>
    </row>
    <row r="31" spans="1:12" s="275" customFormat="1" x14ac:dyDescent="0.2">
      <c r="B31" s="347" t="s">
        <v>72</v>
      </c>
      <c r="C31" s="370">
        <v>0.48398378948194376</v>
      </c>
      <c r="D31" s="370">
        <v>0.69099328687580974</v>
      </c>
      <c r="E31" s="370">
        <v>41.873562907271143</v>
      </c>
      <c r="F31" s="370">
        <f>+SUM(C31:E31)</f>
        <v>43.048539983628899</v>
      </c>
      <c r="G31" s="1047"/>
      <c r="H31" s="471"/>
      <c r="I31" s="471"/>
      <c r="J31" s="471"/>
      <c r="K31" s="471"/>
      <c r="L31" s="471"/>
    </row>
    <row r="32" spans="1:12" s="120" customFormat="1" x14ac:dyDescent="0.2">
      <c r="A32" s="275"/>
      <c r="B32" s="1043" t="s">
        <v>867</v>
      </c>
      <c r="C32" s="370">
        <f t="shared" ref="C32:E32" si="9">+C33+C34</f>
        <v>38.916714944996684</v>
      </c>
      <c r="D32" s="370">
        <f t="shared" si="9"/>
        <v>4.3081801057105924</v>
      </c>
      <c r="E32" s="370">
        <f t="shared" si="9"/>
        <v>5.5933804329528858</v>
      </c>
      <c r="F32" s="370">
        <f>+SUM(C32:E32)</f>
        <v>48.818275483660159</v>
      </c>
      <c r="G32" s="1047"/>
      <c r="H32" s="471"/>
      <c r="I32" s="471"/>
      <c r="J32" s="471"/>
      <c r="K32" s="471"/>
      <c r="L32" s="471"/>
    </row>
    <row r="33" spans="1:12" s="120" customFormat="1" x14ac:dyDescent="0.2">
      <c r="A33" s="275"/>
      <c r="B33" s="378" t="s">
        <v>73</v>
      </c>
      <c r="C33" s="389">
        <v>35.119355534996686</v>
      </c>
      <c r="D33" s="389">
        <v>0.67069076571059261</v>
      </c>
      <c r="E33" s="389">
        <v>0.66078139295288429</v>
      </c>
      <c r="F33" s="389">
        <f>+SUM(C33:E33)</f>
        <v>36.450827693660166</v>
      </c>
      <c r="G33" s="1047"/>
      <c r="H33" s="471"/>
      <c r="I33" s="471"/>
      <c r="J33" s="471"/>
      <c r="K33" s="471"/>
      <c r="L33" s="471"/>
    </row>
    <row r="34" spans="1:12" s="120" customFormat="1" x14ac:dyDescent="0.2">
      <c r="A34" s="275"/>
      <c r="B34" s="356" t="s">
        <v>71</v>
      </c>
      <c r="C34" s="357">
        <v>3.7973594099999999</v>
      </c>
      <c r="D34" s="357">
        <v>3.6374893400000001</v>
      </c>
      <c r="E34" s="357">
        <v>4.9325990400000013</v>
      </c>
      <c r="F34" s="357">
        <f>+SUM(C34:E34)</f>
        <v>12.367447790000002</v>
      </c>
      <c r="G34" s="1047"/>
      <c r="H34" s="471"/>
      <c r="I34" s="471"/>
      <c r="J34" s="471"/>
      <c r="K34" s="471"/>
      <c r="L34" s="471"/>
    </row>
    <row r="35" spans="1:12" s="120" customFormat="1" ht="13.5" thickBot="1" x14ac:dyDescent="0.25">
      <c r="A35" s="275"/>
      <c r="B35" s="358"/>
      <c r="C35" s="358"/>
      <c r="D35" s="358"/>
      <c r="E35" s="358"/>
      <c r="F35" s="81"/>
      <c r="G35" s="1047"/>
      <c r="H35" s="471"/>
      <c r="I35" s="471"/>
      <c r="J35" s="471"/>
      <c r="K35" s="471"/>
      <c r="L35" s="471"/>
    </row>
    <row r="36" spans="1:12" s="120" customFormat="1" ht="13.5" thickBot="1" x14ac:dyDescent="0.25">
      <c r="A36" s="275"/>
      <c r="B36" s="817" t="s">
        <v>308</v>
      </c>
      <c r="C36" s="78">
        <f>+C37+SUM(C54:C84)+C87</f>
        <v>1381.4401991518316</v>
      </c>
      <c r="D36" s="78">
        <f>+D37+SUM(D54:D84)+D87</f>
        <v>868.0037644968977</v>
      </c>
      <c r="E36" s="78">
        <f>+E37+SUM(E54:E84)+E87</f>
        <v>2562.8291319253917</v>
      </c>
      <c r="F36" s="127">
        <f t="shared" ref="F36:F67" si="10">+SUM(C36:E36)</f>
        <v>4812.2730955741208</v>
      </c>
      <c r="G36" s="1047"/>
      <c r="H36" s="471"/>
      <c r="I36" s="471"/>
      <c r="J36" s="471"/>
      <c r="K36" s="471"/>
      <c r="L36" s="471"/>
    </row>
    <row r="37" spans="1:12" s="120" customFormat="1" x14ac:dyDescent="0.2">
      <c r="A37" s="275"/>
      <c r="B37" s="347" t="s">
        <v>76</v>
      </c>
      <c r="C37" s="554">
        <f t="shared" ref="C37:E37" si="11">+C38+C41+C48+C51</f>
        <v>0</v>
      </c>
      <c r="D37" s="554">
        <f t="shared" si="11"/>
        <v>0</v>
      </c>
      <c r="E37" s="554">
        <f t="shared" si="11"/>
        <v>855.32863300947133</v>
      </c>
      <c r="F37" s="554">
        <f t="shared" si="10"/>
        <v>855.32863300947133</v>
      </c>
      <c r="G37" s="1047"/>
      <c r="H37" s="471"/>
      <c r="I37" s="471"/>
      <c r="J37" s="471"/>
      <c r="K37" s="471"/>
      <c r="L37" s="471"/>
    </row>
    <row r="38" spans="1:12" s="120" customFormat="1" x14ac:dyDescent="0.2">
      <c r="A38" s="275"/>
      <c r="B38" s="465" t="s">
        <v>23</v>
      </c>
      <c r="C38" s="553">
        <f t="shared" ref="C38:E38" si="12">+C39+C40</f>
        <v>0</v>
      </c>
      <c r="D38" s="553">
        <f t="shared" si="12"/>
        <v>0</v>
      </c>
      <c r="E38" s="1026">
        <f t="shared" si="12"/>
        <v>76.517962059174209</v>
      </c>
      <c r="F38" s="553">
        <f t="shared" si="10"/>
        <v>76.517962059174209</v>
      </c>
      <c r="G38" s="1047"/>
      <c r="H38" s="471"/>
      <c r="I38" s="471"/>
      <c r="J38" s="471"/>
      <c r="K38" s="471"/>
      <c r="L38" s="471"/>
    </row>
    <row r="39" spans="1:12" s="120" customFormat="1" x14ac:dyDescent="0.2">
      <c r="A39" s="275"/>
      <c r="B39" s="371" t="s">
        <v>241</v>
      </c>
      <c r="C39" s="1016">
        <v>0</v>
      </c>
      <c r="D39" s="1016">
        <v>0</v>
      </c>
      <c r="E39" s="1017">
        <v>75.609084849773268</v>
      </c>
      <c r="F39" s="553">
        <f t="shared" si="10"/>
        <v>75.609084849773268</v>
      </c>
      <c r="G39" s="1047"/>
      <c r="H39" s="471"/>
      <c r="I39" s="471"/>
      <c r="J39" s="471"/>
      <c r="K39" s="471"/>
      <c r="L39" s="471"/>
    </row>
    <row r="40" spans="1:12" s="120" customFormat="1" x14ac:dyDescent="0.2">
      <c r="A40" s="275"/>
      <c r="B40" s="371" t="s">
        <v>242</v>
      </c>
      <c r="C40" s="1016">
        <v>0</v>
      </c>
      <c r="D40" s="1016">
        <v>0</v>
      </c>
      <c r="E40" s="1017">
        <v>0.90887720940093975</v>
      </c>
      <c r="F40" s="553">
        <f t="shared" si="10"/>
        <v>0.90887720940093975</v>
      </c>
      <c r="G40" s="1047"/>
      <c r="H40" s="471"/>
      <c r="I40" s="471"/>
      <c r="J40" s="471"/>
      <c r="K40" s="471"/>
      <c r="L40" s="471"/>
    </row>
    <row r="41" spans="1:12" s="120" customFormat="1" x14ac:dyDescent="0.2">
      <c r="A41" s="275"/>
      <c r="B41" s="465" t="s">
        <v>24</v>
      </c>
      <c r="C41" s="553">
        <f t="shared" ref="C41:E41" si="13">+C42+C45</f>
        <v>0</v>
      </c>
      <c r="D41" s="553">
        <f t="shared" si="13"/>
        <v>0</v>
      </c>
      <c r="E41" s="1026">
        <f t="shared" si="13"/>
        <v>530.70812977999992</v>
      </c>
      <c r="F41" s="553">
        <f t="shared" si="10"/>
        <v>530.70812977999992</v>
      </c>
      <c r="G41" s="1047"/>
      <c r="H41" s="471"/>
      <c r="I41" s="471"/>
      <c r="J41" s="471"/>
      <c r="K41" s="471"/>
      <c r="L41" s="471"/>
    </row>
    <row r="42" spans="1:12" s="120" customFormat="1" x14ac:dyDescent="0.2">
      <c r="A42" s="275"/>
      <c r="B42" s="371" t="s">
        <v>241</v>
      </c>
      <c r="C42" s="553">
        <f t="shared" ref="C42:E42" si="14">+C43+C44</f>
        <v>0</v>
      </c>
      <c r="D42" s="553">
        <f t="shared" si="14"/>
        <v>0</v>
      </c>
      <c r="E42" s="1026">
        <f t="shared" si="14"/>
        <v>469.10147129999996</v>
      </c>
      <c r="F42" s="553">
        <f t="shared" si="10"/>
        <v>469.10147129999996</v>
      </c>
      <c r="G42" s="1047"/>
      <c r="H42" s="471"/>
      <c r="I42" s="471"/>
      <c r="J42" s="471"/>
      <c r="K42" s="471"/>
      <c r="L42" s="471"/>
    </row>
    <row r="43" spans="1:12" s="120" customFormat="1" x14ac:dyDescent="0.2">
      <c r="A43" s="275"/>
      <c r="B43" s="818" t="s">
        <v>243</v>
      </c>
      <c r="C43" s="1018">
        <v>0</v>
      </c>
      <c r="D43" s="1018">
        <v>0</v>
      </c>
      <c r="E43" s="1019">
        <v>176.42785387000001</v>
      </c>
      <c r="F43" s="553">
        <f t="shared" si="10"/>
        <v>176.42785387000001</v>
      </c>
      <c r="G43" s="1047"/>
      <c r="H43" s="471"/>
      <c r="I43" s="471"/>
      <c r="J43" s="471"/>
      <c r="K43" s="471"/>
      <c r="L43" s="471"/>
    </row>
    <row r="44" spans="1:12" s="120" customFormat="1" x14ac:dyDescent="0.2">
      <c r="A44" s="275"/>
      <c r="B44" s="819" t="s">
        <v>244</v>
      </c>
      <c r="C44" s="1018">
        <v>0</v>
      </c>
      <c r="D44" s="1018">
        <v>0</v>
      </c>
      <c r="E44" s="1019">
        <v>292.67361742999998</v>
      </c>
      <c r="F44" s="553">
        <f t="shared" si="10"/>
        <v>292.67361742999998</v>
      </c>
      <c r="G44" s="1047"/>
      <c r="H44" s="471"/>
      <c r="I44" s="471"/>
      <c r="J44" s="471"/>
      <c r="K44" s="471"/>
      <c r="L44" s="471"/>
    </row>
    <row r="45" spans="1:12" s="120" customFormat="1" x14ac:dyDescent="0.2">
      <c r="A45" s="275"/>
      <c r="B45" s="371" t="s">
        <v>242</v>
      </c>
      <c r="C45" s="553">
        <f t="shared" ref="C45:E45" si="15">+C46+C47</f>
        <v>0</v>
      </c>
      <c r="D45" s="553">
        <f t="shared" si="15"/>
        <v>0</v>
      </c>
      <c r="E45" s="1026">
        <f t="shared" si="15"/>
        <v>61.60665848</v>
      </c>
      <c r="F45" s="553">
        <f t="shared" si="10"/>
        <v>61.60665848</v>
      </c>
      <c r="G45" s="1047"/>
      <c r="H45" s="471"/>
      <c r="I45" s="471"/>
      <c r="J45" s="471"/>
      <c r="K45" s="471"/>
      <c r="L45" s="471"/>
    </row>
    <row r="46" spans="1:12" s="120" customFormat="1" x14ac:dyDescent="0.2">
      <c r="A46" s="275"/>
      <c r="B46" s="818" t="s">
        <v>243</v>
      </c>
      <c r="C46" s="1020">
        <v>0</v>
      </c>
      <c r="D46" s="1020">
        <v>0</v>
      </c>
      <c r="E46" s="1021">
        <v>53.975224019999999</v>
      </c>
      <c r="F46" s="553">
        <f t="shared" si="10"/>
        <v>53.975224019999999</v>
      </c>
      <c r="G46" s="1047"/>
      <c r="H46" s="471"/>
      <c r="I46" s="471"/>
      <c r="J46" s="471"/>
      <c r="K46" s="471"/>
      <c r="L46" s="471"/>
    </row>
    <row r="47" spans="1:12" s="120" customFormat="1" x14ac:dyDescent="0.2">
      <c r="A47" s="275"/>
      <c r="B47" s="819" t="s">
        <v>244</v>
      </c>
      <c r="C47" s="1020">
        <v>0</v>
      </c>
      <c r="D47" s="1020">
        <v>0</v>
      </c>
      <c r="E47" s="1021">
        <v>7.6314344600000004</v>
      </c>
      <c r="F47" s="553">
        <f t="shared" si="10"/>
        <v>7.6314344600000004</v>
      </c>
      <c r="G47" s="1047"/>
      <c r="H47" s="471"/>
      <c r="I47" s="471"/>
      <c r="J47" s="471"/>
      <c r="K47" s="471"/>
      <c r="L47" s="471"/>
    </row>
    <row r="48" spans="1:12" s="120" customFormat="1" x14ac:dyDescent="0.2">
      <c r="A48" s="275"/>
      <c r="B48" s="465" t="s">
        <v>25</v>
      </c>
      <c r="C48" s="1022">
        <f t="shared" ref="C48:E48" si="16">+C49+C50</f>
        <v>0</v>
      </c>
      <c r="D48" s="1022">
        <f t="shared" si="16"/>
        <v>0</v>
      </c>
      <c r="E48" s="1026">
        <f t="shared" si="16"/>
        <v>246.13415990627723</v>
      </c>
      <c r="F48" s="553">
        <f t="shared" si="10"/>
        <v>246.13415990627723</v>
      </c>
      <c r="G48" s="1047"/>
      <c r="H48" s="471"/>
      <c r="I48" s="471"/>
      <c r="J48" s="471"/>
      <c r="K48" s="471"/>
      <c r="L48" s="471"/>
    </row>
    <row r="49" spans="1:12" s="120" customFormat="1" x14ac:dyDescent="0.2">
      <c r="A49" s="275"/>
      <c r="B49" s="371" t="s">
        <v>241</v>
      </c>
      <c r="C49" s="1023">
        <v>0</v>
      </c>
      <c r="D49" s="1023">
        <v>0</v>
      </c>
      <c r="E49" s="1024">
        <v>132.72573322798604</v>
      </c>
      <c r="F49" s="553">
        <f t="shared" si="10"/>
        <v>132.72573322798604</v>
      </c>
      <c r="G49" s="1047"/>
      <c r="H49" s="471"/>
      <c r="I49" s="471"/>
      <c r="J49" s="471"/>
      <c r="K49" s="471"/>
      <c r="L49" s="471"/>
    </row>
    <row r="50" spans="1:12" s="120" customFormat="1" x14ac:dyDescent="0.2">
      <c r="A50" s="275"/>
      <c r="B50" s="371" t="s">
        <v>242</v>
      </c>
      <c r="C50" s="1023">
        <v>0</v>
      </c>
      <c r="D50" s="1023">
        <v>0</v>
      </c>
      <c r="E50" s="1024">
        <v>113.40842667829119</v>
      </c>
      <c r="F50" s="553">
        <f t="shared" si="10"/>
        <v>113.40842667829119</v>
      </c>
      <c r="G50" s="1047"/>
      <c r="H50" s="471"/>
      <c r="I50" s="471"/>
      <c r="J50" s="471"/>
      <c r="K50" s="471"/>
      <c r="L50" s="471"/>
    </row>
    <row r="51" spans="1:12" s="120" customFormat="1" x14ac:dyDescent="0.2">
      <c r="A51" s="275"/>
      <c r="B51" s="465" t="s">
        <v>26</v>
      </c>
      <c r="C51" s="553">
        <f t="shared" ref="C51:E51" si="17">+C52+C53</f>
        <v>0</v>
      </c>
      <c r="D51" s="553">
        <f t="shared" si="17"/>
        <v>0</v>
      </c>
      <c r="E51" s="1026">
        <f t="shared" si="17"/>
        <v>1.9683812640199889</v>
      </c>
      <c r="F51" s="553">
        <f t="shared" si="10"/>
        <v>1.9683812640199889</v>
      </c>
      <c r="G51" s="1047"/>
      <c r="H51" s="471"/>
      <c r="I51" s="471"/>
      <c r="J51" s="471"/>
      <c r="K51" s="471"/>
      <c r="L51" s="471"/>
    </row>
    <row r="52" spans="1:12" s="120" customFormat="1" x14ac:dyDescent="0.2">
      <c r="A52" s="275"/>
      <c r="B52" s="371" t="s">
        <v>241</v>
      </c>
      <c r="C52" s="1025">
        <v>0</v>
      </c>
      <c r="D52" s="1025">
        <v>0</v>
      </c>
      <c r="E52" s="1026">
        <v>1.3581160807884507</v>
      </c>
      <c r="F52" s="553">
        <f t="shared" si="10"/>
        <v>1.3581160807884507</v>
      </c>
      <c r="G52" s="1047"/>
      <c r="H52" s="471"/>
      <c r="I52" s="471"/>
      <c r="J52" s="471"/>
      <c r="K52" s="471"/>
      <c r="L52" s="471"/>
    </row>
    <row r="53" spans="1:12" s="120" customFormat="1" x14ac:dyDescent="0.2">
      <c r="A53" s="275"/>
      <c r="B53" s="371" t="s">
        <v>242</v>
      </c>
      <c r="C53" s="1025">
        <v>0</v>
      </c>
      <c r="D53" s="1025">
        <v>0</v>
      </c>
      <c r="E53" s="1026">
        <v>0.61026518323153811</v>
      </c>
      <c r="F53" s="553">
        <f t="shared" si="10"/>
        <v>0.61026518323153811</v>
      </c>
      <c r="G53" s="1047"/>
      <c r="H53" s="471"/>
      <c r="I53" s="471"/>
      <c r="J53" s="471"/>
      <c r="K53" s="471"/>
      <c r="L53" s="471"/>
    </row>
    <row r="54" spans="1:12" s="120" customFormat="1" x14ac:dyDescent="0.2">
      <c r="A54" s="275"/>
      <c r="B54" s="1032" t="s">
        <v>27</v>
      </c>
      <c r="C54" s="1033">
        <v>0</v>
      </c>
      <c r="D54" s="1033">
        <v>0</v>
      </c>
      <c r="E54" s="1034">
        <v>105.34761657703294</v>
      </c>
      <c r="F54" s="555">
        <f t="shared" si="10"/>
        <v>105.34761657703294</v>
      </c>
      <c r="G54" s="1047"/>
      <c r="H54" s="471"/>
      <c r="I54" s="471"/>
      <c r="J54" s="471"/>
      <c r="K54" s="471"/>
      <c r="L54" s="471"/>
    </row>
    <row r="55" spans="1:12" s="120" customFormat="1" x14ac:dyDescent="0.2">
      <c r="A55" s="275"/>
      <c r="B55" s="1032" t="s">
        <v>698</v>
      </c>
      <c r="C55" s="1033">
        <v>0</v>
      </c>
      <c r="D55" s="1033">
        <v>0</v>
      </c>
      <c r="E55" s="1034">
        <v>88.669037063254336</v>
      </c>
      <c r="F55" s="555">
        <f t="shared" si="10"/>
        <v>88.669037063254336</v>
      </c>
      <c r="G55" s="1047"/>
      <c r="H55" s="471"/>
      <c r="I55" s="471"/>
      <c r="J55" s="471"/>
      <c r="K55" s="471"/>
      <c r="L55" s="471"/>
    </row>
    <row r="56" spans="1:12" s="120" customFormat="1" x14ac:dyDescent="0.2">
      <c r="A56" s="275"/>
      <c r="B56" s="1031" t="s">
        <v>388</v>
      </c>
      <c r="C56" s="1033">
        <v>0</v>
      </c>
      <c r="D56" s="1033">
        <v>0</v>
      </c>
      <c r="E56" s="1034">
        <v>42.050730442698963</v>
      </c>
      <c r="F56" s="555">
        <f t="shared" si="10"/>
        <v>42.050730442698963</v>
      </c>
      <c r="G56" s="1047"/>
      <c r="H56" s="471"/>
      <c r="I56" s="471"/>
      <c r="J56" s="471"/>
      <c r="K56" s="471"/>
      <c r="L56" s="471"/>
    </row>
    <row r="57" spans="1:12" s="120" customFormat="1" x14ac:dyDescent="0.2">
      <c r="A57" s="275"/>
      <c r="B57" s="1031" t="s">
        <v>536</v>
      </c>
      <c r="C57" s="1033">
        <v>133.35182531889177</v>
      </c>
      <c r="D57" s="1033">
        <v>0</v>
      </c>
      <c r="E57" s="1034">
        <v>0</v>
      </c>
      <c r="F57" s="555">
        <f t="shared" si="10"/>
        <v>133.35182531889177</v>
      </c>
      <c r="G57" s="1047"/>
      <c r="H57" s="471"/>
      <c r="I57" s="471"/>
      <c r="J57" s="471"/>
      <c r="K57" s="471"/>
      <c r="L57" s="471"/>
    </row>
    <row r="58" spans="1:12" s="120" customFormat="1" x14ac:dyDescent="0.2">
      <c r="A58" s="275"/>
      <c r="B58" s="1031" t="s">
        <v>660</v>
      </c>
      <c r="C58" s="1033">
        <v>4.1986975781077618</v>
      </c>
      <c r="D58" s="1033">
        <v>4.1713532310717998</v>
      </c>
      <c r="E58" s="1034">
        <v>4.1438555815581761</v>
      </c>
      <c r="F58" s="555">
        <f t="shared" si="10"/>
        <v>12.513906390737738</v>
      </c>
      <c r="G58" s="1047"/>
      <c r="H58" s="471"/>
      <c r="I58" s="471"/>
      <c r="J58" s="471"/>
      <c r="K58" s="471"/>
      <c r="L58" s="471"/>
    </row>
    <row r="59" spans="1:12" s="120" customFormat="1" x14ac:dyDescent="0.2">
      <c r="A59" s="275"/>
      <c r="B59" s="1031" t="s">
        <v>508</v>
      </c>
      <c r="C59" s="1033">
        <v>130.02734296964991</v>
      </c>
      <c r="D59" s="1033">
        <v>0</v>
      </c>
      <c r="E59" s="1034">
        <v>0</v>
      </c>
      <c r="F59" s="555">
        <f t="shared" si="10"/>
        <v>130.02734296964991</v>
      </c>
      <c r="G59" s="1047"/>
      <c r="H59" s="471"/>
      <c r="I59" s="471"/>
      <c r="J59" s="471"/>
      <c r="K59" s="471"/>
      <c r="L59" s="471"/>
    </row>
    <row r="60" spans="1:12" s="120" customFormat="1" x14ac:dyDescent="0.2">
      <c r="A60" s="275"/>
      <c r="B60" s="1032" t="s">
        <v>509</v>
      </c>
      <c r="C60" s="1033">
        <v>89.162262340618099</v>
      </c>
      <c r="D60" s="1033">
        <v>0</v>
      </c>
      <c r="E60" s="1034">
        <v>0</v>
      </c>
      <c r="F60" s="555">
        <f t="shared" si="10"/>
        <v>89.162262340618099</v>
      </c>
      <c r="G60" s="1047"/>
      <c r="H60" s="471"/>
      <c r="I60" s="471"/>
      <c r="J60" s="471"/>
      <c r="K60" s="471"/>
      <c r="L60" s="471"/>
    </row>
    <row r="61" spans="1:12" s="120" customFormat="1" x14ac:dyDescent="0.2">
      <c r="A61" s="275"/>
      <c r="B61" s="1031" t="s">
        <v>510</v>
      </c>
      <c r="C61" s="1033">
        <v>98.812855820620129</v>
      </c>
      <c r="D61" s="1033">
        <v>0</v>
      </c>
      <c r="E61" s="1034">
        <v>0</v>
      </c>
      <c r="F61" s="555">
        <f t="shared" si="10"/>
        <v>98.812855820620129</v>
      </c>
      <c r="G61" s="1047"/>
      <c r="H61" s="471"/>
      <c r="I61" s="471"/>
      <c r="J61" s="471"/>
      <c r="K61" s="471"/>
      <c r="L61" s="471"/>
    </row>
    <row r="62" spans="1:12" s="120" customFormat="1" x14ac:dyDescent="0.2">
      <c r="A62" s="275"/>
      <c r="B62" s="1032" t="s">
        <v>686</v>
      </c>
      <c r="C62" s="1033">
        <v>0</v>
      </c>
      <c r="D62" s="1033">
        <v>281.89029446074676</v>
      </c>
      <c r="E62" s="1034">
        <v>0</v>
      </c>
      <c r="F62" s="555">
        <f t="shared" si="10"/>
        <v>281.89029446074676</v>
      </c>
      <c r="G62" s="1047"/>
      <c r="H62" s="471"/>
      <c r="I62" s="471"/>
      <c r="J62" s="471"/>
      <c r="K62" s="471"/>
      <c r="L62" s="471"/>
    </row>
    <row r="63" spans="1:12" s="120" customFormat="1" x14ac:dyDescent="0.2">
      <c r="A63" s="275"/>
      <c r="B63" s="1045" t="s">
        <v>635</v>
      </c>
      <c r="C63" s="1033">
        <v>0</v>
      </c>
      <c r="D63" s="1033">
        <v>290.24680932000001</v>
      </c>
      <c r="E63" s="1034">
        <v>0</v>
      </c>
      <c r="F63" s="555">
        <f t="shared" si="10"/>
        <v>290.24680932000001</v>
      </c>
      <c r="G63" s="1047"/>
      <c r="H63" s="471"/>
      <c r="I63" s="471"/>
      <c r="J63" s="471"/>
      <c r="K63" s="471"/>
      <c r="L63" s="471"/>
    </row>
    <row r="64" spans="1:12" s="120" customFormat="1" x14ac:dyDescent="0.2">
      <c r="A64" s="275"/>
      <c r="B64" s="1031" t="s">
        <v>380</v>
      </c>
      <c r="C64" s="1033">
        <v>117.90242668</v>
      </c>
      <c r="D64" s="1033">
        <v>0</v>
      </c>
      <c r="E64" s="1034">
        <v>0</v>
      </c>
      <c r="F64" s="555">
        <f t="shared" si="10"/>
        <v>117.90242668</v>
      </c>
      <c r="G64" s="1047"/>
      <c r="H64" s="471"/>
      <c r="I64" s="471"/>
      <c r="J64" s="471"/>
      <c r="K64" s="471"/>
      <c r="L64" s="471"/>
    </row>
    <row r="65" spans="1:12" s="120" customFormat="1" x14ac:dyDescent="0.2">
      <c r="A65" s="275"/>
      <c r="B65" s="1032" t="s">
        <v>495</v>
      </c>
      <c r="C65" s="1033">
        <v>0</v>
      </c>
      <c r="D65" s="1033">
        <v>0</v>
      </c>
      <c r="E65" s="1034">
        <v>174.28794468000001</v>
      </c>
      <c r="F65" s="555">
        <f t="shared" si="10"/>
        <v>174.28794468000001</v>
      </c>
      <c r="G65" s="1047"/>
      <c r="H65" s="471"/>
      <c r="I65" s="471"/>
      <c r="J65" s="471"/>
      <c r="K65" s="471"/>
      <c r="L65" s="471"/>
    </row>
    <row r="66" spans="1:12" s="120" customFormat="1" x14ac:dyDescent="0.2">
      <c r="A66" s="275"/>
      <c r="B66" s="1031" t="s">
        <v>496</v>
      </c>
      <c r="C66" s="1033">
        <v>0</v>
      </c>
      <c r="D66" s="1033">
        <v>0</v>
      </c>
      <c r="E66" s="1034">
        <v>177.59946388999998</v>
      </c>
      <c r="F66" s="555">
        <f t="shared" si="10"/>
        <v>177.59946388999998</v>
      </c>
      <c r="G66" s="1047"/>
      <c r="H66" s="471"/>
      <c r="I66" s="471"/>
      <c r="J66" s="471"/>
      <c r="K66" s="471"/>
      <c r="L66" s="471"/>
    </row>
    <row r="67" spans="1:12" s="120" customFormat="1" x14ac:dyDescent="0.2">
      <c r="A67" s="275"/>
      <c r="B67" s="1032" t="s">
        <v>497</v>
      </c>
      <c r="C67" s="1033">
        <v>0</v>
      </c>
      <c r="D67" s="1033">
        <v>0</v>
      </c>
      <c r="E67" s="1034">
        <v>184.68842028999998</v>
      </c>
      <c r="F67" s="555">
        <f t="shared" si="10"/>
        <v>184.68842028999998</v>
      </c>
      <c r="G67" s="1047"/>
      <c r="H67" s="471"/>
      <c r="I67" s="471"/>
      <c r="J67" s="471"/>
      <c r="K67" s="471"/>
      <c r="L67" s="471"/>
    </row>
    <row r="68" spans="1:12" s="120" customFormat="1" x14ac:dyDescent="0.2">
      <c r="A68" s="275"/>
      <c r="B68" s="1032" t="s">
        <v>542</v>
      </c>
      <c r="C68" s="1033">
        <v>44.154652329999998</v>
      </c>
      <c r="D68" s="1033">
        <v>0</v>
      </c>
      <c r="E68" s="1034">
        <v>0</v>
      </c>
      <c r="F68" s="555">
        <f t="shared" ref="F68:F94" si="18">+SUM(C68:E68)</f>
        <v>44.154652329999998</v>
      </c>
      <c r="G68" s="1047"/>
      <c r="H68" s="471"/>
      <c r="I68" s="471"/>
      <c r="J68" s="471"/>
      <c r="K68" s="471"/>
      <c r="L68" s="471"/>
    </row>
    <row r="69" spans="1:12" s="120" customFormat="1" x14ac:dyDescent="0.2">
      <c r="A69" s="275"/>
      <c r="B69" s="1045" t="s">
        <v>936</v>
      </c>
      <c r="C69" s="1033">
        <v>103.72979526</v>
      </c>
      <c r="D69" s="1033">
        <v>0</v>
      </c>
      <c r="E69" s="1034">
        <v>0</v>
      </c>
      <c r="F69" s="555">
        <f t="shared" si="18"/>
        <v>103.72979526</v>
      </c>
      <c r="G69" s="1047"/>
      <c r="H69" s="471"/>
      <c r="I69" s="471"/>
      <c r="J69" s="471"/>
      <c r="K69" s="471"/>
      <c r="L69" s="471"/>
    </row>
    <row r="70" spans="1:12" s="120" customFormat="1" x14ac:dyDescent="0.2">
      <c r="A70" s="275"/>
      <c r="B70" s="1045" t="s">
        <v>710</v>
      </c>
      <c r="C70" s="1033">
        <v>0</v>
      </c>
      <c r="D70" s="1033">
        <v>84.81139395999999</v>
      </c>
      <c r="E70" s="1034">
        <v>0</v>
      </c>
      <c r="F70" s="555">
        <f t="shared" si="18"/>
        <v>84.81139395999999</v>
      </c>
      <c r="G70" s="1047"/>
      <c r="H70" s="471"/>
      <c r="I70" s="471"/>
      <c r="J70" s="471"/>
      <c r="K70" s="471"/>
      <c r="L70" s="471"/>
    </row>
    <row r="71" spans="1:12" s="1028" customFormat="1" x14ac:dyDescent="0.2">
      <c r="A71" s="1029"/>
      <c r="B71" s="1045" t="s">
        <v>725</v>
      </c>
      <c r="C71" s="1046">
        <v>0</v>
      </c>
      <c r="D71" s="1046">
        <v>99.469628108142487</v>
      </c>
      <c r="E71" s="1034">
        <v>0</v>
      </c>
      <c r="F71" s="1034">
        <f t="shared" si="18"/>
        <v>99.469628108142487</v>
      </c>
      <c r="G71" s="1047"/>
      <c r="H71" s="1047"/>
      <c r="I71" s="1047"/>
      <c r="J71" s="1047"/>
      <c r="K71" s="1047"/>
      <c r="L71" s="1047"/>
    </row>
    <row r="72" spans="1:12" s="120" customFormat="1" x14ac:dyDescent="0.2">
      <c r="A72" s="275"/>
      <c r="B72" s="1032" t="s">
        <v>420</v>
      </c>
      <c r="C72" s="1033">
        <v>154.6875</v>
      </c>
      <c r="D72" s="1033">
        <v>0</v>
      </c>
      <c r="E72" s="1034">
        <v>0</v>
      </c>
      <c r="F72" s="555">
        <f t="shared" si="18"/>
        <v>154.6875</v>
      </c>
      <c r="G72" s="1047"/>
      <c r="H72" s="471"/>
      <c r="I72" s="471"/>
      <c r="J72" s="471"/>
      <c r="K72" s="471"/>
      <c r="L72" s="471"/>
    </row>
    <row r="73" spans="1:12" s="120" customFormat="1" x14ac:dyDescent="0.2">
      <c r="A73" s="275"/>
      <c r="B73" s="1032" t="s">
        <v>421</v>
      </c>
      <c r="C73" s="1033">
        <v>243.75</v>
      </c>
      <c r="D73" s="1033">
        <v>0</v>
      </c>
      <c r="E73" s="1034">
        <v>0</v>
      </c>
      <c r="F73" s="555">
        <f t="shared" si="18"/>
        <v>243.75</v>
      </c>
      <c r="G73" s="1047"/>
      <c r="H73" s="471"/>
      <c r="I73" s="471"/>
      <c r="J73" s="471"/>
      <c r="K73" s="471"/>
      <c r="L73" s="471"/>
    </row>
    <row r="74" spans="1:12" s="120" customFormat="1" x14ac:dyDescent="0.2">
      <c r="A74" s="275"/>
      <c r="B74" s="1032" t="s">
        <v>422</v>
      </c>
      <c r="C74" s="1033">
        <v>104.84375</v>
      </c>
      <c r="D74" s="1033">
        <v>0</v>
      </c>
      <c r="E74" s="1034">
        <v>0</v>
      </c>
      <c r="F74" s="555">
        <f t="shared" si="18"/>
        <v>104.84375</v>
      </c>
      <c r="G74" s="1047"/>
      <c r="H74" s="471"/>
      <c r="I74" s="471"/>
      <c r="J74" s="471"/>
      <c r="K74" s="471"/>
      <c r="L74" s="471"/>
    </row>
    <row r="75" spans="1:12" s="120" customFormat="1" x14ac:dyDescent="0.2">
      <c r="A75" s="275"/>
      <c r="B75" s="1031" t="s">
        <v>540</v>
      </c>
      <c r="C75" s="1033">
        <v>0</v>
      </c>
      <c r="D75" s="1033">
        <v>0</v>
      </c>
      <c r="E75" s="1034">
        <v>97.96875</v>
      </c>
      <c r="F75" s="555">
        <f t="shared" si="18"/>
        <v>97.96875</v>
      </c>
      <c r="G75" s="1047"/>
      <c r="H75" s="471"/>
      <c r="I75" s="471"/>
      <c r="J75" s="471"/>
      <c r="K75" s="471"/>
      <c r="L75" s="471"/>
    </row>
    <row r="76" spans="1:12" s="120" customFormat="1" x14ac:dyDescent="0.2">
      <c r="A76" s="275"/>
      <c r="B76" s="1032" t="s">
        <v>541</v>
      </c>
      <c r="C76" s="1033">
        <v>13.529765484064942</v>
      </c>
      <c r="D76" s="1033">
        <v>0</v>
      </c>
      <c r="E76" s="1034">
        <v>0</v>
      </c>
      <c r="F76" s="555">
        <f t="shared" si="18"/>
        <v>13.529765484064942</v>
      </c>
      <c r="G76" s="1047"/>
      <c r="H76" s="471"/>
      <c r="I76" s="471"/>
      <c r="J76" s="471"/>
      <c r="K76" s="471"/>
      <c r="L76" s="471"/>
    </row>
    <row r="77" spans="1:12" s="120" customFormat="1" x14ac:dyDescent="0.2">
      <c r="A77" s="275"/>
      <c r="B77" s="1031" t="s">
        <v>511</v>
      </c>
      <c r="C77" s="1033">
        <v>53.793688850347777</v>
      </c>
      <c r="D77" s="1033">
        <v>0</v>
      </c>
      <c r="E77" s="1034">
        <v>0</v>
      </c>
      <c r="F77" s="555">
        <f t="shared" si="18"/>
        <v>53.793688850347777</v>
      </c>
      <c r="G77" s="1047"/>
      <c r="H77" s="471"/>
      <c r="I77" s="471"/>
      <c r="J77" s="471"/>
      <c r="K77" s="471"/>
      <c r="L77" s="471"/>
    </row>
    <row r="78" spans="1:12" s="120" customFormat="1" x14ac:dyDescent="0.2">
      <c r="A78" s="275"/>
      <c r="B78" s="1031" t="s">
        <v>672</v>
      </c>
      <c r="C78" s="1033">
        <v>18.107210523736029</v>
      </c>
      <c r="D78" s="1033">
        <v>0</v>
      </c>
      <c r="E78" s="1034">
        <v>0</v>
      </c>
      <c r="F78" s="555">
        <f t="shared" si="18"/>
        <v>18.107210523736029</v>
      </c>
      <c r="G78" s="1047"/>
      <c r="H78" s="471"/>
      <c r="I78" s="471"/>
      <c r="J78" s="471"/>
      <c r="K78" s="471"/>
      <c r="L78" s="471"/>
    </row>
    <row r="79" spans="1:12" s="120" customFormat="1" x14ac:dyDescent="0.2">
      <c r="A79" s="275"/>
      <c r="B79" s="1032" t="s">
        <v>711</v>
      </c>
      <c r="C79" s="1033">
        <v>0</v>
      </c>
      <c r="D79" s="1033">
        <v>34.848714731657388</v>
      </c>
      <c r="E79" s="1034">
        <v>0</v>
      </c>
      <c r="F79" s="555">
        <f t="shared" si="18"/>
        <v>34.848714731657388</v>
      </c>
      <c r="G79" s="1047"/>
      <c r="H79" s="471"/>
      <c r="I79" s="471"/>
      <c r="J79" s="471"/>
      <c r="K79" s="471"/>
      <c r="L79" s="471"/>
    </row>
    <row r="80" spans="1:12" s="120" customFormat="1" x14ac:dyDescent="0.2">
      <c r="A80" s="275"/>
      <c r="B80" s="1032" t="s">
        <v>572</v>
      </c>
      <c r="C80" s="1033">
        <v>0</v>
      </c>
      <c r="D80" s="1033">
        <v>0</v>
      </c>
      <c r="E80" s="1034">
        <v>422.23747994867813</v>
      </c>
      <c r="F80" s="555">
        <f t="shared" si="18"/>
        <v>422.23747994867813</v>
      </c>
      <c r="G80" s="1047"/>
      <c r="H80" s="471"/>
      <c r="I80" s="471"/>
      <c r="J80" s="471"/>
      <c r="K80" s="471"/>
      <c r="L80" s="471"/>
    </row>
    <row r="81" spans="1:12" s="120" customFormat="1" x14ac:dyDescent="0.2">
      <c r="A81" s="275"/>
      <c r="B81" s="1032" t="s">
        <v>579</v>
      </c>
      <c r="C81" s="1033">
        <v>0</v>
      </c>
      <c r="D81" s="1033">
        <v>51.084350479511777</v>
      </c>
      <c r="E81" s="1034">
        <v>0</v>
      </c>
      <c r="F81" s="555">
        <f t="shared" si="18"/>
        <v>51.084350479511777</v>
      </c>
      <c r="G81" s="1047"/>
      <c r="H81" s="471"/>
      <c r="I81" s="471"/>
      <c r="J81" s="471"/>
      <c r="K81" s="471"/>
      <c r="L81" s="471"/>
    </row>
    <row r="82" spans="1:12" s="120" customFormat="1" x14ac:dyDescent="0.2">
      <c r="A82" s="275"/>
      <c r="B82" s="1031" t="s">
        <v>842</v>
      </c>
      <c r="C82" s="1033">
        <v>0</v>
      </c>
      <c r="D82" s="1033">
        <v>0</v>
      </c>
      <c r="E82" s="1034">
        <v>0</v>
      </c>
      <c r="F82" s="555">
        <f t="shared" si="18"/>
        <v>0</v>
      </c>
      <c r="G82" s="1047"/>
      <c r="H82" s="471"/>
      <c r="I82" s="471"/>
      <c r="J82" s="471"/>
      <c r="K82" s="471"/>
      <c r="L82" s="471"/>
    </row>
    <row r="83" spans="1:12" s="1028" customFormat="1" x14ac:dyDescent="0.2">
      <c r="A83" s="1029"/>
      <c r="B83" s="1032" t="s">
        <v>80</v>
      </c>
      <c r="C83" s="1033">
        <v>40.960521759999999</v>
      </c>
      <c r="D83" s="1033">
        <v>0</v>
      </c>
      <c r="E83" s="1034">
        <v>95.109148000000005</v>
      </c>
      <c r="F83" s="1034">
        <f t="shared" si="18"/>
        <v>136.06966976000001</v>
      </c>
      <c r="G83" s="1047"/>
      <c r="H83" s="1030"/>
      <c r="I83" s="1030"/>
      <c r="J83" s="1030"/>
      <c r="K83" s="1030"/>
      <c r="L83" s="1030"/>
    </row>
    <row r="84" spans="1:12" s="120" customFormat="1" x14ac:dyDescent="0.2">
      <c r="A84" s="275"/>
      <c r="B84" s="347" t="s">
        <v>221</v>
      </c>
      <c r="C84" s="1027">
        <f t="shared" ref="C84:E84" si="19">+C85+C86</f>
        <v>9.8044894565728828</v>
      </c>
      <c r="D84" s="1027">
        <f t="shared" si="19"/>
        <v>21.142010580268579</v>
      </c>
      <c r="E84" s="1027">
        <f t="shared" si="19"/>
        <v>315.06518551628767</v>
      </c>
      <c r="F84" s="348">
        <f t="shared" si="18"/>
        <v>346.01168555312915</v>
      </c>
      <c r="G84" s="1047"/>
      <c r="H84" s="471"/>
      <c r="I84" s="471"/>
      <c r="J84" s="471"/>
      <c r="K84" s="471"/>
      <c r="L84" s="471"/>
    </row>
    <row r="85" spans="1:12" s="120" customFormat="1" x14ac:dyDescent="0.2">
      <c r="A85" s="275"/>
      <c r="B85" s="355" t="s">
        <v>73</v>
      </c>
      <c r="C85" s="1035">
        <v>9.8044894565728828</v>
      </c>
      <c r="D85" s="1035">
        <v>21.142010580268579</v>
      </c>
      <c r="E85" s="1035">
        <v>315.06518551628767</v>
      </c>
      <c r="F85" s="351">
        <f t="shared" si="18"/>
        <v>346.01168555312915</v>
      </c>
      <c r="G85" s="1047"/>
      <c r="H85" s="471"/>
      <c r="I85" s="471"/>
      <c r="J85" s="471"/>
      <c r="K85" s="471"/>
      <c r="L85" s="471"/>
    </row>
    <row r="86" spans="1:12" x14ac:dyDescent="0.2">
      <c r="B86" s="385" t="s">
        <v>71</v>
      </c>
      <c r="C86" s="1035">
        <v>0</v>
      </c>
      <c r="D86" s="1035">
        <v>0</v>
      </c>
      <c r="E86" s="1035">
        <v>0</v>
      </c>
      <c r="F86" s="351">
        <f t="shared" si="18"/>
        <v>0</v>
      </c>
      <c r="G86" s="1047"/>
      <c r="H86" s="471"/>
      <c r="I86" s="471"/>
      <c r="J86" s="471"/>
      <c r="K86" s="471"/>
      <c r="L86" s="471"/>
    </row>
    <row r="87" spans="1:12" s="120" customFormat="1" x14ac:dyDescent="0.2">
      <c r="A87" s="275"/>
      <c r="B87" s="347" t="s">
        <v>345</v>
      </c>
      <c r="C87" s="348">
        <f t="shared" ref="C87:E87" si="20">+C88+C93</f>
        <v>20.623414779222774</v>
      </c>
      <c r="D87" s="348">
        <f t="shared" si="20"/>
        <v>0.33920962549898892</v>
      </c>
      <c r="E87" s="348">
        <f t="shared" si="20"/>
        <v>0.33286692641067672</v>
      </c>
      <c r="F87" s="348">
        <f t="shared" si="18"/>
        <v>21.295491331132439</v>
      </c>
      <c r="G87" s="1047"/>
      <c r="H87" s="471"/>
      <c r="I87" s="471"/>
      <c r="J87" s="471"/>
      <c r="K87" s="471"/>
      <c r="L87" s="471"/>
    </row>
    <row r="88" spans="1:12" s="120" customFormat="1" x14ac:dyDescent="0.2">
      <c r="A88" s="275"/>
      <c r="B88" s="354" t="s">
        <v>73</v>
      </c>
      <c r="C88" s="375">
        <f t="shared" ref="C88:E88" si="21">+C89+C91</f>
        <v>20.623414779222774</v>
      </c>
      <c r="D88" s="375">
        <f t="shared" si="21"/>
        <v>0.33920962549898892</v>
      </c>
      <c r="E88" s="375">
        <f t="shared" si="21"/>
        <v>0.33286692641067672</v>
      </c>
      <c r="F88" s="375">
        <f t="shared" si="18"/>
        <v>21.295491331132439</v>
      </c>
      <c r="G88" s="1047"/>
      <c r="H88" s="471"/>
      <c r="I88" s="471"/>
      <c r="J88" s="471"/>
      <c r="K88" s="471"/>
      <c r="L88" s="471"/>
    </row>
    <row r="89" spans="1:12" s="120" customFormat="1" x14ac:dyDescent="0.2">
      <c r="A89" s="275"/>
      <c r="B89" s="804" t="s">
        <v>678</v>
      </c>
      <c r="C89" s="380">
        <f t="shared" ref="C89:E89" si="22">+C90</f>
        <v>0.34556312793950344</v>
      </c>
      <c r="D89" s="380">
        <f t="shared" si="22"/>
        <v>0.33920962549898892</v>
      </c>
      <c r="E89" s="380">
        <f t="shared" si="22"/>
        <v>0.33286692641067672</v>
      </c>
      <c r="F89" s="380">
        <f t="shared" si="18"/>
        <v>1.0176396798491691</v>
      </c>
      <c r="G89" s="1047"/>
      <c r="H89" s="471"/>
      <c r="I89" s="471"/>
      <c r="J89" s="471"/>
      <c r="K89" s="471"/>
      <c r="L89" s="471"/>
    </row>
    <row r="90" spans="1:12" s="120" customFormat="1" x14ac:dyDescent="0.2">
      <c r="A90" s="275"/>
      <c r="B90" s="805" t="s">
        <v>855</v>
      </c>
      <c r="C90" s="1036">
        <v>0.34556312793950344</v>
      </c>
      <c r="D90" s="1036">
        <v>0.33920962549898892</v>
      </c>
      <c r="E90" s="1036">
        <v>0.33286692641067672</v>
      </c>
      <c r="F90" s="376">
        <f t="shared" si="18"/>
        <v>1.0176396798491691</v>
      </c>
      <c r="G90" s="1047"/>
      <c r="H90" s="471"/>
      <c r="I90" s="471"/>
      <c r="J90" s="471"/>
      <c r="K90" s="471"/>
      <c r="L90" s="471"/>
    </row>
    <row r="91" spans="1:12" s="120" customFormat="1" x14ac:dyDescent="0.2">
      <c r="A91" s="465"/>
      <c r="B91" s="806" t="s">
        <v>679</v>
      </c>
      <c r="C91" s="376">
        <f t="shared" ref="C91:E91" si="23">+C92</f>
        <v>20.277851651283271</v>
      </c>
      <c r="D91" s="376">
        <f t="shared" si="23"/>
        <v>0</v>
      </c>
      <c r="E91" s="376">
        <f t="shared" si="23"/>
        <v>0</v>
      </c>
      <c r="F91" s="376">
        <f t="shared" si="18"/>
        <v>20.277851651283271</v>
      </c>
      <c r="G91" s="1047"/>
      <c r="H91" s="471"/>
      <c r="I91" s="471"/>
      <c r="J91" s="471"/>
      <c r="K91" s="471"/>
      <c r="L91" s="471"/>
    </row>
    <row r="92" spans="1:12" x14ac:dyDescent="0.2">
      <c r="A92" s="462"/>
      <c r="B92" s="805" t="s">
        <v>855</v>
      </c>
      <c r="C92" s="1037">
        <v>20.277851651283271</v>
      </c>
      <c r="D92" s="1037">
        <v>0</v>
      </c>
      <c r="E92" s="1037">
        <v>0</v>
      </c>
      <c r="F92" s="376">
        <f t="shared" si="18"/>
        <v>20.277851651283271</v>
      </c>
      <c r="G92" s="1047"/>
      <c r="H92" s="471"/>
      <c r="I92" s="471"/>
      <c r="J92" s="471"/>
      <c r="K92" s="471"/>
      <c r="L92" s="471"/>
    </row>
    <row r="93" spans="1:12" x14ac:dyDescent="0.2">
      <c r="A93" s="462"/>
      <c r="B93" s="355" t="s">
        <v>71</v>
      </c>
      <c r="C93" s="380">
        <f t="shared" ref="C93:E93" si="24">+C94</f>
        <v>0</v>
      </c>
      <c r="D93" s="380">
        <f t="shared" si="24"/>
        <v>0</v>
      </c>
      <c r="E93" s="380">
        <f t="shared" si="24"/>
        <v>0</v>
      </c>
      <c r="F93" s="380">
        <f t="shared" si="18"/>
        <v>0</v>
      </c>
      <c r="G93" s="1047"/>
      <c r="H93" s="471"/>
      <c r="I93" s="471"/>
      <c r="J93" s="471"/>
      <c r="K93" s="471"/>
      <c r="L93" s="471"/>
    </row>
    <row r="94" spans="1:12" x14ac:dyDescent="0.2">
      <c r="B94" s="805" t="s">
        <v>680</v>
      </c>
      <c r="C94" s="1038">
        <v>0</v>
      </c>
      <c r="D94" s="1038">
        <v>0</v>
      </c>
      <c r="E94" s="1038">
        <v>0</v>
      </c>
      <c r="F94" s="376">
        <f t="shared" si="18"/>
        <v>0</v>
      </c>
      <c r="G94" s="1047"/>
      <c r="H94" s="471"/>
      <c r="I94" s="471"/>
      <c r="J94" s="471"/>
      <c r="K94" s="471"/>
      <c r="L94" s="471"/>
    </row>
    <row r="95" spans="1:12" x14ac:dyDescent="0.2">
      <c r="B95" s="381"/>
      <c r="C95" s="86"/>
      <c r="D95" s="86"/>
      <c r="E95" s="86"/>
      <c r="F95" s="86"/>
      <c r="G95" s="1047"/>
      <c r="H95" s="471"/>
      <c r="I95" s="471"/>
      <c r="J95" s="471"/>
      <c r="K95" s="471"/>
      <c r="L95" s="471"/>
    </row>
    <row r="96" spans="1:12" x14ac:dyDescent="0.2">
      <c r="B96" s="345" t="s">
        <v>106</v>
      </c>
      <c r="C96" s="346">
        <f t="shared" ref="C96:E96" si="25">+C97+C98</f>
        <v>595.57463003689099</v>
      </c>
      <c r="D96" s="346">
        <f t="shared" si="25"/>
        <v>445.19637175112433</v>
      </c>
      <c r="E96" s="346">
        <f t="shared" si="25"/>
        <v>1057.4606383537587</v>
      </c>
      <c r="F96" s="123">
        <f>+SUM(C96:E96)</f>
        <v>2098.2316401417738</v>
      </c>
      <c r="G96" s="1047"/>
    </row>
    <row r="97" spans="2:7" x14ac:dyDescent="0.2">
      <c r="B97" s="347" t="s">
        <v>107</v>
      </c>
      <c r="C97" s="1039">
        <v>74.819939602678289</v>
      </c>
      <c r="D97" s="1039">
        <v>37.68162029764931</v>
      </c>
      <c r="E97" s="1039">
        <v>184.63356840907173</v>
      </c>
      <c r="F97" s="123">
        <v>297.13512830939931</v>
      </c>
      <c r="G97" s="1047"/>
    </row>
    <row r="98" spans="2:7" x14ac:dyDescent="0.2">
      <c r="B98" s="347" t="s">
        <v>544</v>
      </c>
      <c r="C98" s="1039">
        <v>520.75469043421265</v>
      </c>
      <c r="D98" s="1039">
        <v>407.51475145347501</v>
      </c>
      <c r="E98" s="1039">
        <v>872.82706994468697</v>
      </c>
      <c r="F98" s="123">
        <v>1801.0965118323747</v>
      </c>
      <c r="G98" s="1047"/>
    </row>
    <row r="99" spans="2:7" x14ac:dyDescent="0.2">
      <c r="B99" s="345" t="s">
        <v>108</v>
      </c>
      <c r="C99" s="1046">
        <v>880.96346479926035</v>
      </c>
      <c r="D99" s="1046">
        <v>923.83854030315558</v>
      </c>
      <c r="E99" s="1046">
        <v>1617.1555863616181</v>
      </c>
      <c r="F99" s="123">
        <v>3421.9575914640341</v>
      </c>
      <c r="G99" s="1047"/>
    </row>
    <row r="100" spans="2:7" x14ac:dyDescent="0.2">
      <c r="G100" s="1047"/>
    </row>
    <row r="101" spans="2:7" x14ac:dyDescent="0.2">
      <c r="B101" s="98" t="s">
        <v>346</v>
      </c>
      <c r="G101" s="1047"/>
    </row>
    <row r="102" spans="2:7" x14ac:dyDescent="0.2">
      <c r="G102" s="1047"/>
    </row>
    <row r="103" spans="2:7" x14ac:dyDescent="0.2">
      <c r="G103" s="1047"/>
    </row>
    <row r="104" spans="2:7" x14ac:dyDescent="0.2">
      <c r="G104" s="1047"/>
    </row>
    <row r="105" spans="2:7" x14ac:dyDescent="0.2">
      <c r="F105" s="1047"/>
      <c r="G105" s="1047"/>
    </row>
    <row r="106" spans="2:7" x14ac:dyDescent="0.2">
      <c r="G106" s="1047"/>
    </row>
    <row r="107" spans="2:7" x14ac:dyDescent="0.2">
      <c r="G107" s="1047"/>
    </row>
    <row r="108" spans="2:7" x14ac:dyDescent="0.2">
      <c r="G108" s="1047"/>
    </row>
    <row r="109" spans="2:7" x14ac:dyDescent="0.2">
      <c r="G109" s="1047"/>
    </row>
    <row r="110" spans="2:7" x14ac:dyDescent="0.2">
      <c r="G110" s="1047"/>
    </row>
    <row r="111" spans="2:7" x14ac:dyDescent="0.2">
      <c r="C111" s="1047"/>
      <c r="D111" s="1047"/>
      <c r="E111" s="1047"/>
      <c r="F111" s="1047"/>
      <c r="G111" s="1047"/>
    </row>
    <row r="112" spans="2:7" x14ac:dyDescent="0.2">
      <c r="C112" s="1047"/>
      <c r="D112" s="1047"/>
      <c r="E112" s="1047"/>
      <c r="F112" s="1047"/>
      <c r="G112" s="1047"/>
    </row>
    <row r="113" spans="3:6" x14ac:dyDescent="0.2">
      <c r="C113" s="1047"/>
      <c r="D113" s="1047"/>
      <c r="E113" s="1047"/>
      <c r="F113" s="1047"/>
    </row>
    <row r="114" spans="3:6" x14ac:dyDescent="0.2">
      <c r="C114" s="1047"/>
      <c r="D114" s="1047"/>
      <c r="E114" s="1047"/>
      <c r="F114" s="1047"/>
    </row>
  </sheetData>
  <mergeCells count="1">
    <mergeCell ref="B11:F11"/>
  </mergeCells>
  <hyperlinks>
    <hyperlink ref="A1" location="INDICE!A1" display="Indice"/>
  </hyperlinks>
  <printOptions horizontalCentered="1"/>
  <pageMargins left="0.39370078740157483" right="0.39370078740157483" top="0.19685039370078741" bottom="0.19685039370078741" header="0.15748031496062992" footer="0"/>
  <pageSetup paperSize="9" scale="45" orientation="portrait" r:id="rId1"/>
  <headerFooter scaleWithDoc="0">
    <oddFooter>&amp;R&amp;A</oddFooter>
  </headerFooter>
  <ignoredErrors>
    <ignoredError sqref="F18"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88"/>
  <sheetViews>
    <sheetView showGridLines="0" zoomScaleNormal="100" zoomScaleSheetLayoutView="80" workbookViewId="0"/>
  </sheetViews>
  <sheetFormatPr baseColWidth="10" defaultColWidth="11.42578125" defaultRowHeight="12.75" x14ac:dyDescent="0.2"/>
  <cols>
    <col min="1" max="1" width="10.28515625" style="1" bestFit="1" customWidth="1"/>
    <col min="2" max="2" width="55.7109375" style="116" customWidth="1"/>
    <col min="3" max="4" width="11.85546875" style="71" customWidth="1"/>
    <col min="5" max="5" width="11.5703125" style="71" customWidth="1"/>
    <col min="6" max="6" width="11.85546875" style="71" customWidth="1"/>
    <col min="7" max="8" width="11.5703125" style="71" customWidth="1"/>
    <col min="9" max="9" width="11.85546875" style="71" customWidth="1"/>
    <col min="10" max="14" width="11.5703125" style="71" customWidth="1"/>
    <col min="15" max="15" width="9.5703125" style="71" customWidth="1"/>
    <col min="16" max="16" width="16.42578125" style="116" bestFit="1" customWidth="1"/>
    <col min="17" max="24" width="11.42578125" style="116" customWidth="1"/>
    <col min="25" max="16384" width="11.42578125" style="116"/>
  </cols>
  <sheetData>
    <row r="1" spans="1:28" ht="15" x14ac:dyDescent="0.25">
      <c r="A1" s="757" t="s">
        <v>220</v>
      </c>
      <c r="B1" s="760"/>
      <c r="C1" s="76"/>
      <c r="D1" s="76"/>
      <c r="E1" s="76"/>
      <c r="F1" s="76"/>
      <c r="G1" s="76"/>
      <c r="H1" s="76"/>
      <c r="I1" s="76"/>
      <c r="J1" s="76"/>
      <c r="K1" s="76"/>
      <c r="L1" s="76"/>
      <c r="M1" s="76"/>
      <c r="N1" s="76"/>
      <c r="O1" s="76"/>
    </row>
    <row r="2" spans="1:28" ht="15" customHeight="1" x14ac:dyDescent="0.25">
      <c r="A2" s="42"/>
      <c r="B2" s="394" t="str">
        <f>+A.3.3!B2</f>
        <v>MINISTERIO DE ECONOMIA</v>
      </c>
      <c r="C2" s="3"/>
      <c r="D2" s="3"/>
      <c r="E2" s="3"/>
      <c r="F2" s="3"/>
      <c r="G2" s="3"/>
      <c r="H2" s="3"/>
      <c r="I2" s="3"/>
      <c r="J2" s="3"/>
      <c r="K2" s="3"/>
      <c r="L2" s="3"/>
      <c r="M2" s="3"/>
      <c r="N2" s="3"/>
      <c r="O2" s="87"/>
    </row>
    <row r="3" spans="1:28" ht="15" customHeight="1" x14ac:dyDescent="0.25">
      <c r="A3" s="42"/>
      <c r="B3" s="276" t="s">
        <v>305</v>
      </c>
      <c r="C3" s="3"/>
      <c r="D3" s="3"/>
      <c r="E3" s="3"/>
      <c r="F3" s="3"/>
      <c r="G3" s="3"/>
      <c r="H3" s="3"/>
      <c r="I3" s="3"/>
      <c r="J3" s="3"/>
      <c r="K3" s="3"/>
      <c r="L3" s="3"/>
      <c r="M3" s="3"/>
      <c r="N3" s="3"/>
      <c r="O3" s="87"/>
    </row>
    <row r="4" spans="1:28" s="88" customFormat="1" x14ac:dyDescent="0.2">
      <c r="A4" s="5"/>
      <c r="B4" s="87"/>
      <c r="C4" s="87"/>
      <c r="D4" s="87"/>
      <c r="E4" s="87"/>
      <c r="F4" s="87"/>
      <c r="G4" s="87"/>
      <c r="H4" s="87"/>
      <c r="I4" s="87"/>
      <c r="J4" s="87"/>
      <c r="K4" s="87"/>
      <c r="L4" s="87"/>
      <c r="M4" s="87"/>
      <c r="N4" s="87"/>
      <c r="O4" s="87"/>
      <c r="P4" s="116"/>
      <c r="Q4" s="116"/>
      <c r="R4" s="116"/>
      <c r="S4" s="116"/>
      <c r="T4" s="116"/>
      <c r="U4" s="116"/>
      <c r="V4" s="116"/>
      <c r="W4" s="116"/>
      <c r="X4" s="116"/>
      <c r="Y4" s="116"/>
    </row>
    <row r="5" spans="1:28" s="88" customFormat="1" ht="13.5" thickBot="1" x14ac:dyDescent="0.25">
      <c r="A5" s="5"/>
      <c r="B5" s="87"/>
      <c r="C5" s="87"/>
      <c r="D5" s="87"/>
      <c r="E5" s="87"/>
      <c r="F5" s="87"/>
      <c r="G5" s="87"/>
      <c r="H5" s="87"/>
      <c r="I5" s="87"/>
      <c r="J5" s="87"/>
      <c r="K5" s="87"/>
      <c r="L5" s="87"/>
      <c r="M5" s="87"/>
      <c r="N5" s="87"/>
      <c r="O5" s="87"/>
      <c r="P5" s="116"/>
      <c r="Q5" s="116"/>
      <c r="R5" s="116"/>
      <c r="S5" s="116"/>
      <c r="T5" s="116"/>
      <c r="U5" s="116"/>
      <c r="V5" s="116"/>
      <c r="W5" s="116"/>
      <c r="X5" s="116"/>
      <c r="Y5" s="116"/>
    </row>
    <row r="6" spans="1:28" s="88" customFormat="1" ht="22.5" customHeight="1" thickBot="1" x14ac:dyDescent="0.25">
      <c r="A6" s="5"/>
      <c r="B6" s="1376" t="s">
        <v>810</v>
      </c>
      <c r="C6" s="1377"/>
      <c r="D6" s="1377"/>
      <c r="E6" s="1377"/>
      <c r="F6" s="1377"/>
      <c r="G6" s="1377"/>
      <c r="H6" s="1377"/>
      <c r="I6" s="1377"/>
      <c r="J6" s="1377"/>
      <c r="K6" s="1377"/>
      <c r="L6" s="1377"/>
      <c r="M6" s="1377"/>
      <c r="N6" s="1377"/>
      <c r="O6" s="1378"/>
      <c r="P6" s="116"/>
      <c r="Q6" s="116"/>
      <c r="R6" s="116"/>
      <c r="S6" s="116"/>
      <c r="T6" s="116"/>
      <c r="U6" s="116"/>
      <c r="V6" s="116"/>
      <c r="W6" s="116"/>
      <c r="X6" s="116"/>
      <c r="Y6" s="116"/>
    </row>
    <row r="7" spans="1:28" s="88" customFormat="1" x14ac:dyDescent="0.2">
      <c r="A7" s="5"/>
      <c r="B7" s="5"/>
      <c r="C7" s="5"/>
      <c r="D7" s="5"/>
      <c r="E7" s="5"/>
      <c r="F7" s="5"/>
      <c r="G7" s="5"/>
      <c r="H7" s="5"/>
      <c r="I7" s="5"/>
      <c r="J7" s="5"/>
      <c r="K7" s="5"/>
      <c r="L7" s="5"/>
      <c r="M7" s="5"/>
      <c r="N7" s="5"/>
      <c r="O7" s="5"/>
      <c r="P7" s="116"/>
      <c r="Q7" s="116"/>
      <c r="R7" s="116"/>
      <c r="S7" s="116"/>
      <c r="T7" s="116"/>
      <c r="U7" s="116"/>
      <c r="V7" s="116"/>
      <c r="W7" s="116"/>
      <c r="X7" s="116"/>
      <c r="Y7" s="116"/>
    </row>
    <row r="8" spans="1:28" s="88" customFormat="1" ht="13.5" thickBot="1" x14ac:dyDescent="0.25">
      <c r="A8" s="5"/>
      <c r="B8" s="465" t="s">
        <v>937</v>
      </c>
      <c r="C8" s="5"/>
      <c r="D8" s="5"/>
      <c r="E8" s="5"/>
      <c r="F8" s="5"/>
      <c r="G8" s="5"/>
      <c r="H8" s="5"/>
      <c r="I8" s="5"/>
      <c r="J8" s="5"/>
      <c r="K8" s="5"/>
      <c r="L8" s="5"/>
      <c r="M8" s="5"/>
      <c r="N8" s="5"/>
      <c r="O8" s="75"/>
      <c r="P8" s="116"/>
      <c r="Q8" s="116"/>
      <c r="R8" s="116"/>
      <c r="S8" s="116"/>
      <c r="T8" s="116"/>
      <c r="U8" s="116"/>
      <c r="V8" s="116"/>
      <c r="W8" s="116"/>
      <c r="X8" s="116"/>
      <c r="Y8" s="116"/>
    </row>
    <row r="9" spans="1:28" s="88" customFormat="1" ht="14.25" thickTop="1" thickBot="1" x14ac:dyDescent="0.25">
      <c r="A9" s="5"/>
      <c r="B9" s="117"/>
      <c r="C9" s="466">
        <v>43831</v>
      </c>
      <c r="D9" s="466">
        <v>43862</v>
      </c>
      <c r="E9" s="466">
        <v>43891</v>
      </c>
      <c r="F9" s="466">
        <v>43922</v>
      </c>
      <c r="G9" s="466">
        <v>43952</v>
      </c>
      <c r="H9" s="466">
        <v>43983</v>
      </c>
      <c r="I9" s="466">
        <v>44013</v>
      </c>
      <c r="J9" s="466">
        <v>44044</v>
      </c>
      <c r="K9" s="466">
        <v>44075</v>
      </c>
      <c r="L9" s="466">
        <v>44105</v>
      </c>
      <c r="M9" s="466">
        <v>44136</v>
      </c>
      <c r="N9" s="466">
        <v>44166</v>
      </c>
      <c r="O9" s="467">
        <v>2020</v>
      </c>
      <c r="P9" s="116"/>
      <c r="Q9" s="116"/>
      <c r="R9" s="116"/>
      <c r="S9" s="116"/>
      <c r="T9" s="116"/>
      <c r="U9" s="116"/>
      <c r="V9" s="116"/>
      <c r="W9" s="116"/>
      <c r="X9" s="116"/>
      <c r="Y9" s="116"/>
    </row>
    <row r="10" spans="1:28" s="88" customFormat="1" ht="14.25" thickTop="1" thickBot="1" x14ac:dyDescent="0.25">
      <c r="A10" s="5"/>
      <c r="B10" s="5"/>
      <c r="C10" s="5"/>
      <c r="D10" s="5"/>
      <c r="E10" s="5"/>
      <c r="F10" s="93"/>
      <c r="G10" s="93"/>
      <c r="H10" s="93"/>
      <c r="I10" s="93"/>
      <c r="J10" s="93"/>
      <c r="K10" s="93"/>
      <c r="L10" s="93"/>
      <c r="M10" s="93"/>
      <c r="N10" s="93"/>
      <c r="O10" s="93"/>
      <c r="P10" s="116"/>
      <c r="Q10" s="116"/>
      <c r="R10" s="116"/>
      <c r="S10" s="116"/>
      <c r="T10" s="116"/>
      <c r="U10" s="116"/>
      <c r="V10" s="116"/>
      <c r="W10" s="116"/>
      <c r="X10" s="116"/>
      <c r="Y10" s="116"/>
      <c r="Z10" s="116"/>
      <c r="AA10" s="116"/>
      <c r="AB10" s="116"/>
    </row>
    <row r="11" spans="1:28" s="88" customFormat="1" ht="13.5" thickBot="1" x14ac:dyDescent="0.25">
      <c r="A11" s="5"/>
      <c r="B11" s="1372" t="s">
        <v>768</v>
      </c>
      <c r="C11" s="1373"/>
      <c r="D11" s="1373"/>
      <c r="E11" s="1373"/>
      <c r="F11" s="1373"/>
      <c r="G11" s="1373"/>
      <c r="H11" s="1373"/>
      <c r="I11" s="1373"/>
      <c r="J11" s="1373"/>
      <c r="K11" s="1373"/>
      <c r="L11" s="1373"/>
      <c r="M11" s="1373"/>
      <c r="N11" s="1373"/>
      <c r="O11" s="1374"/>
      <c r="P11" s="116"/>
      <c r="Q11" s="116"/>
      <c r="R11" s="116"/>
      <c r="S11" s="116"/>
      <c r="T11" s="116"/>
      <c r="U11" s="116"/>
      <c r="V11" s="116"/>
      <c r="W11" s="116"/>
      <c r="X11" s="116"/>
      <c r="Y11" s="116"/>
      <c r="Z11" s="116"/>
      <c r="AA11" s="116"/>
      <c r="AB11" s="116"/>
    </row>
    <row r="12" spans="1:28" s="120" customFormat="1" ht="13.5" thickBot="1" x14ac:dyDescent="0.25">
      <c r="A12" s="118"/>
      <c r="B12" s="119"/>
      <c r="C12" s="93"/>
      <c r="D12" s="93"/>
      <c r="E12" s="93"/>
      <c r="F12" s="93"/>
      <c r="G12" s="93"/>
      <c r="H12" s="93"/>
      <c r="I12" s="93"/>
      <c r="J12" s="93"/>
      <c r="K12" s="93"/>
      <c r="L12" s="93"/>
      <c r="M12" s="93"/>
      <c r="N12" s="93"/>
      <c r="O12" s="93"/>
      <c r="P12" s="116"/>
      <c r="Q12" s="116"/>
      <c r="R12" s="116"/>
      <c r="S12" s="116"/>
      <c r="T12" s="116"/>
      <c r="U12" s="116"/>
      <c r="V12" s="116"/>
      <c r="W12" s="116"/>
      <c r="X12" s="116"/>
      <c r="Y12" s="116"/>
    </row>
    <row r="13" spans="1:28" ht="15.75" thickBot="1" x14ac:dyDescent="0.25">
      <c r="B13" s="339" t="s">
        <v>61</v>
      </c>
      <c r="C13" s="340">
        <f t="shared" ref="C13:O13" si="0">+C14+C15</f>
        <v>2247.2580862650925</v>
      </c>
      <c r="D13" s="340">
        <f t="shared" si="0"/>
        <v>4789.2085494761504</v>
      </c>
      <c r="E13" s="340">
        <f t="shared" si="0"/>
        <v>7638.9041136819296</v>
      </c>
      <c r="F13" s="340">
        <f t="shared" si="0"/>
        <v>8674.7022467173847</v>
      </c>
      <c r="G13" s="340">
        <f t="shared" si="0"/>
        <v>9201.302743970653</v>
      </c>
      <c r="H13" s="340">
        <f t="shared" si="0"/>
        <v>3851.2825186855462</v>
      </c>
      <c r="I13" s="340">
        <f t="shared" si="0"/>
        <v>2155.93913326339</v>
      </c>
      <c r="J13" s="340">
        <f t="shared" si="0"/>
        <v>1674.7935650132363</v>
      </c>
      <c r="K13" s="340">
        <f t="shared" si="0"/>
        <v>716.27377733946219</v>
      </c>
      <c r="L13" s="340">
        <f t="shared" si="0"/>
        <v>4492.9400677746526</v>
      </c>
      <c r="M13" s="340">
        <f t="shared" si="0"/>
        <v>2413.55211659833</v>
      </c>
      <c r="N13" s="340">
        <f t="shared" si="0"/>
        <v>1111.6189796166705</v>
      </c>
      <c r="O13" s="340">
        <f t="shared" si="0"/>
        <v>48967.775898402499</v>
      </c>
      <c r="P13" s="89"/>
      <c r="Q13" s="89"/>
      <c r="R13" s="89"/>
      <c r="S13" s="89"/>
      <c r="T13" s="89"/>
      <c r="U13" s="89"/>
      <c r="V13" s="89"/>
      <c r="W13" s="89"/>
      <c r="X13" s="89"/>
    </row>
    <row r="14" spans="1:28" x14ac:dyDescent="0.2">
      <c r="A14" s="5"/>
      <c r="B14" s="472" t="s">
        <v>62</v>
      </c>
      <c r="C14" s="125">
        <v>841.12675337246947</v>
      </c>
      <c r="D14" s="125">
        <v>1298.4765027899466</v>
      </c>
      <c r="E14" s="92">
        <v>3185.1945835960278</v>
      </c>
      <c r="F14" s="92">
        <v>1193.1723794771146</v>
      </c>
      <c r="G14" s="92">
        <v>1536.2212462691493</v>
      </c>
      <c r="H14" s="125">
        <v>707.10913977653968</v>
      </c>
      <c r="I14" s="125">
        <v>243.23164513197923</v>
      </c>
      <c r="J14" s="125">
        <v>1.445352399219574</v>
      </c>
      <c r="K14" s="125">
        <v>197.7125801144231</v>
      </c>
      <c r="L14" s="125">
        <v>0</v>
      </c>
      <c r="M14" s="125">
        <v>0</v>
      </c>
      <c r="N14" s="125">
        <v>0</v>
      </c>
      <c r="O14" s="125">
        <f>SUM(C14:N14)</f>
        <v>9203.6901829268681</v>
      </c>
      <c r="P14" s="89"/>
      <c r="Q14" s="89"/>
      <c r="R14" s="89"/>
      <c r="S14" s="89"/>
      <c r="T14" s="89"/>
      <c r="U14" s="89"/>
      <c r="V14" s="89"/>
      <c r="W14" s="89"/>
      <c r="X14" s="89"/>
    </row>
    <row r="15" spans="1:28" x14ac:dyDescent="0.2">
      <c r="A15" s="5"/>
      <c r="B15" s="472" t="s">
        <v>63</v>
      </c>
      <c r="C15" s="125">
        <v>1406.131332892623</v>
      </c>
      <c r="D15" s="125">
        <v>3490.7320466862034</v>
      </c>
      <c r="E15" s="92">
        <v>4453.7095300859019</v>
      </c>
      <c r="F15" s="92">
        <v>7481.5298672402705</v>
      </c>
      <c r="G15" s="92">
        <v>7665.0814977015043</v>
      </c>
      <c r="H15" s="125">
        <v>3144.1733789090067</v>
      </c>
      <c r="I15" s="125">
        <v>1912.7074881314109</v>
      </c>
      <c r="J15" s="125">
        <v>1673.3482126140168</v>
      </c>
      <c r="K15" s="125">
        <v>518.56119722503911</v>
      </c>
      <c r="L15" s="125">
        <v>4492.9400677746526</v>
      </c>
      <c r="M15" s="125">
        <v>2413.55211659833</v>
      </c>
      <c r="N15" s="125">
        <v>1111.6189796166705</v>
      </c>
      <c r="O15" s="125">
        <f>SUM(C15:N15)</f>
        <v>39764.08571547563</v>
      </c>
      <c r="P15" s="89"/>
      <c r="Q15" s="89"/>
      <c r="R15" s="89"/>
      <c r="S15" s="89"/>
      <c r="T15" s="89"/>
      <c r="U15" s="89"/>
      <c r="V15" s="89"/>
      <c r="W15" s="89"/>
      <c r="X15" s="89"/>
    </row>
    <row r="16" spans="1:28" s="120" customFormat="1" ht="13.5" thickBot="1" x14ac:dyDescent="0.25">
      <c r="A16" s="5"/>
      <c r="B16" s="5"/>
      <c r="C16" s="468"/>
      <c r="D16" s="468"/>
      <c r="E16" s="479"/>
      <c r="F16" s="479"/>
      <c r="G16" s="479"/>
      <c r="H16" s="468"/>
      <c r="I16" s="468"/>
      <c r="J16" s="468"/>
      <c r="K16" s="468"/>
      <c r="L16" s="468"/>
      <c r="M16" s="468"/>
      <c r="N16" s="468"/>
      <c r="O16" s="468"/>
      <c r="P16" s="89"/>
      <c r="Q16" s="89"/>
      <c r="R16" s="89"/>
      <c r="S16" s="89"/>
      <c r="T16" s="89"/>
      <c r="U16" s="89"/>
      <c r="V16" s="89"/>
      <c r="W16" s="89"/>
      <c r="X16" s="89"/>
      <c r="Y16" s="116"/>
    </row>
    <row r="17" spans="1:28" s="71" customFormat="1" ht="13.5" thickBot="1" x14ac:dyDescent="0.25">
      <c r="A17" s="5"/>
      <c r="B17" s="126" t="s">
        <v>53</v>
      </c>
      <c r="C17" s="78">
        <f t="shared" ref="C17:O17" si="1">+C18+C23+C25+C28+C29+C34</f>
        <v>230.35295412176865</v>
      </c>
      <c r="D17" s="78">
        <f t="shared" si="1"/>
        <v>185.46863940124123</v>
      </c>
      <c r="E17" s="78">
        <f t="shared" si="1"/>
        <v>288.77869124404816</v>
      </c>
      <c r="F17" s="78">
        <f t="shared" si="1"/>
        <v>149.10706255572447</v>
      </c>
      <c r="G17" s="78">
        <f t="shared" si="1"/>
        <v>2094.5899324663037</v>
      </c>
      <c r="H17" s="78">
        <f t="shared" si="1"/>
        <v>189.32226554580797</v>
      </c>
      <c r="I17" s="78">
        <f t="shared" si="1"/>
        <v>267.97316581813362</v>
      </c>
      <c r="J17" s="78">
        <f t="shared" si="1"/>
        <v>161.18971714278354</v>
      </c>
      <c r="K17" s="78">
        <f t="shared" si="1"/>
        <v>264.39841865476473</v>
      </c>
      <c r="L17" s="78">
        <f t="shared" si="1"/>
        <v>150.42236205830221</v>
      </c>
      <c r="M17" s="78">
        <f t="shared" si="1"/>
        <v>183.44053966055895</v>
      </c>
      <c r="N17" s="78">
        <f t="shared" si="1"/>
        <v>190.51392949453708</v>
      </c>
      <c r="O17" s="127">
        <f t="shared" si="1"/>
        <v>4355.5576781639738</v>
      </c>
      <c r="P17" s="89"/>
      <c r="Q17" s="89"/>
      <c r="R17" s="89"/>
      <c r="S17" s="89"/>
      <c r="T17" s="89"/>
      <c r="U17" s="89"/>
      <c r="V17" s="89"/>
      <c r="W17" s="89"/>
      <c r="X17" s="89"/>
      <c r="Y17" s="89"/>
      <c r="Z17" s="89"/>
      <c r="AA17" s="89"/>
      <c r="AB17" s="89"/>
    </row>
    <row r="18" spans="1:28" s="71" customFormat="1" x14ac:dyDescent="0.2">
      <c r="A18" s="5"/>
      <c r="B18" s="473" t="s">
        <v>64</v>
      </c>
      <c r="C18" s="79">
        <f t="shared" ref="C18:O18" si="2">SUM(C19:C22)</f>
        <v>106.35019583000002</v>
      </c>
      <c r="D18" s="79">
        <f t="shared" si="2"/>
        <v>139.396985022</v>
      </c>
      <c r="E18" s="79">
        <f t="shared" si="2"/>
        <v>265.24602074541593</v>
      </c>
      <c r="F18" s="79">
        <f t="shared" si="2"/>
        <v>114.49427844664622</v>
      </c>
      <c r="G18" s="79">
        <f t="shared" si="2"/>
        <v>146.03392092999999</v>
      </c>
      <c r="H18" s="79">
        <f t="shared" si="2"/>
        <v>168.96527347761815</v>
      </c>
      <c r="I18" s="79">
        <f t="shared" si="2"/>
        <v>106.35019583000002</v>
      </c>
      <c r="J18" s="79">
        <f t="shared" si="2"/>
        <v>140.188312481</v>
      </c>
      <c r="K18" s="79">
        <f t="shared" si="2"/>
        <v>238.33792585600003</v>
      </c>
      <c r="L18" s="79">
        <f t="shared" si="2"/>
        <v>111.77173106664623</v>
      </c>
      <c r="M18" s="79">
        <f t="shared" si="2"/>
        <v>146.13635611999999</v>
      </c>
      <c r="N18" s="79">
        <f t="shared" si="2"/>
        <v>165.26670218161814</v>
      </c>
      <c r="O18" s="79">
        <f t="shared" si="2"/>
        <v>1848.5378979869447</v>
      </c>
      <c r="P18" s="89"/>
      <c r="Q18" s="89"/>
      <c r="R18" s="89"/>
      <c r="S18" s="89"/>
      <c r="T18" s="89"/>
      <c r="U18" s="89"/>
      <c r="V18" s="89"/>
      <c r="W18" s="89"/>
      <c r="X18" s="89"/>
      <c r="Y18" s="89"/>
      <c r="Z18" s="89"/>
      <c r="AA18" s="89"/>
      <c r="AB18" s="89"/>
    </row>
    <row r="19" spans="1:28" s="71" customFormat="1" x14ac:dyDescent="0.2">
      <c r="A19" s="5"/>
      <c r="B19" s="474" t="s">
        <v>65</v>
      </c>
      <c r="C19" s="94">
        <v>30.57680148</v>
      </c>
      <c r="D19" s="94">
        <v>2.82987872</v>
      </c>
      <c r="E19" s="94">
        <v>98.578250945415888</v>
      </c>
      <c r="F19" s="94">
        <v>55.569609929999999</v>
      </c>
      <c r="G19" s="94">
        <v>17.595637679999999</v>
      </c>
      <c r="H19" s="94">
        <v>33.618539169999998</v>
      </c>
      <c r="I19" s="94">
        <v>30.57680148</v>
      </c>
      <c r="J19" s="94">
        <v>2.82987872</v>
      </c>
      <c r="K19" s="94">
        <v>73.283121816000019</v>
      </c>
      <c r="L19" s="94">
        <v>52.480940430000004</v>
      </c>
      <c r="M19" s="94">
        <v>17.608887679999999</v>
      </c>
      <c r="N19" s="94">
        <v>33.618539169999998</v>
      </c>
      <c r="O19" s="94">
        <f>SUM(C19:N19)</f>
        <v>449.16688722141589</v>
      </c>
      <c r="P19" s="89"/>
      <c r="Q19" s="89"/>
      <c r="R19" s="89"/>
      <c r="S19" s="89"/>
      <c r="T19" s="89"/>
      <c r="U19" s="89"/>
      <c r="V19" s="89"/>
      <c r="W19" s="89"/>
      <c r="X19" s="89"/>
      <c r="Y19" s="116"/>
    </row>
    <row r="20" spans="1:28" s="71" customFormat="1" x14ac:dyDescent="0.2">
      <c r="A20" s="5"/>
      <c r="B20" s="475" t="s">
        <v>66</v>
      </c>
      <c r="C20" s="351">
        <v>53.870665870000011</v>
      </c>
      <c r="D20" s="351">
        <v>46.049553332000002</v>
      </c>
      <c r="E20" s="351">
        <v>139.82159164000001</v>
      </c>
      <c r="F20" s="351">
        <v>44.516126760000006</v>
      </c>
      <c r="G20" s="351">
        <v>96.428213759999991</v>
      </c>
      <c r="H20" s="351">
        <v>51.294935464000005</v>
      </c>
      <c r="I20" s="351">
        <v>53.870665870000011</v>
      </c>
      <c r="J20" s="351">
        <v>46.840880791000004</v>
      </c>
      <c r="K20" s="351">
        <v>136.51991565000003</v>
      </c>
      <c r="L20" s="83">
        <v>44.516126760000006</v>
      </c>
      <c r="M20" s="351">
        <v>96.428213759999991</v>
      </c>
      <c r="N20" s="351">
        <v>43.456021340000007</v>
      </c>
      <c r="O20" s="83">
        <f>SUM(C20:N20)</f>
        <v>853.61291099700009</v>
      </c>
      <c r="P20" s="89"/>
      <c r="Q20" s="89"/>
      <c r="R20" s="89"/>
      <c r="S20" s="89"/>
      <c r="T20" s="89"/>
      <c r="U20" s="89"/>
      <c r="V20" s="89"/>
      <c r="W20" s="89"/>
      <c r="X20" s="89"/>
      <c r="Y20" s="116"/>
    </row>
    <row r="21" spans="1:28" s="71" customFormat="1" x14ac:dyDescent="0.2">
      <c r="A21" s="5"/>
      <c r="B21" s="475" t="s">
        <v>671</v>
      </c>
      <c r="C21" s="1013">
        <v>0</v>
      </c>
      <c r="D21" s="1013">
        <v>0</v>
      </c>
      <c r="E21" s="1013">
        <v>0</v>
      </c>
      <c r="F21" s="1013">
        <v>0</v>
      </c>
      <c r="G21" s="1013">
        <v>0</v>
      </c>
      <c r="H21" s="1013">
        <v>0</v>
      </c>
      <c r="I21" s="1013">
        <v>0</v>
      </c>
      <c r="J21" s="1013">
        <v>0</v>
      </c>
      <c r="K21" s="1013">
        <v>0</v>
      </c>
      <c r="L21" s="82">
        <v>0</v>
      </c>
      <c r="M21" s="1013">
        <v>0</v>
      </c>
      <c r="N21" s="1013">
        <v>0</v>
      </c>
      <c r="O21" s="1041">
        <f>SUM(C21:N21)</f>
        <v>0</v>
      </c>
      <c r="P21" s="89"/>
      <c r="Q21" s="89"/>
      <c r="R21" s="89"/>
      <c r="S21" s="89"/>
      <c r="T21" s="89"/>
      <c r="U21" s="89"/>
      <c r="V21" s="89"/>
      <c r="W21" s="89"/>
      <c r="X21" s="89"/>
      <c r="Y21" s="116"/>
    </row>
    <row r="22" spans="1:28" s="71" customFormat="1" x14ac:dyDescent="0.2">
      <c r="A22" s="5"/>
      <c r="B22" s="476" t="s">
        <v>67</v>
      </c>
      <c r="C22" s="352">
        <v>21.90272848</v>
      </c>
      <c r="D22" s="352">
        <v>90.517552969999997</v>
      </c>
      <c r="E22" s="352">
        <v>26.846178159999997</v>
      </c>
      <c r="F22" s="352">
        <v>14.408541756646217</v>
      </c>
      <c r="G22" s="352">
        <v>32.010069489999999</v>
      </c>
      <c r="H22" s="352">
        <v>84.051798843618158</v>
      </c>
      <c r="I22" s="352">
        <v>21.90272848</v>
      </c>
      <c r="J22" s="352">
        <v>90.517552969999997</v>
      </c>
      <c r="K22" s="352">
        <v>28.534888389999999</v>
      </c>
      <c r="L22" s="82">
        <v>14.774663876646217</v>
      </c>
      <c r="M22" s="352">
        <v>32.099254680000001</v>
      </c>
      <c r="N22" s="352">
        <v>88.19214167161816</v>
      </c>
      <c r="O22" s="82">
        <f>SUM(C22:N22)</f>
        <v>545.75809976852872</v>
      </c>
      <c r="P22" s="89"/>
      <c r="Q22" s="89"/>
      <c r="R22" s="89"/>
      <c r="S22" s="89"/>
      <c r="T22" s="89"/>
      <c r="U22" s="89"/>
      <c r="V22" s="89"/>
      <c r="W22" s="89"/>
      <c r="X22" s="89"/>
      <c r="Y22" s="116"/>
    </row>
    <row r="23" spans="1:28" s="121" customFormat="1" x14ac:dyDescent="0.2">
      <c r="A23" s="5"/>
      <c r="B23" s="369" t="s">
        <v>68</v>
      </c>
      <c r="C23" s="370">
        <f>+C24</f>
        <v>0</v>
      </c>
      <c r="D23" s="370">
        <f t="shared" ref="D23:N23" si="3">+D24</f>
        <v>15.344787463779845</v>
      </c>
      <c r="E23" s="370">
        <f t="shared" si="3"/>
        <v>0</v>
      </c>
      <c r="F23" s="370">
        <f t="shared" si="3"/>
        <v>0</v>
      </c>
      <c r="G23" s="370">
        <f t="shared" si="3"/>
        <v>0</v>
      </c>
      <c r="H23" s="370">
        <f t="shared" si="3"/>
        <v>0</v>
      </c>
      <c r="I23" s="370">
        <f t="shared" si="3"/>
        <v>0</v>
      </c>
      <c r="J23" s="370">
        <f t="shared" si="3"/>
        <v>0</v>
      </c>
      <c r="K23" s="370">
        <f t="shared" si="3"/>
        <v>0</v>
      </c>
      <c r="L23" s="370">
        <f t="shared" si="3"/>
        <v>0</v>
      </c>
      <c r="M23" s="370">
        <f t="shared" si="3"/>
        <v>0</v>
      </c>
      <c r="N23" s="370">
        <f t="shared" si="3"/>
        <v>0</v>
      </c>
      <c r="O23" s="80">
        <f>+O24</f>
        <v>15.344787463779845</v>
      </c>
      <c r="P23" s="89"/>
      <c r="Q23" s="89"/>
      <c r="R23" s="89"/>
      <c r="S23" s="89"/>
      <c r="T23" s="89"/>
      <c r="U23" s="89"/>
      <c r="V23" s="89"/>
      <c r="W23" s="89"/>
      <c r="X23" s="89"/>
      <c r="Y23" s="116"/>
    </row>
    <row r="24" spans="1:28" s="121" customFormat="1" x14ac:dyDescent="0.2">
      <c r="A24" s="5"/>
      <c r="B24" s="474" t="s">
        <v>69</v>
      </c>
      <c r="C24" s="353">
        <v>0</v>
      </c>
      <c r="D24" s="353">
        <v>15.344787463779845</v>
      </c>
      <c r="E24" s="353">
        <v>0</v>
      </c>
      <c r="F24" s="353">
        <v>0</v>
      </c>
      <c r="G24" s="353">
        <v>0</v>
      </c>
      <c r="H24" s="353">
        <v>0</v>
      </c>
      <c r="I24" s="353">
        <v>0</v>
      </c>
      <c r="J24" s="353">
        <v>0</v>
      </c>
      <c r="K24" s="353">
        <v>0</v>
      </c>
      <c r="L24" s="353">
        <v>0</v>
      </c>
      <c r="M24" s="353">
        <v>0</v>
      </c>
      <c r="N24" s="353">
        <v>0</v>
      </c>
      <c r="O24" s="94">
        <f>SUM(C24:N24)</f>
        <v>15.344787463779845</v>
      </c>
      <c r="P24" s="89"/>
      <c r="Q24" s="89"/>
      <c r="R24" s="89"/>
      <c r="S24" s="89"/>
      <c r="T24" s="89"/>
      <c r="U24" s="89"/>
      <c r="V24" s="89"/>
      <c r="W24" s="89"/>
      <c r="X24" s="89"/>
      <c r="Y24" s="116"/>
    </row>
    <row r="25" spans="1:28" s="71" customFormat="1" x14ac:dyDescent="0.2">
      <c r="A25" s="5"/>
      <c r="B25" s="369" t="s">
        <v>70</v>
      </c>
      <c r="C25" s="370">
        <f t="shared" ref="C25:O25" si="4">+C26+C27</f>
        <v>1.1470280016872513E-2</v>
      </c>
      <c r="D25" s="370">
        <f t="shared" si="4"/>
        <v>0.27561656503189247</v>
      </c>
      <c r="E25" s="370">
        <f t="shared" si="4"/>
        <v>1.1761383094418572E-2</v>
      </c>
      <c r="F25" s="370">
        <f t="shared" si="4"/>
        <v>1.1673229119254908E-2</v>
      </c>
      <c r="G25" s="370">
        <f t="shared" si="4"/>
        <v>11.014374098330654</v>
      </c>
      <c r="H25" s="370">
        <f t="shared" si="4"/>
        <v>1.1810347137072281E-2</v>
      </c>
      <c r="I25" s="370">
        <f t="shared" si="4"/>
        <v>1.1950342381048796E-2</v>
      </c>
      <c r="J25" s="370">
        <f t="shared" si="4"/>
        <v>0.27602837233634003</v>
      </c>
      <c r="K25" s="370">
        <f t="shared" si="4"/>
        <v>1.2018785339137477E-2</v>
      </c>
      <c r="L25" s="370">
        <f t="shared" si="4"/>
        <v>1.2154403053249645E-2</v>
      </c>
      <c r="M25" s="370">
        <f t="shared" si="4"/>
        <v>11.014717873953924</v>
      </c>
      <c r="N25" s="370">
        <f t="shared" si="4"/>
        <v>1.2292534449618682E-2</v>
      </c>
      <c r="O25" s="370">
        <f t="shared" si="4"/>
        <v>22.675868214243483</v>
      </c>
      <c r="P25" s="89"/>
      <c r="Q25" s="89"/>
      <c r="R25" s="89"/>
      <c r="S25" s="89"/>
      <c r="T25" s="89"/>
      <c r="U25" s="89"/>
      <c r="V25" s="89"/>
      <c r="W25" s="89"/>
      <c r="X25" s="89"/>
      <c r="Y25" s="116"/>
    </row>
    <row r="26" spans="1:28" s="121" customFormat="1" x14ac:dyDescent="0.2">
      <c r="A26" s="5"/>
      <c r="B26" s="474" t="s">
        <v>73</v>
      </c>
      <c r="C26" s="353">
        <v>0</v>
      </c>
      <c r="D26" s="353">
        <v>0.26407932722126953</v>
      </c>
      <c r="E26" s="353">
        <v>0</v>
      </c>
      <c r="F26" s="353">
        <v>0</v>
      </c>
      <c r="G26" s="353">
        <v>0.26407932722126953</v>
      </c>
      <c r="H26" s="353">
        <v>0</v>
      </c>
      <c r="I26" s="353">
        <v>0</v>
      </c>
      <c r="J26" s="353">
        <v>0.26407932722126953</v>
      </c>
      <c r="K26" s="353">
        <v>0</v>
      </c>
      <c r="L26" s="353">
        <v>0</v>
      </c>
      <c r="M26" s="353">
        <v>0.26407932722126953</v>
      </c>
      <c r="N26" s="353">
        <v>0</v>
      </c>
      <c r="O26" s="353">
        <f>SUM(C26:N26)</f>
        <v>1.0563173088850781</v>
      </c>
      <c r="P26" s="89"/>
      <c r="Q26" s="89"/>
      <c r="R26" s="89"/>
      <c r="S26" s="89"/>
      <c r="T26" s="89"/>
      <c r="U26" s="89"/>
      <c r="V26" s="89"/>
      <c r="W26" s="89"/>
      <c r="X26" s="89"/>
      <c r="Y26" s="116"/>
    </row>
    <row r="27" spans="1:28" s="71" customFormat="1" x14ac:dyDescent="0.2">
      <c r="A27" s="5"/>
      <c r="B27" s="475" t="s">
        <v>71</v>
      </c>
      <c r="C27" s="351">
        <v>1.1470280016872513E-2</v>
      </c>
      <c r="D27" s="351">
        <v>1.1537237810622934E-2</v>
      </c>
      <c r="E27" s="351">
        <v>1.1761383094418572E-2</v>
      </c>
      <c r="F27" s="351">
        <v>1.1673229119254908E-2</v>
      </c>
      <c r="G27" s="351">
        <v>10.750294771109385</v>
      </c>
      <c r="H27" s="351">
        <v>1.1810347137072281E-2</v>
      </c>
      <c r="I27" s="351">
        <v>1.1950342381048796E-2</v>
      </c>
      <c r="J27" s="351">
        <v>1.1949045115070528E-2</v>
      </c>
      <c r="K27" s="351">
        <v>1.2018785339137477E-2</v>
      </c>
      <c r="L27" s="351">
        <v>1.2154403053249645E-2</v>
      </c>
      <c r="M27" s="351">
        <v>10.750638546732654</v>
      </c>
      <c r="N27" s="351">
        <v>1.2292534449618682E-2</v>
      </c>
      <c r="O27" s="83">
        <f t="shared" ref="O27:O30" si="5">SUM(C27:N27)</f>
        <v>21.619550905358405</v>
      </c>
      <c r="P27" s="89"/>
      <c r="Q27" s="89"/>
      <c r="R27" s="89"/>
      <c r="S27" s="89"/>
      <c r="T27" s="89"/>
      <c r="U27" s="89"/>
      <c r="V27" s="89"/>
      <c r="W27" s="89"/>
      <c r="X27" s="89"/>
      <c r="Y27" s="116"/>
    </row>
    <row r="28" spans="1:28" s="5" customFormat="1" x14ac:dyDescent="0.2">
      <c r="B28" s="369" t="s">
        <v>72</v>
      </c>
      <c r="C28" s="370">
        <v>111.18606993</v>
      </c>
      <c r="D28" s="370">
        <v>0</v>
      </c>
      <c r="E28" s="370">
        <v>1.2805170716102166</v>
      </c>
      <c r="F28" s="370">
        <v>19.972056082631578</v>
      </c>
      <c r="G28" s="370">
        <v>1922.8465911618337</v>
      </c>
      <c r="H28" s="370">
        <v>0.42075657</v>
      </c>
      <c r="I28" s="370">
        <v>148.25600830999997</v>
      </c>
      <c r="J28" s="370">
        <v>0</v>
      </c>
      <c r="K28" s="370">
        <v>0.12129997000000001</v>
      </c>
      <c r="L28" s="370">
        <v>19.972056082631578</v>
      </c>
      <c r="M28" s="370">
        <v>7.6224400101813803</v>
      </c>
      <c r="N28" s="370">
        <v>0.42075657</v>
      </c>
      <c r="O28" s="80">
        <f t="shared" si="5"/>
        <v>2232.0985517588883</v>
      </c>
      <c r="P28" s="89"/>
      <c r="Q28" s="89"/>
      <c r="R28" s="89"/>
      <c r="S28" s="89"/>
      <c r="T28" s="89"/>
      <c r="U28" s="89"/>
      <c r="V28" s="89"/>
      <c r="W28" s="89"/>
      <c r="X28" s="89"/>
      <c r="Y28" s="116"/>
    </row>
    <row r="29" spans="1:28" s="5" customFormat="1" x14ac:dyDescent="0.2">
      <c r="B29" s="347" t="s">
        <v>372</v>
      </c>
      <c r="C29" s="370">
        <f>+C30+C32</f>
        <v>1.3114102299999999</v>
      </c>
      <c r="D29" s="370">
        <f t="shared" ref="D29:N29" si="6">+D30+D32</f>
        <v>12.885991669999999</v>
      </c>
      <c r="E29" s="370">
        <f t="shared" si="6"/>
        <v>0</v>
      </c>
      <c r="F29" s="370">
        <f t="shared" si="6"/>
        <v>0</v>
      </c>
      <c r="G29" s="370">
        <f t="shared" si="6"/>
        <v>0</v>
      </c>
      <c r="H29" s="370">
        <f t="shared" si="6"/>
        <v>0</v>
      </c>
      <c r="I29" s="370">
        <f t="shared" si="6"/>
        <v>1.2677281499999999</v>
      </c>
      <c r="J29" s="370">
        <f t="shared" si="6"/>
        <v>0</v>
      </c>
      <c r="K29" s="370">
        <f t="shared" si="6"/>
        <v>0</v>
      </c>
      <c r="L29" s="370">
        <f t="shared" si="6"/>
        <v>0</v>
      </c>
      <c r="M29" s="370">
        <f t="shared" si="6"/>
        <v>0</v>
      </c>
      <c r="N29" s="370">
        <f t="shared" si="6"/>
        <v>1.2243234999999999</v>
      </c>
      <c r="O29" s="80">
        <f>+O32</f>
        <v>16.68945355</v>
      </c>
      <c r="P29" s="89"/>
      <c r="Q29" s="89"/>
      <c r="R29" s="89"/>
      <c r="S29" s="89"/>
      <c r="T29" s="89"/>
      <c r="U29" s="89"/>
      <c r="V29" s="89"/>
      <c r="W29" s="89"/>
      <c r="X29" s="89"/>
      <c r="Y29" s="116"/>
    </row>
    <row r="30" spans="1:28" s="5" customFormat="1" x14ac:dyDescent="0.2">
      <c r="B30" s="476" t="s">
        <v>73</v>
      </c>
      <c r="C30" s="1013">
        <f>+C31</f>
        <v>0</v>
      </c>
      <c r="D30" s="1013">
        <f t="shared" ref="D30:N30" si="7">+D31</f>
        <v>0</v>
      </c>
      <c r="E30" s="1013">
        <f t="shared" si="7"/>
        <v>0</v>
      </c>
      <c r="F30" s="1013">
        <f t="shared" si="7"/>
        <v>0</v>
      </c>
      <c r="G30" s="1013">
        <f t="shared" si="7"/>
        <v>0</v>
      </c>
      <c r="H30" s="1013">
        <f t="shared" si="7"/>
        <v>0</v>
      </c>
      <c r="I30" s="1013">
        <f t="shared" si="7"/>
        <v>0</v>
      </c>
      <c r="J30" s="1013">
        <f t="shared" si="7"/>
        <v>0</v>
      </c>
      <c r="K30" s="1013">
        <f t="shared" si="7"/>
        <v>0</v>
      </c>
      <c r="L30" s="1013">
        <f t="shared" si="7"/>
        <v>0</v>
      </c>
      <c r="M30" s="1013">
        <f t="shared" si="7"/>
        <v>0</v>
      </c>
      <c r="N30" s="1013">
        <f t="shared" si="7"/>
        <v>0</v>
      </c>
      <c r="O30" s="82">
        <f t="shared" si="5"/>
        <v>0</v>
      </c>
      <c r="P30" s="89"/>
      <c r="Q30" s="89"/>
      <c r="R30" s="89"/>
      <c r="S30" s="89"/>
      <c r="T30" s="89"/>
      <c r="U30" s="89"/>
      <c r="V30" s="89"/>
      <c r="W30" s="89"/>
      <c r="X30" s="89"/>
      <c r="Y30" s="116"/>
    </row>
    <row r="31" spans="1:28" s="5" customFormat="1" x14ac:dyDescent="0.2">
      <c r="B31" s="355" t="s">
        <v>938</v>
      </c>
      <c r="C31" s="1035">
        <v>0</v>
      </c>
      <c r="D31" s="1035">
        <v>0</v>
      </c>
      <c r="E31" s="1035">
        <v>0</v>
      </c>
      <c r="F31" s="1035">
        <v>0</v>
      </c>
      <c r="G31" s="1035">
        <v>0</v>
      </c>
      <c r="H31" s="1035">
        <v>0</v>
      </c>
      <c r="I31" s="1035">
        <v>0</v>
      </c>
      <c r="J31" s="1035">
        <v>0</v>
      </c>
      <c r="K31" s="1035">
        <v>0</v>
      </c>
      <c r="L31" s="1035">
        <v>0</v>
      </c>
      <c r="M31" s="1035">
        <v>0</v>
      </c>
      <c r="N31" s="1035">
        <v>0</v>
      </c>
      <c r="O31" s="1041">
        <v>0</v>
      </c>
      <c r="P31" s="89"/>
      <c r="Q31" s="89"/>
      <c r="R31" s="89"/>
      <c r="S31" s="89"/>
      <c r="T31" s="89"/>
      <c r="U31" s="89"/>
      <c r="V31" s="89"/>
      <c r="W31" s="89"/>
      <c r="X31" s="89"/>
      <c r="Y31" s="116"/>
    </row>
    <row r="32" spans="1:28" s="5" customFormat="1" x14ac:dyDescent="0.2">
      <c r="B32" s="476" t="s">
        <v>71</v>
      </c>
      <c r="C32" s="352">
        <f>+C33</f>
        <v>1.3114102299999999</v>
      </c>
      <c r="D32" s="352">
        <f t="shared" ref="D32:N32" si="8">+D33</f>
        <v>12.885991669999999</v>
      </c>
      <c r="E32" s="352">
        <f t="shared" si="8"/>
        <v>0</v>
      </c>
      <c r="F32" s="352">
        <f t="shared" si="8"/>
        <v>0</v>
      </c>
      <c r="G32" s="352">
        <f t="shared" si="8"/>
        <v>0</v>
      </c>
      <c r="H32" s="352">
        <f t="shared" si="8"/>
        <v>0</v>
      </c>
      <c r="I32" s="352">
        <f t="shared" si="8"/>
        <v>1.2677281499999999</v>
      </c>
      <c r="J32" s="352">
        <f t="shared" si="8"/>
        <v>0</v>
      </c>
      <c r="K32" s="352">
        <f t="shared" si="8"/>
        <v>0</v>
      </c>
      <c r="L32" s="352">
        <f t="shared" si="8"/>
        <v>0</v>
      </c>
      <c r="M32" s="352">
        <f t="shared" si="8"/>
        <v>0</v>
      </c>
      <c r="N32" s="352">
        <f t="shared" si="8"/>
        <v>1.2243234999999999</v>
      </c>
      <c r="O32" s="82">
        <f>+O33</f>
        <v>16.68945355</v>
      </c>
      <c r="P32" s="89"/>
      <c r="Q32" s="89"/>
      <c r="R32" s="89"/>
      <c r="S32" s="89"/>
      <c r="T32" s="89"/>
      <c r="U32" s="89"/>
      <c r="V32" s="89"/>
      <c r="W32" s="89"/>
      <c r="X32" s="89"/>
      <c r="Y32" s="116"/>
    </row>
    <row r="33" spans="1:25" s="121" customFormat="1" x14ac:dyDescent="0.2">
      <c r="A33" s="5"/>
      <c r="B33" s="355" t="s">
        <v>939</v>
      </c>
      <c r="C33" s="351">
        <v>1.3114102299999999</v>
      </c>
      <c r="D33" s="351">
        <v>12.885991669999999</v>
      </c>
      <c r="E33" s="351">
        <v>0</v>
      </c>
      <c r="F33" s="351">
        <v>0</v>
      </c>
      <c r="G33" s="351">
        <v>0</v>
      </c>
      <c r="H33" s="351">
        <v>0</v>
      </c>
      <c r="I33" s="351">
        <v>1.2677281499999999</v>
      </c>
      <c r="J33" s="351">
        <v>0</v>
      </c>
      <c r="K33" s="351">
        <v>0</v>
      </c>
      <c r="L33" s="351">
        <v>0</v>
      </c>
      <c r="M33" s="351">
        <v>0</v>
      </c>
      <c r="N33" s="351">
        <v>1.2243234999999999</v>
      </c>
      <c r="O33" s="83">
        <f>SUM(C33:N33)</f>
        <v>16.68945355</v>
      </c>
      <c r="P33" s="89"/>
      <c r="Q33" s="89"/>
      <c r="R33" s="89"/>
      <c r="S33" s="89"/>
      <c r="T33" s="89"/>
      <c r="U33" s="89"/>
      <c r="V33" s="89"/>
      <c r="W33" s="89"/>
      <c r="X33" s="89"/>
      <c r="Y33" s="116"/>
    </row>
    <row r="34" spans="1:25" s="121" customFormat="1" x14ac:dyDescent="0.2">
      <c r="A34" s="5"/>
      <c r="B34" s="354" t="s">
        <v>867</v>
      </c>
      <c r="C34" s="353">
        <f t="shared" ref="C34:O34" si="9">+C35+C36</f>
        <v>11.493807851751752</v>
      </c>
      <c r="D34" s="353">
        <f t="shared" si="9"/>
        <v>17.56525868042948</v>
      </c>
      <c r="E34" s="353">
        <f t="shared" si="9"/>
        <v>22.240392043927532</v>
      </c>
      <c r="F34" s="353">
        <f t="shared" si="9"/>
        <v>14.629054797327422</v>
      </c>
      <c r="G34" s="353">
        <f t="shared" si="9"/>
        <v>14.695046276139443</v>
      </c>
      <c r="H34" s="353">
        <f t="shared" si="9"/>
        <v>19.924425151052745</v>
      </c>
      <c r="I34" s="353">
        <f t="shared" si="9"/>
        <v>12.087283185752568</v>
      </c>
      <c r="J34" s="353">
        <f t="shared" si="9"/>
        <v>20.725376289447222</v>
      </c>
      <c r="K34" s="353">
        <f t="shared" si="9"/>
        <v>25.92717404342557</v>
      </c>
      <c r="L34" s="353">
        <f t="shared" si="9"/>
        <v>18.666420505971161</v>
      </c>
      <c r="M34" s="353">
        <f t="shared" si="9"/>
        <v>18.667025656423689</v>
      </c>
      <c r="N34" s="353">
        <f t="shared" si="9"/>
        <v>23.589854708469307</v>
      </c>
      <c r="O34" s="94">
        <f t="shared" si="9"/>
        <v>220.21111919011787</v>
      </c>
      <c r="P34" s="89"/>
      <c r="Q34" s="89"/>
      <c r="R34" s="89"/>
      <c r="S34" s="89"/>
      <c r="T34" s="89"/>
      <c r="U34" s="89"/>
      <c r="V34" s="89"/>
      <c r="W34" s="89"/>
      <c r="X34" s="89"/>
      <c r="Y34" s="116"/>
    </row>
    <row r="35" spans="1:25" s="71" customFormat="1" x14ac:dyDescent="0.2">
      <c r="A35" s="5"/>
      <c r="B35" s="354" t="s">
        <v>73</v>
      </c>
      <c r="C35" s="353">
        <v>0.82299484175175419</v>
      </c>
      <c r="D35" s="353">
        <v>0.83854160042947767</v>
      </c>
      <c r="E35" s="353">
        <v>0.86228686392753084</v>
      </c>
      <c r="F35" s="353">
        <v>0.8704876273274228</v>
      </c>
      <c r="G35" s="353">
        <v>0.89084128613944458</v>
      </c>
      <c r="H35" s="353">
        <v>0.90375282105274124</v>
      </c>
      <c r="I35" s="353">
        <v>0.92460324575256736</v>
      </c>
      <c r="J35" s="353">
        <v>0.93827798944722129</v>
      </c>
      <c r="K35" s="353">
        <v>0.95609010342557021</v>
      </c>
      <c r="L35" s="353">
        <v>0.97778570597116321</v>
      </c>
      <c r="M35" s="353">
        <v>0.9926596164236956</v>
      </c>
      <c r="N35" s="353">
        <v>1.0148968784693084</v>
      </c>
      <c r="O35" s="94">
        <f>SUM(C35:N35)</f>
        <v>10.993218580117897</v>
      </c>
      <c r="P35" s="89"/>
      <c r="Q35" s="89"/>
      <c r="R35" s="89"/>
      <c r="S35" s="89"/>
      <c r="T35" s="89"/>
      <c r="U35" s="89"/>
      <c r="V35" s="89"/>
      <c r="W35" s="89"/>
      <c r="X35" s="89"/>
      <c r="Y35" s="116"/>
    </row>
    <row r="36" spans="1:25" s="71" customFormat="1" x14ac:dyDescent="0.2">
      <c r="A36" s="5"/>
      <c r="B36" s="356" t="s">
        <v>71</v>
      </c>
      <c r="C36" s="357">
        <v>10.670813009999998</v>
      </c>
      <c r="D36" s="357">
        <v>16.726717080000004</v>
      </c>
      <c r="E36" s="357">
        <v>21.378105180000002</v>
      </c>
      <c r="F36" s="357">
        <v>13.758567169999999</v>
      </c>
      <c r="G36" s="357">
        <v>13.804204989999999</v>
      </c>
      <c r="H36" s="357">
        <v>19.020672330000004</v>
      </c>
      <c r="I36" s="357">
        <v>11.16267994</v>
      </c>
      <c r="J36" s="357">
        <v>19.7870983</v>
      </c>
      <c r="K36" s="357">
        <v>24.97108394</v>
      </c>
      <c r="L36" s="357">
        <v>17.688634799999996</v>
      </c>
      <c r="M36" s="357">
        <v>17.674366039999995</v>
      </c>
      <c r="N36" s="357">
        <v>22.574957829999999</v>
      </c>
      <c r="O36" s="84">
        <f>SUM(C36:N36)</f>
        <v>209.21790060999999</v>
      </c>
      <c r="P36" s="89"/>
      <c r="Q36" s="89"/>
      <c r="R36" s="89"/>
      <c r="S36" s="89"/>
      <c r="T36" s="89"/>
      <c r="U36" s="89"/>
      <c r="V36" s="89"/>
      <c r="W36" s="89"/>
      <c r="X36" s="89"/>
      <c r="Y36" s="116"/>
    </row>
    <row r="37" spans="1:25" s="71" customFormat="1" ht="13.5" thickBot="1" x14ac:dyDescent="0.25">
      <c r="A37" s="5"/>
      <c r="B37" s="358"/>
      <c r="C37" s="358"/>
      <c r="D37" s="358"/>
      <c r="E37" s="358"/>
      <c r="F37" s="81"/>
      <c r="G37" s="81"/>
      <c r="H37" s="81"/>
      <c r="I37" s="81"/>
      <c r="J37" s="81"/>
      <c r="K37" s="81"/>
      <c r="L37" s="81"/>
      <c r="M37" s="81"/>
      <c r="N37" s="81"/>
      <c r="O37" s="81"/>
      <c r="P37" s="89"/>
      <c r="Q37" s="89"/>
      <c r="R37" s="89"/>
      <c r="S37" s="89"/>
      <c r="T37" s="89"/>
      <c r="U37" s="89"/>
      <c r="V37" s="89"/>
      <c r="W37" s="89"/>
      <c r="X37" s="89"/>
      <c r="Y37" s="116"/>
    </row>
    <row r="38" spans="1:25" s="120" customFormat="1" ht="13.5" thickBot="1" x14ac:dyDescent="0.25">
      <c r="A38" s="5"/>
      <c r="B38" s="126" t="s">
        <v>240</v>
      </c>
      <c r="C38" s="78">
        <v>439.55433013136246</v>
      </c>
      <c r="D38" s="78">
        <v>338.78693429097103</v>
      </c>
      <c r="E38" s="78">
        <v>1051.1081807489102</v>
      </c>
      <c r="F38" s="78">
        <v>532.50356594965444</v>
      </c>
      <c r="G38" s="78">
        <v>923.41156705462117</v>
      </c>
      <c r="H38" s="78">
        <v>707.10913977653956</v>
      </c>
      <c r="I38" s="78">
        <v>243.23164513197923</v>
      </c>
      <c r="J38" s="78">
        <v>0</v>
      </c>
      <c r="K38" s="78">
        <v>197.7125801144231</v>
      </c>
      <c r="L38" s="78">
        <v>0</v>
      </c>
      <c r="M38" s="78">
        <v>0</v>
      </c>
      <c r="N38" s="78">
        <v>0</v>
      </c>
      <c r="O38" s="127">
        <f>SUM(C38:N38)</f>
        <v>4433.4179431984612</v>
      </c>
      <c r="P38" s="89"/>
      <c r="Q38" s="89"/>
      <c r="R38" s="89"/>
      <c r="S38" s="89"/>
      <c r="T38" s="89"/>
      <c r="U38" s="89"/>
      <c r="V38" s="89"/>
      <c r="W38" s="89"/>
      <c r="X38" s="89"/>
      <c r="Y38" s="116"/>
    </row>
    <row r="39" spans="1:25" s="71" customFormat="1" ht="13.5" thickBot="1" x14ac:dyDescent="0.25">
      <c r="A39" s="5"/>
      <c r="B39" s="360"/>
      <c r="C39" s="556"/>
      <c r="D39" s="556"/>
      <c r="E39" s="556"/>
      <c r="F39" s="556"/>
      <c r="G39" s="556"/>
      <c r="H39" s="556"/>
      <c r="I39" s="556"/>
      <c r="J39" s="556"/>
      <c r="K39" s="556"/>
      <c r="L39" s="556"/>
      <c r="M39" s="556"/>
      <c r="N39" s="556"/>
      <c r="O39" s="556"/>
      <c r="P39" s="89"/>
      <c r="Q39" s="89"/>
      <c r="R39" s="89"/>
      <c r="S39" s="89"/>
      <c r="T39" s="89"/>
      <c r="U39" s="89"/>
      <c r="V39" s="89"/>
      <c r="W39" s="89"/>
      <c r="X39" s="89"/>
      <c r="Y39" s="116"/>
    </row>
    <row r="40" spans="1:25" s="71" customFormat="1" ht="13.5" thickBot="1" x14ac:dyDescent="0.25">
      <c r="A40" s="5"/>
      <c r="B40" s="126" t="s">
        <v>308</v>
      </c>
      <c r="C40" s="78">
        <f>+C41+C58+SUM(C75:C122)+C125</f>
        <v>1577.3508020119612</v>
      </c>
      <c r="D40" s="78">
        <f t="shared" ref="D40:O40" si="10">+D41+D58+SUM(D75:D122)+D125</f>
        <v>4264.9529757839364</v>
      </c>
      <c r="E40" s="78">
        <f t="shared" si="10"/>
        <v>6299.0172416889718</v>
      </c>
      <c r="F40" s="78">
        <f t="shared" si="10"/>
        <v>7993.0916182120054</v>
      </c>
      <c r="G40" s="78">
        <f t="shared" si="10"/>
        <v>6183.301244449729</v>
      </c>
      <c r="H40" s="78">
        <f t="shared" si="10"/>
        <v>2954.8511133631973</v>
      </c>
      <c r="I40" s="78">
        <f t="shared" si="10"/>
        <v>1644.7343223132773</v>
      </c>
      <c r="J40" s="78">
        <f t="shared" si="10"/>
        <v>1513.6038478704527</v>
      </c>
      <c r="K40" s="78">
        <f t="shared" si="10"/>
        <v>254.16277857027455</v>
      </c>
      <c r="L40" s="78">
        <f t="shared" si="10"/>
        <v>4342.517705716351</v>
      </c>
      <c r="M40" s="78">
        <f t="shared" si="10"/>
        <v>2230.1115769377707</v>
      </c>
      <c r="N40" s="78">
        <f t="shared" si="10"/>
        <v>921.10505012213321</v>
      </c>
      <c r="O40" s="78">
        <f t="shared" si="10"/>
        <v>40178.800277040064</v>
      </c>
      <c r="P40" s="89"/>
      <c r="Q40" s="89"/>
      <c r="R40" s="89"/>
      <c r="S40" s="89"/>
      <c r="T40" s="89"/>
      <c r="U40" s="89"/>
      <c r="V40" s="89"/>
      <c r="W40" s="89"/>
      <c r="X40" s="89"/>
      <c r="Y40" s="116"/>
    </row>
    <row r="41" spans="1:25" s="71" customFormat="1" x14ac:dyDescent="0.2">
      <c r="A41" s="5"/>
      <c r="B41" s="363" t="s">
        <v>75</v>
      </c>
      <c r="C41" s="364">
        <f>+C42+C45+C52+C55</f>
        <v>0</v>
      </c>
      <c r="D41" s="364">
        <f t="shared" ref="D41:N41" si="11">+D42+D45+D52+D55</f>
        <v>0</v>
      </c>
      <c r="E41" s="364">
        <f t="shared" si="11"/>
        <v>0</v>
      </c>
      <c r="F41" s="364">
        <f t="shared" si="11"/>
        <v>0</v>
      </c>
      <c r="G41" s="364">
        <f t="shared" si="11"/>
        <v>0</v>
      </c>
      <c r="H41" s="364">
        <f t="shared" si="11"/>
        <v>0</v>
      </c>
      <c r="I41" s="364">
        <f t="shared" si="11"/>
        <v>0</v>
      </c>
      <c r="J41" s="364">
        <f t="shared" si="11"/>
        <v>0</v>
      </c>
      <c r="K41" s="364">
        <f>+K42+K45+K52+K55</f>
        <v>0</v>
      </c>
      <c r="L41" s="364">
        <f t="shared" si="11"/>
        <v>0</v>
      </c>
      <c r="M41" s="364">
        <f t="shared" si="11"/>
        <v>0</v>
      </c>
      <c r="N41" s="364">
        <f t="shared" si="11"/>
        <v>0</v>
      </c>
      <c r="O41" s="85">
        <f>SUM(C41:N41)</f>
        <v>0</v>
      </c>
      <c r="P41" s="89"/>
      <c r="Q41" s="89"/>
      <c r="R41" s="89"/>
      <c r="S41" s="89"/>
      <c r="T41" s="89"/>
      <c r="U41" s="89"/>
      <c r="V41" s="89"/>
      <c r="W41" s="89"/>
      <c r="X41" s="89"/>
      <c r="Y41" s="116"/>
    </row>
    <row r="42" spans="1:25" s="71" customFormat="1" x14ac:dyDescent="0.2">
      <c r="A42" s="5"/>
      <c r="B42" s="1029" t="s">
        <v>19</v>
      </c>
      <c r="C42" s="1025">
        <f>+C43+C44</f>
        <v>0</v>
      </c>
      <c r="D42" s="1025">
        <f t="shared" ref="D42:N42" si="12">+D43+D44</f>
        <v>0</v>
      </c>
      <c r="E42" s="1025">
        <f t="shared" si="12"/>
        <v>0</v>
      </c>
      <c r="F42" s="1025">
        <f t="shared" si="12"/>
        <v>0</v>
      </c>
      <c r="G42" s="1025">
        <f t="shared" si="12"/>
        <v>0</v>
      </c>
      <c r="H42" s="1025">
        <f t="shared" si="12"/>
        <v>0</v>
      </c>
      <c r="I42" s="1025">
        <f t="shared" si="12"/>
        <v>0</v>
      </c>
      <c r="J42" s="1025">
        <f t="shared" si="12"/>
        <v>0</v>
      </c>
      <c r="K42" s="1025">
        <f t="shared" si="12"/>
        <v>0</v>
      </c>
      <c r="L42" s="1025">
        <f t="shared" si="12"/>
        <v>0</v>
      </c>
      <c r="M42" s="1025">
        <f t="shared" si="12"/>
        <v>0</v>
      </c>
      <c r="N42" s="1025">
        <f t="shared" si="12"/>
        <v>0</v>
      </c>
      <c r="O42" s="1044">
        <f>SUM(C42:N42)</f>
        <v>0</v>
      </c>
      <c r="P42" s="89"/>
      <c r="Q42" s="89"/>
      <c r="R42" s="89"/>
      <c r="S42" s="89"/>
      <c r="T42" s="89"/>
      <c r="U42" s="89"/>
      <c r="V42" s="89"/>
      <c r="W42" s="89"/>
      <c r="X42" s="89"/>
      <c r="Y42" s="116"/>
    </row>
    <row r="43" spans="1:25" s="71" customFormat="1" x14ac:dyDescent="0.2">
      <c r="A43" s="5"/>
      <c r="B43" s="366" t="s">
        <v>241</v>
      </c>
      <c r="C43" s="1025">
        <v>0</v>
      </c>
      <c r="D43" s="1025">
        <v>0</v>
      </c>
      <c r="E43" s="1025">
        <v>0</v>
      </c>
      <c r="F43" s="1025">
        <v>0</v>
      </c>
      <c r="G43" s="1025">
        <v>0</v>
      </c>
      <c r="H43" s="1025">
        <v>0</v>
      </c>
      <c r="I43" s="1025">
        <v>0</v>
      </c>
      <c r="J43" s="1025">
        <v>0</v>
      </c>
      <c r="K43" s="1025">
        <v>0</v>
      </c>
      <c r="L43" s="1025">
        <v>0</v>
      </c>
      <c r="M43" s="1025">
        <v>0</v>
      </c>
      <c r="N43" s="1025">
        <v>0</v>
      </c>
      <c r="O43" s="1044">
        <f>SUM(C43:N43)</f>
        <v>0</v>
      </c>
      <c r="P43" s="89"/>
      <c r="Q43" s="89"/>
      <c r="R43" s="89"/>
      <c r="S43" s="89"/>
      <c r="T43" s="89"/>
      <c r="U43" s="89"/>
      <c r="V43" s="89"/>
      <c r="W43" s="89"/>
      <c r="X43" s="89"/>
      <c r="Y43" s="116"/>
    </row>
    <row r="44" spans="1:25" s="71" customFormat="1" x14ac:dyDescent="0.2">
      <c r="A44" s="5"/>
      <c r="B44" s="366" t="s">
        <v>242</v>
      </c>
      <c r="C44" s="1025">
        <v>0</v>
      </c>
      <c r="D44" s="1025">
        <v>0</v>
      </c>
      <c r="E44" s="1025">
        <v>0</v>
      </c>
      <c r="F44" s="1025">
        <v>0</v>
      </c>
      <c r="G44" s="1025">
        <v>0</v>
      </c>
      <c r="H44" s="1025">
        <v>0</v>
      </c>
      <c r="I44" s="1025">
        <v>0</v>
      </c>
      <c r="J44" s="1025">
        <v>0</v>
      </c>
      <c r="K44" s="1025">
        <v>0</v>
      </c>
      <c r="L44" s="1025">
        <v>0</v>
      </c>
      <c r="M44" s="1025">
        <v>0</v>
      </c>
      <c r="N44" s="1025">
        <v>0</v>
      </c>
      <c r="O44" s="1044">
        <f>SUM(C44:N44)</f>
        <v>0</v>
      </c>
      <c r="P44" s="89"/>
      <c r="Q44" s="89"/>
      <c r="R44" s="89"/>
      <c r="S44" s="89"/>
      <c r="T44" s="89"/>
      <c r="U44" s="89"/>
      <c r="V44" s="89"/>
      <c r="W44" s="89"/>
      <c r="X44" s="89"/>
      <c r="Y44" s="116"/>
    </row>
    <row r="45" spans="1:25" s="71" customFormat="1" x14ac:dyDescent="0.2">
      <c r="A45" s="5"/>
      <c r="B45" s="1029" t="s">
        <v>20</v>
      </c>
      <c r="C45" s="1025">
        <f>+C46+C49</f>
        <v>0</v>
      </c>
      <c r="D45" s="1025">
        <f t="shared" ref="D45:N45" si="13">+D46+D49</f>
        <v>0</v>
      </c>
      <c r="E45" s="1025">
        <f t="shared" si="13"/>
        <v>0</v>
      </c>
      <c r="F45" s="1025">
        <f t="shared" si="13"/>
        <v>0</v>
      </c>
      <c r="G45" s="1025">
        <f t="shared" si="13"/>
        <v>0</v>
      </c>
      <c r="H45" s="1025">
        <f t="shared" si="13"/>
        <v>0</v>
      </c>
      <c r="I45" s="1025">
        <f t="shared" si="13"/>
        <v>0</v>
      </c>
      <c r="J45" s="1025">
        <f t="shared" si="13"/>
        <v>0</v>
      </c>
      <c r="K45" s="1025">
        <f t="shared" si="13"/>
        <v>0</v>
      </c>
      <c r="L45" s="1025">
        <f t="shared" si="13"/>
        <v>0</v>
      </c>
      <c r="M45" s="1025">
        <f t="shared" si="13"/>
        <v>0</v>
      </c>
      <c r="N45" s="1025">
        <f t="shared" si="13"/>
        <v>0</v>
      </c>
      <c r="O45" s="1044">
        <f t="shared" ref="O45:O57" si="14">SUM(C45:N45)</f>
        <v>0</v>
      </c>
      <c r="P45" s="89"/>
      <c r="Q45" s="89"/>
      <c r="R45" s="89"/>
      <c r="S45" s="89"/>
      <c r="T45" s="89"/>
      <c r="U45" s="89"/>
      <c r="V45" s="89"/>
      <c r="W45" s="89"/>
      <c r="X45" s="89"/>
      <c r="Y45" s="116"/>
    </row>
    <row r="46" spans="1:25" s="71" customFormat="1" x14ac:dyDescent="0.2">
      <c r="A46" s="5"/>
      <c r="B46" s="366" t="s">
        <v>241</v>
      </c>
      <c r="C46" s="1025">
        <f>+C47+C48</f>
        <v>0</v>
      </c>
      <c r="D46" s="1025">
        <f t="shared" ref="D46:N46" si="15">+D47+D48</f>
        <v>0</v>
      </c>
      <c r="E46" s="1025">
        <f t="shared" si="15"/>
        <v>0</v>
      </c>
      <c r="F46" s="1025">
        <f t="shared" si="15"/>
        <v>0</v>
      </c>
      <c r="G46" s="1025">
        <f t="shared" si="15"/>
        <v>0</v>
      </c>
      <c r="H46" s="1025">
        <f t="shared" si="15"/>
        <v>0</v>
      </c>
      <c r="I46" s="1025">
        <f t="shared" si="15"/>
        <v>0</v>
      </c>
      <c r="J46" s="1025">
        <f t="shared" si="15"/>
        <v>0</v>
      </c>
      <c r="K46" s="1025">
        <f t="shared" si="15"/>
        <v>0</v>
      </c>
      <c r="L46" s="1025">
        <f t="shared" si="15"/>
        <v>0</v>
      </c>
      <c r="M46" s="1025">
        <f t="shared" si="15"/>
        <v>0</v>
      </c>
      <c r="N46" s="1025">
        <f t="shared" si="15"/>
        <v>0</v>
      </c>
      <c r="O46" s="1044">
        <f t="shared" si="14"/>
        <v>0</v>
      </c>
      <c r="P46" s="89"/>
      <c r="Q46" s="89"/>
      <c r="R46" s="89"/>
      <c r="S46" s="89"/>
      <c r="T46" s="89"/>
      <c r="U46" s="89"/>
      <c r="V46" s="89"/>
      <c r="W46" s="89"/>
      <c r="X46" s="89"/>
      <c r="Y46" s="116"/>
    </row>
    <row r="47" spans="1:25" s="71" customFormat="1" x14ac:dyDescent="0.2">
      <c r="A47" s="5"/>
      <c r="B47" s="367" t="s">
        <v>243</v>
      </c>
      <c r="C47" s="1025">
        <v>0</v>
      </c>
      <c r="D47" s="1025">
        <v>0</v>
      </c>
      <c r="E47" s="1025">
        <v>0</v>
      </c>
      <c r="F47" s="1025">
        <v>0</v>
      </c>
      <c r="G47" s="1025">
        <v>0</v>
      </c>
      <c r="H47" s="1025">
        <v>0</v>
      </c>
      <c r="I47" s="1025">
        <v>0</v>
      </c>
      <c r="J47" s="1025">
        <v>0</v>
      </c>
      <c r="K47" s="1025">
        <v>0</v>
      </c>
      <c r="L47" s="1025">
        <v>0</v>
      </c>
      <c r="M47" s="1025">
        <v>0</v>
      </c>
      <c r="N47" s="1025">
        <v>0</v>
      </c>
      <c r="O47" s="1044">
        <f t="shared" si="14"/>
        <v>0</v>
      </c>
      <c r="P47" s="89"/>
      <c r="Q47" s="89"/>
      <c r="R47" s="89"/>
      <c r="S47" s="89"/>
      <c r="T47" s="89"/>
      <c r="U47" s="89"/>
      <c r="V47" s="89"/>
      <c r="W47" s="89"/>
      <c r="X47" s="89"/>
      <c r="Y47" s="116"/>
    </row>
    <row r="48" spans="1:25" s="71" customFormat="1" x14ac:dyDescent="0.2">
      <c r="A48" s="5"/>
      <c r="B48" s="368" t="s">
        <v>244</v>
      </c>
      <c r="C48" s="1025">
        <v>0</v>
      </c>
      <c r="D48" s="1025">
        <v>0</v>
      </c>
      <c r="E48" s="1025">
        <v>0</v>
      </c>
      <c r="F48" s="1025">
        <v>0</v>
      </c>
      <c r="G48" s="1025">
        <v>0</v>
      </c>
      <c r="H48" s="1025">
        <v>0</v>
      </c>
      <c r="I48" s="1025">
        <v>0</v>
      </c>
      <c r="J48" s="1025">
        <v>0</v>
      </c>
      <c r="K48" s="1025">
        <v>0</v>
      </c>
      <c r="L48" s="1025">
        <v>0</v>
      </c>
      <c r="M48" s="1025">
        <v>0</v>
      </c>
      <c r="N48" s="1025">
        <v>0</v>
      </c>
      <c r="O48" s="1044">
        <f t="shared" si="14"/>
        <v>0</v>
      </c>
      <c r="P48" s="89"/>
      <c r="Q48" s="89"/>
      <c r="R48" s="89"/>
      <c r="S48" s="89"/>
      <c r="T48" s="89"/>
      <c r="U48" s="89"/>
      <c r="V48" s="89"/>
      <c r="W48" s="89"/>
      <c r="X48" s="89"/>
      <c r="Y48" s="116"/>
    </row>
    <row r="49" spans="1:25" s="71" customFormat="1" x14ac:dyDescent="0.2">
      <c r="A49" s="5"/>
      <c r="B49" s="366" t="s">
        <v>242</v>
      </c>
      <c r="C49" s="1025">
        <f>+C50+C51</f>
        <v>0</v>
      </c>
      <c r="D49" s="1025">
        <f t="shared" ref="D49:N49" si="16">+D50+D51</f>
        <v>0</v>
      </c>
      <c r="E49" s="1025">
        <f t="shared" si="16"/>
        <v>0</v>
      </c>
      <c r="F49" s="1025">
        <f t="shared" si="16"/>
        <v>0</v>
      </c>
      <c r="G49" s="1025">
        <f t="shared" si="16"/>
        <v>0</v>
      </c>
      <c r="H49" s="1025">
        <f t="shared" si="16"/>
        <v>0</v>
      </c>
      <c r="I49" s="1025">
        <f t="shared" si="16"/>
        <v>0</v>
      </c>
      <c r="J49" s="1025">
        <f t="shared" si="16"/>
        <v>0</v>
      </c>
      <c r="K49" s="1025">
        <f t="shared" si="16"/>
        <v>0</v>
      </c>
      <c r="L49" s="1025">
        <f t="shared" si="16"/>
        <v>0</v>
      </c>
      <c r="M49" s="1025">
        <f t="shared" si="16"/>
        <v>0</v>
      </c>
      <c r="N49" s="1025">
        <f t="shared" si="16"/>
        <v>0</v>
      </c>
      <c r="O49" s="1044">
        <f t="shared" si="14"/>
        <v>0</v>
      </c>
      <c r="P49" s="89"/>
      <c r="Q49" s="89"/>
      <c r="R49" s="89"/>
      <c r="S49" s="89"/>
      <c r="T49" s="89"/>
      <c r="U49" s="89"/>
      <c r="V49" s="89"/>
      <c r="W49" s="89"/>
      <c r="X49" s="89"/>
      <c r="Y49" s="116"/>
    </row>
    <row r="50" spans="1:25" s="71" customFormat="1" x14ac:dyDescent="0.2">
      <c r="A50" s="5"/>
      <c r="B50" s="367" t="s">
        <v>243</v>
      </c>
      <c r="C50" s="1025">
        <v>0</v>
      </c>
      <c r="D50" s="1025">
        <v>0</v>
      </c>
      <c r="E50" s="1025">
        <v>0</v>
      </c>
      <c r="F50" s="1025">
        <v>0</v>
      </c>
      <c r="G50" s="1025">
        <v>0</v>
      </c>
      <c r="H50" s="1025">
        <v>0</v>
      </c>
      <c r="I50" s="1025">
        <v>0</v>
      </c>
      <c r="J50" s="1025">
        <v>0</v>
      </c>
      <c r="K50" s="1025">
        <v>0</v>
      </c>
      <c r="L50" s="1025">
        <v>0</v>
      </c>
      <c r="M50" s="1025">
        <v>0</v>
      </c>
      <c r="N50" s="1025">
        <v>0</v>
      </c>
      <c r="O50" s="1044">
        <f t="shared" si="14"/>
        <v>0</v>
      </c>
      <c r="P50" s="89"/>
      <c r="Q50" s="89"/>
      <c r="R50" s="89"/>
      <c r="S50" s="89"/>
      <c r="T50" s="89"/>
      <c r="U50" s="89"/>
      <c r="V50" s="89"/>
      <c r="W50" s="89"/>
      <c r="X50" s="89"/>
      <c r="Y50" s="116"/>
    </row>
    <row r="51" spans="1:25" s="71" customFormat="1" x14ac:dyDescent="0.2">
      <c r="A51" s="5"/>
      <c r="B51" s="368" t="s">
        <v>244</v>
      </c>
      <c r="C51" s="1025">
        <v>0</v>
      </c>
      <c r="D51" s="1025">
        <v>0</v>
      </c>
      <c r="E51" s="1025">
        <v>0</v>
      </c>
      <c r="F51" s="1025">
        <v>0</v>
      </c>
      <c r="G51" s="1025">
        <v>0</v>
      </c>
      <c r="H51" s="1025">
        <v>0</v>
      </c>
      <c r="I51" s="1025">
        <v>0</v>
      </c>
      <c r="J51" s="1025">
        <v>0</v>
      </c>
      <c r="K51" s="1025">
        <v>0</v>
      </c>
      <c r="L51" s="1025">
        <v>0</v>
      </c>
      <c r="M51" s="1025">
        <v>0</v>
      </c>
      <c r="N51" s="1025">
        <v>0</v>
      </c>
      <c r="O51" s="1044">
        <f t="shared" si="14"/>
        <v>0</v>
      </c>
      <c r="P51" s="89"/>
      <c r="Q51" s="89"/>
      <c r="R51" s="89"/>
      <c r="S51" s="89"/>
      <c r="T51" s="89"/>
      <c r="U51" s="89"/>
      <c r="V51" s="89"/>
      <c r="W51" s="89"/>
      <c r="X51" s="89"/>
      <c r="Y51" s="116"/>
    </row>
    <row r="52" spans="1:25" s="71" customFormat="1" x14ac:dyDescent="0.2">
      <c r="A52" s="5"/>
      <c r="B52" s="1029" t="s">
        <v>21</v>
      </c>
      <c r="C52" s="1025">
        <f>+C53+C54</f>
        <v>0</v>
      </c>
      <c r="D52" s="1025">
        <f t="shared" ref="D52:N52" si="17">+D53+D54</f>
        <v>0</v>
      </c>
      <c r="E52" s="1025">
        <f t="shared" si="17"/>
        <v>0</v>
      </c>
      <c r="F52" s="1025">
        <f t="shared" si="17"/>
        <v>0</v>
      </c>
      <c r="G52" s="1025">
        <f t="shared" si="17"/>
        <v>0</v>
      </c>
      <c r="H52" s="1025">
        <f t="shared" si="17"/>
        <v>0</v>
      </c>
      <c r="I52" s="1025">
        <f t="shared" si="17"/>
        <v>0</v>
      </c>
      <c r="J52" s="1025">
        <f t="shared" si="17"/>
        <v>0</v>
      </c>
      <c r="K52" s="1025">
        <f t="shared" si="17"/>
        <v>0</v>
      </c>
      <c r="L52" s="1025">
        <f t="shared" si="17"/>
        <v>0</v>
      </c>
      <c r="M52" s="1025">
        <f t="shared" si="17"/>
        <v>0</v>
      </c>
      <c r="N52" s="1025">
        <f t="shared" si="17"/>
        <v>0</v>
      </c>
      <c r="O52" s="1044">
        <f t="shared" si="14"/>
        <v>0</v>
      </c>
      <c r="P52" s="89"/>
      <c r="Q52" s="89"/>
      <c r="R52" s="89"/>
      <c r="S52" s="89"/>
      <c r="T52" s="89"/>
      <c r="U52" s="89"/>
      <c r="V52" s="89"/>
      <c r="W52" s="89"/>
      <c r="X52" s="89"/>
      <c r="Y52" s="116"/>
    </row>
    <row r="53" spans="1:25" s="71" customFormat="1" x14ac:dyDescent="0.2">
      <c r="A53" s="5"/>
      <c r="B53" s="366" t="s">
        <v>241</v>
      </c>
      <c r="C53" s="1025">
        <v>0</v>
      </c>
      <c r="D53" s="1025">
        <v>0</v>
      </c>
      <c r="E53" s="1025">
        <v>0</v>
      </c>
      <c r="F53" s="1025">
        <v>0</v>
      </c>
      <c r="G53" s="1025">
        <v>0</v>
      </c>
      <c r="H53" s="1025">
        <v>0</v>
      </c>
      <c r="I53" s="1025">
        <v>0</v>
      </c>
      <c r="J53" s="1025">
        <v>0</v>
      </c>
      <c r="K53" s="1025">
        <v>0</v>
      </c>
      <c r="L53" s="1025">
        <v>0</v>
      </c>
      <c r="M53" s="1025">
        <v>0</v>
      </c>
      <c r="N53" s="1025">
        <v>0</v>
      </c>
      <c r="O53" s="1044">
        <f t="shared" si="14"/>
        <v>0</v>
      </c>
      <c r="P53" s="89"/>
      <c r="Q53" s="89"/>
      <c r="R53" s="89"/>
      <c r="S53" s="89"/>
      <c r="T53" s="89"/>
      <c r="U53" s="89"/>
      <c r="V53" s="89"/>
      <c r="W53" s="89"/>
      <c r="X53" s="89"/>
      <c r="Y53" s="116"/>
    </row>
    <row r="54" spans="1:25" s="71" customFormat="1" x14ac:dyDescent="0.2">
      <c r="A54" s="5"/>
      <c r="B54" s="366" t="s">
        <v>242</v>
      </c>
      <c r="C54" s="1025">
        <v>0</v>
      </c>
      <c r="D54" s="1025">
        <v>0</v>
      </c>
      <c r="E54" s="1025">
        <v>0</v>
      </c>
      <c r="F54" s="1025">
        <v>0</v>
      </c>
      <c r="G54" s="1025">
        <v>0</v>
      </c>
      <c r="H54" s="1025">
        <v>0</v>
      </c>
      <c r="I54" s="1025">
        <v>0</v>
      </c>
      <c r="J54" s="1025">
        <v>0</v>
      </c>
      <c r="K54" s="1025">
        <v>0</v>
      </c>
      <c r="L54" s="1025">
        <v>0</v>
      </c>
      <c r="M54" s="1025">
        <v>0</v>
      </c>
      <c r="N54" s="1025">
        <v>0</v>
      </c>
      <c r="O54" s="1044">
        <f t="shared" si="14"/>
        <v>0</v>
      </c>
      <c r="P54" s="89"/>
      <c r="Q54" s="89"/>
      <c r="R54" s="89"/>
      <c r="S54" s="89"/>
      <c r="T54" s="89"/>
      <c r="U54" s="89"/>
      <c r="V54" s="89"/>
      <c r="W54" s="89"/>
      <c r="X54" s="89"/>
      <c r="Y54" s="116"/>
    </row>
    <row r="55" spans="1:25" s="71" customFormat="1" x14ac:dyDescent="0.2">
      <c r="A55" s="5"/>
      <c r="B55" s="1029" t="s">
        <v>22</v>
      </c>
      <c r="C55" s="1025">
        <f>+C56+C57</f>
        <v>0</v>
      </c>
      <c r="D55" s="1025">
        <f t="shared" ref="D55:N55" si="18">+D56+D57</f>
        <v>0</v>
      </c>
      <c r="E55" s="1025">
        <f t="shared" si="18"/>
        <v>0</v>
      </c>
      <c r="F55" s="1025">
        <f t="shared" si="18"/>
        <v>0</v>
      </c>
      <c r="G55" s="1025">
        <f t="shared" si="18"/>
        <v>0</v>
      </c>
      <c r="H55" s="1025">
        <f t="shared" si="18"/>
        <v>0</v>
      </c>
      <c r="I55" s="1025">
        <f t="shared" si="18"/>
        <v>0</v>
      </c>
      <c r="J55" s="1025">
        <f t="shared" si="18"/>
        <v>0</v>
      </c>
      <c r="K55" s="1025">
        <f t="shared" si="18"/>
        <v>0</v>
      </c>
      <c r="L55" s="1025">
        <f t="shared" si="18"/>
        <v>0</v>
      </c>
      <c r="M55" s="1025">
        <f t="shared" si="18"/>
        <v>0</v>
      </c>
      <c r="N55" s="1025">
        <f t="shared" si="18"/>
        <v>0</v>
      </c>
      <c r="O55" s="1044">
        <f t="shared" si="14"/>
        <v>0</v>
      </c>
      <c r="P55" s="89"/>
      <c r="Q55" s="89"/>
      <c r="R55" s="89"/>
      <c r="S55" s="89"/>
      <c r="T55" s="89"/>
      <c r="U55" s="89"/>
      <c r="V55" s="89"/>
      <c r="W55" s="89"/>
      <c r="X55" s="89"/>
      <c r="Y55" s="116"/>
    </row>
    <row r="56" spans="1:25" s="71" customFormat="1" x14ac:dyDescent="0.2">
      <c r="A56" s="5"/>
      <c r="B56" s="366" t="s">
        <v>241</v>
      </c>
      <c r="C56" s="1025">
        <v>0</v>
      </c>
      <c r="D56" s="1025">
        <v>0</v>
      </c>
      <c r="E56" s="1025">
        <v>0</v>
      </c>
      <c r="F56" s="1025">
        <v>0</v>
      </c>
      <c r="G56" s="1025">
        <v>0</v>
      </c>
      <c r="H56" s="1025">
        <v>0</v>
      </c>
      <c r="I56" s="1025">
        <v>0</v>
      </c>
      <c r="J56" s="1025">
        <v>0</v>
      </c>
      <c r="K56" s="1025">
        <v>0</v>
      </c>
      <c r="L56" s="1025">
        <v>0</v>
      </c>
      <c r="M56" s="1025">
        <v>0</v>
      </c>
      <c r="N56" s="1025">
        <v>0</v>
      </c>
      <c r="O56" s="1044">
        <f t="shared" si="14"/>
        <v>0</v>
      </c>
      <c r="P56" s="89"/>
      <c r="Q56" s="89"/>
      <c r="R56" s="89"/>
      <c r="S56" s="89"/>
      <c r="T56" s="89"/>
      <c r="U56" s="89"/>
      <c r="V56" s="89"/>
      <c r="W56" s="89"/>
      <c r="X56" s="89"/>
      <c r="Y56" s="116"/>
    </row>
    <row r="57" spans="1:25" s="71" customFormat="1" x14ac:dyDescent="0.2">
      <c r="A57" s="5"/>
      <c r="B57" s="366" t="s">
        <v>242</v>
      </c>
      <c r="C57" s="1025">
        <v>0</v>
      </c>
      <c r="D57" s="1025">
        <v>0</v>
      </c>
      <c r="E57" s="1025">
        <v>0</v>
      </c>
      <c r="F57" s="1025">
        <v>0</v>
      </c>
      <c r="G57" s="1025">
        <v>0</v>
      </c>
      <c r="H57" s="1025">
        <v>0</v>
      </c>
      <c r="I57" s="1025">
        <v>0</v>
      </c>
      <c r="J57" s="1025">
        <v>0</v>
      </c>
      <c r="K57" s="1025">
        <v>0</v>
      </c>
      <c r="L57" s="1025">
        <v>0</v>
      </c>
      <c r="M57" s="1025">
        <v>0</v>
      </c>
      <c r="N57" s="1025">
        <v>0</v>
      </c>
      <c r="O57" s="1044">
        <f t="shared" si="14"/>
        <v>0</v>
      </c>
      <c r="P57" s="89"/>
      <c r="Q57" s="89"/>
      <c r="R57" s="89"/>
      <c r="S57" s="89"/>
      <c r="T57" s="89"/>
      <c r="U57" s="89"/>
      <c r="V57" s="89"/>
      <c r="W57" s="89"/>
      <c r="X57" s="89"/>
      <c r="Y57" s="116"/>
    </row>
    <row r="58" spans="1:25" s="71" customFormat="1" x14ac:dyDescent="0.2">
      <c r="A58" s="5"/>
      <c r="B58" s="369" t="s">
        <v>76</v>
      </c>
      <c r="C58" s="370">
        <f>+C59+C62+C69+C72</f>
        <v>0</v>
      </c>
      <c r="D58" s="370">
        <f t="shared" ref="D58:N58" si="19">+D59+D62+D69+D72</f>
        <v>0</v>
      </c>
      <c r="E58" s="370">
        <f t="shared" si="19"/>
        <v>0</v>
      </c>
      <c r="F58" s="370">
        <f t="shared" si="19"/>
        <v>0</v>
      </c>
      <c r="G58" s="370">
        <f t="shared" si="19"/>
        <v>0</v>
      </c>
      <c r="H58" s="370">
        <f t="shared" si="19"/>
        <v>0</v>
      </c>
      <c r="I58" s="370">
        <f t="shared" si="19"/>
        <v>0</v>
      </c>
      <c r="J58" s="370">
        <f t="shared" si="19"/>
        <v>0</v>
      </c>
      <c r="K58" s="370">
        <f t="shared" si="19"/>
        <v>0</v>
      </c>
      <c r="L58" s="370">
        <f t="shared" si="19"/>
        <v>0</v>
      </c>
      <c r="M58" s="370">
        <f t="shared" si="19"/>
        <v>0</v>
      </c>
      <c r="N58" s="370">
        <f t="shared" si="19"/>
        <v>0</v>
      </c>
      <c r="O58" s="1042">
        <f>SUM(C58:N58)</f>
        <v>0</v>
      </c>
      <c r="P58" s="89"/>
      <c r="Q58" s="89"/>
      <c r="R58" s="89"/>
      <c r="S58" s="89"/>
      <c r="T58" s="89"/>
      <c r="U58" s="89"/>
      <c r="V58" s="89"/>
      <c r="W58" s="89"/>
      <c r="X58" s="89"/>
      <c r="Y58" s="116"/>
    </row>
    <row r="59" spans="1:25" s="71" customFormat="1" x14ac:dyDescent="0.2">
      <c r="A59" s="5"/>
      <c r="B59" s="1029" t="s">
        <v>23</v>
      </c>
      <c r="C59" s="1025">
        <f>+C60+C61</f>
        <v>0</v>
      </c>
      <c r="D59" s="1025">
        <f t="shared" ref="D59:N59" si="20">+D60+D61</f>
        <v>0</v>
      </c>
      <c r="E59" s="1025">
        <f t="shared" si="20"/>
        <v>0</v>
      </c>
      <c r="F59" s="1025">
        <f t="shared" si="20"/>
        <v>0</v>
      </c>
      <c r="G59" s="1025">
        <f t="shared" si="20"/>
        <v>0</v>
      </c>
      <c r="H59" s="1025">
        <f t="shared" si="20"/>
        <v>0</v>
      </c>
      <c r="I59" s="1025">
        <f t="shared" si="20"/>
        <v>0</v>
      </c>
      <c r="J59" s="1025">
        <f t="shared" si="20"/>
        <v>0</v>
      </c>
      <c r="K59" s="1025">
        <f t="shared" si="20"/>
        <v>0</v>
      </c>
      <c r="L59" s="1025">
        <f t="shared" si="20"/>
        <v>0</v>
      </c>
      <c r="M59" s="1025">
        <f t="shared" si="20"/>
        <v>0</v>
      </c>
      <c r="N59" s="1025">
        <f t="shared" si="20"/>
        <v>0</v>
      </c>
      <c r="O59" s="95">
        <f>SUM(C59:N59)</f>
        <v>0</v>
      </c>
      <c r="P59" s="89"/>
      <c r="Q59" s="89"/>
      <c r="R59" s="89"/>
      <c r="S59" s="89"/>
      <c r="T59" s="89"/>
      <c r="U59" s="89"/>
      <c r="V59" s="89"/>
      <c r="W59" s="89"/>
      <c r="X59" s="89"/>
      <c r="Y59" s="116"/>
    </row>
    <row r="60" spans="1:25" s="71" customFormat="1" x14ac:dyDescent="0.2">
      <c r="A60" s="5"/>
      <c r="B60" s="366" t="s">
        <v>241</v>
      </c>
      <c r="C60" s="1025">
        <v>0</v>
      </c>
      <c r="D60" s="1025">
        <v>0</v>
      </c>
      <c r="E60" s="1025">
        <v>0</v>
      </c>
      <c r="F60" s="1025">
        <v>0</v>
      </c>
      <c r="G60" s="1025">
        <v>0</v>
      </c>
      <c r="H60" s="1025">
        <v>0</v>
      </c>
      <c r="I60" s="1025">
        <v>0</v>
      </c>
      <c r="J60" s="1025">
        <v>0</v>
      </c>
      <c r="K60" s="1025">
        <v>0</v>
      </c>
      <c r="L60" s="1025">
        <v>0</v>
      </c>
      <c r="M60" s="1025">
        <v>0</v>
      </c>
      <c r="N60" s="1025">
        <v>0</v>
      </c>
      <c r="O60" s="1044">
        <f t="shared" ref="O60:O74" si="21">SUM(C60:N60)</f>
        <v>0</v>
      </c>
      <c r="P60" s="89"/>
      <c r="Q60" s="89"/>
      <c r="R60" s="89"/>
      <c r="S60" s="89"/>
      <c r="T60" s="89"/>
      <c r="U60" s="89"/>
      <c r="V60" s="89"/>
      <c r="W60" s="89"/>
      <c r="X60" s="89"/>
      <c r="Y60" s="116"/>
    </row>
    <row r="61" spans="1:25" s="71" customFormat="1" x14ac:dyDescent="0.2">
      <c r="A61" s="5"/>
      <c r="B61" s="366" t="s">
        <v>242</v>
      </c>
      <c r="C61" s="1025">
        <v>0</v>
      </c>
      <c r="D61" s="1025">
        <v>0</v>
      </c>
      <c r="E61" s="1025">
        <v>0</v>
      </c>
      <c r="F61" s="1025">
        <v>0</v>
      </c>
      <c r="G61" s="1025">
        <v>0</v>
      </c>
      <c r="H61" s="1025">
        <v>0</v>
      </c>
      <c r="I61" s="1025">
        <v>0</v>
      </c>
      <c r="J61" s="1025">
        <v>0</v>
      </c>
      <c r="K61" s="1025">
        <v>0</v>
      </c>
      <c r="L61" s="1025">
        <v>0</v>
      </c>
      <c r="M61" s="1025">
        <v>0</v>
      </c>
      <c r="N61" s="1025">
        <v>0</v>
      </c>
      <c r="O61" s="1044">
        <f t="shared" si="21"/>
        <v>0</v>
      </c>
      <c r="P61" s="89"/>
      <c r="Q61" s="89"/>
      <c r="R61" s="89"/>
      <c r="S61" s="89"/>
      <c r="T61" s="89"/>
      <c r="U61" s="89"/>
      <c r="V61" s="89"/>
      <c r="W61" s="89"/>
      <c r="X61" s="89"/>
      <c r="Y61" s="116"/>
    </row>
    <row r="62" spans="1:25" s="71" customFormat="1" x14ac:dyDescent="0.2">
      <c r="A62" s="5"/>
      <c r="B62" s="1029" t="s">
        <v>24</v>
      </c>
      <c r="C62" s="1025">
        <f>+C63+C66</f>
        <v>0</v>
      </c>
      <c r="D62" s="1025">
        <f t="shared" ref="D62:N62" si="22">+D63+D66</f>
        <v>0</v>
      </c>
      <c r="E62" s="1025">
        <f t="shared" si="22"/>
        <v>0</v>
      </c>
      <c r="F62" s="1025">
        <f t="shared" si="22"/>
        <v>0</v>
      </c>
      <c r="G62" s="1025">
        <f t="shared" si="22"/>
        <v>0</v>
      </c>
      <c r="H62" s="1025">
        <f t="shared" si="22"/>
        <v>0</v>
      </c>
      <c r="I62" s="1025">
        <f t="shared" si="22"/>
        <v>0</v>
      </c>
      <c r="J62" s="1025">
        <f t="shared" si="22"/>
        <v>0</v>
      </c>
      <c r="K62" s="1025">
        <f t="shared" si="22"/>
        <v>0</v>
      </c>
      <c r="L62" s="1025">
        <f t="shared" si="22"/>
        <v>0</v>
      </c>
      <c r="M62" s="1025">
        <f t="shared" si="22"/>
        <v>0</v>
      </c>
      <c r="N62" s="1025">
        <f t="shared" si="22"/>
        <v>0</v>
      </c>
      <c r="O62" s="1044">
        <f t="shared" si="21"/>
        <v>0</v>
      </c>
      <c r="P62" s="89"/>
      <c r="Q62" s="89"/>
      <c r="R62" s="89"/>
      <c r="S62" s="89"/>
      <c r="T62" s="89"/>
      <c r="U62" s="89"/>
      <c r="V62" s="89"/>
      <c r="W62" s="89"/>
      <c r="X62" s="89"/>
      <c r="Y62" s="116"/>
    </row>
    <row r="63" spans="1:25" s="71" customFormat="1" x14ac:dyDescent="0.2">
      <c r="A63" s="5"/>
      <c r="B63" s="366" t="s">
        <v>241</v>
      </c>
      <c r="C63" s="1025">
        <f>+C64+C65</f>
        <v>0</v>
      </c>
      <c r="D63" s="1025">
        <f t="shared" ref="D63:N63" si="23">+D64+D65</f>
        <v>0</v>
      </c>
      <c r="E63" s="1025">
        <f t="shared" si="23"/>
        <v>0</v>
      </c>
      <c r="F63" s="1025">
        <f t="shared" si="23"/>
        <v>0</v>
      </c>
      <c r="G63" s="1025">
        <f t="shared" si="23"/>
        <v>0</v>
      </c>
      <c r="H63" s="1025">
        <f t="shared" si="23"/>
        <v>0</v>
      </c>
      <c r="I63" s="1025">
        <f t="shared" si="23"/>
        <v>0</v>
      </c>
      <c r="J63" s="1025">
        <f t="shared" si="23"/>
        <v>0</v>
      </c>
      <c r="K63" s="1025">
        <f t="shared" si="23"/>
        <v>0</v>
      </c>
      <c r="L63" s="1025">
        <f t="shared" si="23"/>
        <v>0</v>
      </c>
      <c r="M63" s="1025">
        <f t="shared" si="23"/>
        <v>0</v>
      </c>
      <c r="N63" s="1025">
        <f t="shared" si="23"/>
        <v>0</v>
      </c>
      <c r="O63" s="1044">
        <f t="shared" si="21"/>
        <v>0</v>
      </c>
      <c r="P63" s="89"/>
      <c r="Q63" s="89"/>
      <c r="R63" s="89"/>
      <c r="S63" s="89"/>
      <c r="T63" s="89"/>
      <c r="U63" s="89"/>
      <c r="V63" s="89"/>
      <c r="W63" s="89"/>
      <c r="X63" s="89"/>
      <c r="Y63" s="116"/>
    </row>
    <row r="64" spans="1:25" s="71" customFormat="1" x14ac:dyDescent="0.2">
      <c r="A64" s="5"/>
      <c r="B64" s="367" t="s">
        <v>243</v>
      </c>
      <c r="C64" s="1025">
        <v>0</v>
      </c>
      <c r="D64" s="1025">
        <v>0</v>
      </c>
      <c r="E64" s="1025">
        <v>0</v>
      </c>
      <c r="F64" s="1025">
        <v>0</v>
      </c>
      <c r="G64" s="1025">
        <v>0</v>
      </c>
      <c r="H64" s="1025">
        <v>0</v>
      </c>
      <c r="I64" s="1025">
        <v>0</v>
      </c>
      <c r="J64" s="1025">
        <v>0</v>
      </c>
      <c r="K64" s="1025">
        <v>0</v>
      </c>
      <c r="L64" s="1025">
        <v>0</v>
      </c>
      <c r="M64" s="1025">
        <v>0</v>
      </c>
      <c r="N64" s="1025">
        <v>0</v>
      </c>
      <c r="O64" s="1044">
        <f t="shared" si="21"/>
        <v>0</v>
      </c>
      <c r="P64" s="89"/>
      <c r="Q64" s="89"/>
      <c r="R64" s="89"/>
      <c r="S64" s="89"/>
      <c r="T64" s="89"/>
      <c r="U64" s="89"/>
      <c r="V64" s="89"/>
      <c r="W64" s="89"/>
      <c r="X64" s="89"/>
      <c r="Y64" s="116"/>
    </row>
    <row r="65" spans="1:25" s="71" customFormat="1" x14ac:dyDescent="0.2">
      <c r="A65" s="5"/>
      <c r="B65" s="368" t="s">
        <v>244</v>
      </c>
      <c r="C65" s="1025">
        <v>0</v>
      </c>
      <c r="D65" s="1025">
        <v>0</v>
      </c>
      <c r="E65" s="1025">
        <v>0</v>
      </c>
      <c r="F65" s="1025">
        <v>0</v>
      </c>
      <c r="G65" s="1025">
        <v>0</v>
      </c>
      <c r="H65" s="1025">
        <v>0</v>
      </c>
      <c r="I65" s="1025">
        <v>0</v>
      </c>
      <c r="J65" s="1025">
        <v>0</v>
      </c>
      <c r="K65" s="1025">
        <v>0</v>
      </c>
      <c r="L65" s="1025">
        <v>0</v>
      </c>
      <c r="M65" s="1025">
        <v>0</v>
      </c>
      <c r="N65" s="1025">
        <v>0</v>
      </c>
      <c r="O65" s="1044">
        <f t="shared" si="21"/>
        <v>0</v>
      </c>
      <c r="P65" s="89"/>
      <c r="Q65" s="89"/>
      <c r="R65" s="89"/>
      <c r="S65" s="89"/>
      <c r="T65" s="89"/>
      <c r="U65" s="89"/>
      <c r="V65" s="89"/>
      <c r="W65" s="89"/>
      <c r="X65" s="89"/>
      <c r="Y65" s="116"/>
    </row>
    <row r="66" spans="1:25" s="71" customFormat="1" x14ac:dyDescent="0.2">
      <c r="A66" s="5"/>
      <c r="B66" s="366" t="s">
        <v>242</v>
      </c>
      <c r="C66" s="1025">
        <f>+C67+C68</f>
        <v>0</v>
      </c>
      <c r="D66" s="1025">
        <f t="shared" ref="D66:N66" si="24">+D67+D68</f>
        <v>0</v>
      </c>
      <c r="E66" s="1025">
        <f t="shared" si="24"/>
        <v>0</v>
      </c>
      <c r="F66" s="1025">
        <f t="shared" si="24"/>
        <v>0</v>
      </c>
      <c r="G66" s="1025">
        <f t="shared" si="24"/>
        <v>0</v>
      </c>
      <c r="H66" s="1025">
        <f t="shared" si="24"/>
        <v>0</v>
      </c>
      <c r="I66" s="1025">
        <f t="shared" si="24"/>
        <v>0</v>
      </c>
      <c r="J66" s="1025">
        <f t="shared" si="24"/>
        <v>0</v>
      </c>
      <c r="K66" s="1025">
        <f t="shared" si="24"/>
        <v>0</v>
      </c>
      <c r="L66" s="1025">
        <f t="shared" si="24"/>
        <v>0</v>
      </c>
      <c r="M66" s="1025">
        <f t="shared" si="24"/>
        <v>0</v>
      </c>
      <c r="N66" s="1025">
        <f t="shared" si="24"/>
        <v>0</v>
      </c>
      <c r="O66" s="1044">
        <f t="shared" si="21"/>
        <v>0</v>
      </c>
      <c r="P66" s="89"/>
      <c r="Q66" s="89"/>
      <c r="R66" s="89"/>
      <c r="S66" s="89"/>
      <c r="T66" s="89"/>
      <c r="U66" s="89"/>
      <c r="V66" s="89"/>
      <c r="W66" s="89"/>
      <c r="X66" s="89"/>
      <c r="Y66" s="116"/>
    </row>
    <row r="67" spans="1:25" s="71" customFormat="1" x14ac:dyDescent="0.2">
      <c r="A67" s="5"/>
      <c r="B67" s="367" t="s">
        <v>243</v>
      </c>
      <c r="C67" s="1025">
        <v>0</v>
      </c>
      <c r="D67" s="1025">
        <v>0</v>
      </c>
      <c r="E67" s="1025">
        <v>0</v>
      </c>
      <c r="F67" s="1025">
        <v>0</v>
      </c>
      <c r="G67" s="1025">
        <v>0</v>
      </c>
      <c r="H67" s="1025">
        <v>0</v>
      </c>
      <c r="I67" s="1025">
        <v>0</v>
      </c>
      <c r="J67" s="1025">
        <v>0</v>
      </c>
      <c r="K67" s="1025">
        <v>0</v>
      </c>
      <c r="L67" s="1025">
        <v>0</v>
      </c>
      <c r="M67" s="1025">
        <v>0</v>
      </c>
      <c r="N67" s="1025">
        <v>0</v>
      </c>
      <c r="O67" s="1044">
        <f t="shared" si="21"/>
        <v>0</v>
      </c>
      <c r="P67" s="89"/>
      <c r="Q67" s="89"/>
      <c r="R67" s="89"/>
      <c r="S67" s="89"/>
      <c r="T67" s="89"/>
      <c r="U67" s="89"/>
      <c r="V67" s="89"/>
      <c r="W67" s="89"/>
      <c r="X67" s="89"/>
      <c r="Y67" s="116"/>
    </row>
    <row r="68" spans="1:25" s="71" customFormat="1" x14ac:dyDescent="0.2">
      <c r="A68" s="5"/>
      <c r="B68" s="368" t="s">
        <v>244</v>
      </c>
      <c r="C68" s="1025">
        <v>0</v>
      </c>
      <c r="D68" s="1025">
        <v>0</v>
      </c>
      <c r="E68" s="1025">
        <v>0</v>
      </c>
      <c r="F68" s="1025">
        <v>0</v>
      </c>
      <c r="G68" s="1025">
        <v>0</v>
      </c>
      <c r="H68" s="1025">
        <v>0</v>
      </c>
      <c r="I68" s="1025">
        <v>0</v>
      </c>
      <c r="J68" s="1025">
        <v>0</v>
      </c>
      <c r="K68" s="1025">
        <v>0</v>
      </c>
      <c r="L68" s="1025">
        <v>0</v>
      </c>
      <c r="M68" s="1025">
        <v>0</v>
      </c>
      <c r="N68" s="1025">
        <v>0</v>
      </c>
      <c r="O68" s="1044">
        <f t="shared" si="21"/>
        <v>0</v>
      </c>
      <c r="P68" s="89"/>
      <c r="Q68" s="89"/>
      <c r="R68" s="89"/>
      <c r="S68" s="89"/>
      <c r="T68" s="89"/>
      <c r="U68" s="89"/>
      <c r="V68" s="89"/>
      <c r="W68" s="89"/>
      <c r="X68" s="89"/>
      <c r="Y68" s="116"/>
    </row>
    <row r="69" spans="1:25" s="71" customFormat="1" x14ac:dyDescent="0.2">
      <c r="A69" s="5"/>
      <c r="B69" s="1029" t="s">
        <v>25</v>
      </c>
      <c r="C69" s="1025">
        <f>+C70+C71</f>
        <v>0</v>
      </c>
      <c r="D69" s="1025">
        <f t="shared" ref="D69:N69" si="25">+D70+D71</f>
        <v>0</v>
      </c>
      <c r="E69" s="1025">
        <f t="shared" si="25"/>
        <v>0</v>
      </c>
      <c r="F69" s="1025">
        <f t="shared" si="25"/>
        <v>0</v>
      </c>
      <c r="G69" s="1025">
        <f t="shared" si="25"/>
        <v>0</v>
      </c>
      <c r="H69" s="1025">
        <f t="shared" si="25"/>
        <v>0</v>
      </c>
      <c r="I69" s="1025">
        <f t="shared" si="25"/>
        <v>0</v>
      </c>
      <c r="J69" s="1025">
        <f t="shared" si="25"/>
        <v>0</v>
      </c>
      <c r="K69" s="1025">
        <f t="shared" si="25"/>
        <v>0</v>
      </c>
      <c r="L69" s="1025">
        <f t="shared" si="25"/>
        <v>0</v>
      </c>
      <c r="M69" s="1025">
        <f t="shared" si="25"/>
        <v>0</v>
      </c>
      <c r="N69" s="1025">
        <f t="shared" si="25"/>
        <v>0</v>
      </c>
      <c r="O69" s="1044">
        <f t="shared" si="21"/>
        <v>0</v>
      </c>
      <c r="P69" s="89"/>
      <c r="Q69" s="89"/>
      <c r="R69" s="89"/>
      <c r="S69" s="89"/>
      <c r="T69" s="89"/>
      <c r="U69" s="89"/>
      <c r="V69" s="89"/>
      <c r="W69" s="89"/>
      <c r="X69" s="89"/>
      <c r="Y69" s="116"/>
    </row>
    <row r="70" spans="1:25" s="71" customFormat="1" x14ac:dyDescent="0.2">
      <c r="A70" s="5"/>
      <c r="B70" s="366" t="s">
        <v>241</v>
      </c>
      <c r="C70" s="1025">
        <v>0</v>
      </c>
      <c r="D70" s="1025">
        <v>0</v>
      </c>
      <c r="E70" s="1025">
        <v>0</v>
      </c>
      <c r="F70" s="1025">
        <v>0</v>
      </c>
      <c r="G70" s="1025">
        <v>0</v>
      </c>
      <c r="H70" s="1025">
        <v>0</v>
      </c>
      <c r="I70" s="1025">
        <v>0</v>
      </c>
      <c r="J70" s="1025">
        <v>0</v>
      </c>
      <c r="K70" s="1025">
        <v>0</v>
      </c>
      <c r="L70" s="1025">
        <v>0</v>
      </c>
      <c r="M70" s="1025">
        <v>0</v>
      </c>
      <c r="N70" s="1025">
        <v>0</v>
      </c>
      <c r="O70" s="1044">
        <f t="shared" si="21"/>
        <v>0</v>
      </c>
      <c r="P70" s="89"/>
      <c r="Q70" s="89"/>
      <c r="R70" s="89"/>
      <c r="S70" s="89"/>
      <c r="T70" s="89"/>
      <c r="U70" s="89"/>
      <c r="V70" s="89"/>
      <c r="W70" s="89"/>
      <c r="X70" s="89"/>
      <c r="Y70" s="116"/>
    </row>
    <row r="71" spans="1:25" s="71" customFormat="1" x14ac:dyDescent="0.2">
      <c r="A71" s="5"/>
      <c r="B71" s="366" t="s">
        <v>242</v>
      </c>
      <c r="C71" s="1025">
        <v>0</v>
      </c>
      <c r="D71" s="1025">
        <v>0</v>
      </c>
      <c r="E71" s="1025">
        <v>0</v>
      </c>
      <c r="F71" s="1025">
        <v>0</v>
      </c>
      <c r="G71" s="1025">
        <v>0</v>
      </c>
      <c r="H71" s="1025">
        <v>0</v>
      </c>
      <c r="I71" s="1025">
        <v>0</v>
      </c>
      <c r="J71" s="1025">
        <v>0</v>
      </c>
      <c r="K71" s="1025">
        <v>0</v>
      </c>
      <c r="L71" s="1025">
        <v>0</v>
      </c>
      <c r="M71" s="1025">
        <v>0</v>
      </c>
      <c r="N71" s="1025">
        <v>0</v>
      </c>
      <c r="O71" s="1044">
        <f t="shared" si="21"/>
        <v>0</v>
      </c>
      <c r="P71" s="89"/>
      <c r="Q71" s="89"/>
      <c r="R71" s="89"/>
      <c r="S71" s="89"/>
      <c r="T71" s="89"/>
      <c r="U71" s="89"/>
      <c r="V71" s="89"/>
      <c r="W71" s="89"/>
      <c r="X71" s="89"/>
      <c r="Y71" s="116"/>
    </row>
    <row r="72" spans="1:25" s="71" customFormat="1" x14ac:dyDescent="0.2">
      <c r="A72" s="5"/>
      <c r="B72" s="1029" t="s">
        <v>26</v>
      </c>
      <c r="C72" s="1025">
        <f>+C73+C74</f>
        <v>0</v>
      </c>
      <c r="D72" s="1025">
        <f t="shared" ref="D72:N72" si="26">+D73+D74</f>
        <v>0</v>
      </c>
      <c r="E72" s="1025">
        <f t="shared" si="26"/>
        <v>0</v>
      </c>
      <c r="F72" s="1025">
        <f t="shared" si="26"/>
        <v>0</v>
      </c>
      <c r="G72" s="1025">
        <f t="shared" si="26"/>
        <v>0</v>
      </c>
      <c r="H72" s="1025">
        <f t="shared" si="26"/>
        <v>0</v>
      </c>
      <c r="I72" s="1025">
        <f t="shared" si="26"/>
        <v>0</v>
      </c>
      <c r="J72" s="1025">
        <f t="shared" si="26"/>
        <v>0</v>
      </c>
      <c r="K72" s="1025">
        <f t="shared" si="26"/>
        <v>0</v>
      </c>
      <c r="L72" s="1025">
        <f t="shared" si="26"/>
        <v>0</v>
      </c>
      <c r="M72" s="1025">
        <f t="shared" si="26"/>
        <v>0</v>
      </c>
      <c r="N72" s="1025">
        <f t="shared" si="26"/>
        <v>0</v>
      </c>
      <c r="O72" s="1044">
        <f t="shared" si="21"/>
        <v>0</v>
      </c>
      <c r="P72" s="89"/>
      <c r="Q72" s="89"/>
      <c r="R72" s="89"/>
      <c r="S72" s="89"/>
      <c r="T72" s="89"/>
      <c r="U72" s="89"/>
      <c r="V72" s="89"/>
      <c r="W72" s="89"/>
      <c r="X72" s="89"/>
      <c r="Y72" s="116"/>
    </row>
    <row r="73" spans="1:25" s="71" customFormat="1" x14ac:dyDescent="0.2">
      <c r="A73" s="5"/>
      <c r="B73" s="366" t="s">
        <v>241</v>
      </c>
      <c r="C73" s="1025">
        <v>0</v>
      </c>
      <c r="D73" s="1025">
        <v>0</v>
      </c>
      <c r="E73" s="1025">
        <v>0</v>
      </c>
      <c r="F73" s="1025">
        <v>0</v>
      </c>
      <c r="G73" s="1025">
        <v>0</v>
      </c>
      <c r="H73" s="1025">
        <v>0</v>
      </c>
      <c r="I73" s="1025">
        <v>0</v>
      </c>
      <c r="J73" s="1025">
        <v>0</v>
      </c>
      <c r="K73" s="1025">
        <v>0</v>
      </c>
      <c r="L73" s="1025">
        <v>0</v>
      </c>
      <c r="M73" s="1025">
        <v>0</v>
      </c>
      <c r="N73" s="1025">
        <v>0</v>
      </c>
      <c r="O73" s="1044">
        <f t="shared" si="21"/>
        <v>0</v>
      </c>
      <c r="P73" s="89"/>
      <c r="Q73" s="89"/>
      <c r="R73" s="89"/>
      <c r="S73" s="89"/>
      <c r="T73" s="89"/>
      <c r="U73" s="89"/>
      <c r="V73" s="89"/>
      <c r="W73" s="89"/>
      <c r="X73" s="89"/>
      <c r="Y73" s="116"/>
    </row>
    <row r="74" spans="1:25" s="71" customFormat="1" x14ac:dyDescent="0.2">
      <c r="A74" s="5"/>
      <c r="B74" s="371" t="s">
        <v>242</v>
      </c>
      <c r="C74" s="1025">
        <v>0</v>
      </c>
      <c r="D74" s="1025">
        <v>0</v>
      </c>
      <c r="E74" s="1025">
        <v>0</v>
      </c>
      <c r="F74" s="1025">
        <v>0</v>
      </c>
      <c r="G74" s="1025">
        <v>0</v>
      </c>
      <c r="H74" s="1025">
        <v>0</v>
      </c>
      <c r="I74" s="1025">
        <v>0</v>
      </c>
      <c r="J74" s="1025">
        <v>0</v>
      </c>
      <c r="K74" s="1025">
        <v>0</v>
      </c>
      <c r="L74" s="1025">
        <v>0</v>
      </c>
      <c r="M74" s="1025">
        <v>0</v>
      </c>
      <c r="N74" s="1025">
        <v>0</v>
      </c>
      <c r="O74" s="1044">
        <f t="shared" si="21"/>
        <v>0</v>
      </c>
      <c r="P74" s="89"/>
      <c r="Q74" s="89"/>
      <c r="R74" s="89"/>
      <c r="S74" s="89"/>
      <c r="T74" s="89"/>
      <c r="U74" s="89"/>
      <c r="V74" s="89"/>
      <c r="W74" s="89"/>
      <c r="X74" s="89"/>
      <c r="Y74" s="116"/>
    </row>
    <row r="75" spans="1:25" s="71" customFormat="1" x14ac:dyDescent="0.2">
      <c r="A75" s="5"/>
      <c r="B75" s="1045" t="s">
        <v>27</v>
      </c>
      <c r="C75" s="370">
        <v>0</v>
      </c>
      <c r="D75" s="370">
        <v>0</v>
      </c>
      <c r="E75" s="370">
        <v>0</v>
      </c>
      <c r="F75" s="370">
        <v>0</v>
      </c>
      <c r="G75" s="370">
        <v>0</v>
      </c>
      <c r="H75" s="370">
        <v>0</v>
      </c>
      <c r="I75" s="370">
        <v>0</v>
      </c>
      <c r="J75" s="370">
        <v>0</v>
      </c>
      <c r="K75" s="370">
        <v>0</v>
      </c>
      <c r="L75" s="370">
        <v>0</v>
      </c>
      <c r="M75" s="370">
        <v>0</v>
      </c>
      <c r="N75" s="370">
        <v>0</v>
      </c>
      <c r="O75" s="1042">
        <f>SUM(C75:N75)</f>
        <v>0</v>
      </c>
      <c r="P75" s="89"/>
      <c r="Q75" s="89"/>
      <c r="R75" s="89"/>
      <c r="S75" s="89"/>
      <c r="T75" s="89"/>
      <c r="U75" s="89"/>
      <c r="V75" s="89"/>
      <c r="W75" s="89"/>
      <c r="X75" s="89"/>
      <c r="Y75" s="116"/>
    </row>
    <row r="76" spans="1:25" s="71" customFormat="1" x14ac:dyDescent="0.2">
      <c r="A76" s="5"/>
      <c r="B76" s="1045" t="s">
        <v>698</v>
      </c>
      <c r="C76" s="370">
        <v>0</v>
      </c>
      <c r="D76" s="370">
        <v>0</v>
      </c>
      <c r="E76" s="370">
        <v>0</v>
      </c>
      <c r="F76" s="370">
        <v>0</v>
      </c>
      <c r="G76" s="370">
        <v>0</v>
      </c>
      <c r="H76" s="370">
        <v>0</v>
      </c>
      <c r="I76" s="370">
        <v>0</v>
      </c>
      <c r="J76" s="370">
        <v>0</v>
      </c>
      <c r="K76" s="370">
        <v>0</v>
      </c>
      <c r="L76" s="370">
        <v>0</v>
      </c>
      <c r="M76" s="370">
        <v>0</v>
      </c>
      <c r="N76" s="370">
        <v>615.4583228830594</v>
      </c>
      <c r="O76" s="1042">
        <f t="shared" ref="O76:O120" si="27">SUM(C76:N76)</f>
        <v>615.4583228830594</v>
      </c>
      <c r="P76" s="89"/>
      <c r="Q76" s="89"/>
      <c r="R76" s="89"/>
      <c r="S76" s="89"/>
      <c r="T76" s="89"/>
      <c r="U76" s="89"/>
      <c r="V76" s="89"/>
      <c r="W76" s="89"/>
      <c r="X76" s="89"/>
      <c r="Y76" s="116"/>
    </row>
    <row r="77" spans="1:25" s="71" customFormat="1" x14ac:dyDescent="0.2">
      <c r="A77" s="5"/>
      <c r="B77" s="1045" t="s">
        <v>388</v>
      </c>
      <c r="C77" s="370">
        <v>0</v>
      </c>
      <c r="D77" s="370">
        <v>0</v>
      </c>
      <c r="E77" s="370">
        <v>290.61991518165058</v>
      </c>
      <c r="F77" s="370">
        <v>0</v>
      </c>
      <c r="G77" s="370">
        <v>0</v>
      </c>
      <c r="H77" s="370">
        <v>0</v>
      </c>
      <c r="I77" s="370">
        <v>0</v>
      </c>
      <c r="J77" s="370">
        <v>0</v>
      </c>
      <c r="K77" s="370">
        <v>0</v>
      </c>
      <c r="L77" s="370">
        <v>0</v>
      </c>
      <c r="M77" s="370">
        <v>0</v>
      </c>
      <c r="N77" s="370">
        <v>0</v>
      </c>
      <c r="O77" s="1042">
        <f t="shared" si="27"/>
        <v>290.61991518165058</v>
      </c>
      <c r="P77" s="89"/>
      <c r="Q77" s="89"/>
      <c r="R77" s="89"/>
      <c r="S77" s="89"/>
      <c r="T77" s="89"/>
      <c r="U77" s="89"/>
      <c r="V77" s="89"/>
      <c r="W77" s="89"/>
      <c r="X77" s="89"/>
      <c r="Y77" s="116"/>
    </row>
    <row r="78" spans="1:25" s="71" customFormat="1" x14ac:dyDescent="0.2">
      <c r="A78" s="5"/>
      <c r="B78" s="1045" t="s">
        <v>536</v>
      </c>
      <c r="C78" s="370">
        <v>0</v>
      </c>
      <c r="D78" s="370">
        <v>0</v>
      </c>
      <c r="E78" s="370">
        <v>0</v>
      </c>
      <c r="F78" s="370">
        <v>0</v>
      </c>
      <c r="G78" s="370">
        <v>0</v>
      </c>
      <c r="H78" s="370">
        <v>0</v>
      </c>
      <c r="I78" s="370">
        <v>0</v>
      </c>
      <c r="J78" s="370">
        <v>0</v>
      </c>
      <c r="K78" s="370">
        <v>0</v>
      </c>
      <c r="L78" s="370">
        <v>0</v>
      </c>
      <c r="M78" s="370">
        <v>0</v>
      </c>
      <c r="N78" s="370">
        <v>0</v>
      </c>
      <c r="O78" s="1042">
        <f t="shared" si="27"/>
        <v>0</v>
      </c>
      <c r="P78" s="89"/>
      <c r="Q78" s="89"/>
      <c r="R78" s="89"/>
      <c r="S78" s="89"/>
      <c r="T78" s="89"/>
      <c r="U78" s="89"/>
      <c r="V78" s="89"/>
      <c r="W78" s="89"/>
      <c r="X78" s="89"/>
      <c r="Y78" s="116"/>
    </row>
    <row r="79" spans="1:25" s="71" customFormat="1" x14ac:dyDescent="0.2">
      <c r="A79" s="5"/>
      <c r="B79" s="1045" t="s">
        <v>660</v>
      </c>
      <c r="C79" s="370">
        <v>4.9598678213220335</v>
      </c>
      <c r="D79" s="370">
        <v>5.1239545431327889</v>
      </c>
      <c r="E79" s="370">
        <v>4.8810790947613123</v>
      </c>
      <c r="F79" s="370">
        <v>5.0437665391437898</v>
      </c>
      <c r="G79" s="370">
        <v>5.072043741389165</v>
      </c>
      <c r="H79" s="370">
        <v>5.1004794759400465</v>
      </c>
      <c r="I79" s="370">
        <v>5.1290746316343601</v>
      </c>
      <c r="J79" s="370">
        <v>5.1578301023484014</v>
      </c>
      <c r="K79" s="370">
        <v>5.186746786649362</v>
      </c>
      <c r="L79" s="370">
        <v>5.2158255884902784</v>
      </c>
      <c r="M79" s="370">
        <v>5.245067416862554</v>
      </c>
      <c r="N79" s="370">
        <v>5.2744731854484925</v>
      </c>
      <c r="O79" s="1042">
        <f t="shared" si="27"/>
        <v>61.390208927122579</v>
      </c>
      <c r="P79" s="89"/>
      <c r="Q79" s="89"/>
      <c r="R79" s="89"/>
      <c r="S79" s="89"/>
      <c r="T79" s="89"/>
      <c r="U79" s="89"/>
      <c r="V79" s="89"/>
      <c r="W79" s="89"/>
      <c r="X79" s="89"/>
      <c r="Y79" s="116"/>
    </row>
    <row r="80" spans="1:25" s="71" customFormat="1" x14ac:dyDescent="0.2">
      <c r="A80" s="5"/>
      <c r="B80" s="1045" t="s">
        <v>508</v>
      </c>
      <c r="C80" s="370">
        <v>0</v>
      </c>
      <c r="D80" s="370">
        <v>0</v>
      </c>
      <c r="E80" s="370">
        <v>0</v>
      </c>
      <c r="F80" s="370">
        <v>0</v>
      </c>
      <c r="G80" s="370">
        <v>0</v>
      </c>
      <c r="H80" s="370">
        <v>0</v>
      </c>
      <c r="I80" s="370">
        <v>0</v>
      </c>
      <c r="J80" s="370">
        <v>0</v>
      </c>
      <c r="K80" s="370">
        <v>0</v>
      </c>
      <c r="L80" s="370">
        <v>0</v>
      </c>
      <c r="M80" s="370">
        <v>0</v>
      </c>
      <c r="N80" s="370">
        <v>0</v>
      </c>
      <c r="O80" s="1042">
        <f t="shared" si="27"/>
        <v>0</v>
      </c>
      <c r="P80" s="89"/>
      <c r="Q80" s="89"/>
      <c r="R80" s="89"/>
      <c r="S80" s="89"/>
      <c r="T80" s="89"/>
      <c r="U80" s="89"/>
      <c r="V80" s="89"/>
      <c r="W80" s="89"/>
      <c r="X80" s="89"/>
      <c r="Y80" s="116"/>
    </row>
    <row r="81" spans="1:25" s="71" customFormat="1" x14ac:dyDescent="0.2">
      <c r="A81" s="5"/>
      <c r="B81" s="1045" t="s">
        <v>509</v>
      </c>
      <c r="C81" s="370">
        <v>0</v>
      </c>
      <c r="D81" s="370">
        <v>0</v>
      </c>
      <c r="E81" s="370">
        <v>0</v>
      </c>
      <c r="F81" s="370">
        <v>0</v>
      </c>
      <c r="G81" s="370">
        <v>0</v>
      </c>
      <c r="H81" s="370">
        <v>0</v>
      </c>
      <c r="I81" s="370">
        <v>0</v>
      </c>
      <c r="J81" s="370">
        <v>0</v>
      </c>
      <c r="K81" s="370">
        <v>0</v>
      </c>
      <c r="L81" s="370">
        <v>0</v>
      </c>
      <c r="M81" s="370">
        <v>0</v>
      </c>
      <c r="N81" s="370">
        <v>0</v>
      </c>
      <c r="O81" s="1042">
        <f t="shared" si="27"/>
        <v>0</v>
      </c>
      <c r="P81" s="89"/>
      <c r="Q81" s="89"/>
      <c r="R81" s="89"/>
      <c r="S81" s="89"/>
      <c r="T81" s="89"/>
      <c r="U81" s="89"/>
      <c r="V81" s="89"/>
      <c r="W81" s="89"/>
      <c r="X81" s="89"/>
      <c r="Y81" s="116"/>
    </row>
    <row r="82" spans="1:25" s="71" customFormat="1" x14ac:dyDescent="0.2">
      <c r="A82" s="5"/>
      <c r="B82" s="1045" t="s">
        <v>510</v>
      </c>
      <c r="C82" s="370">
        <v>0</v>
      </c>
      <c r="D82" s="370">
        <v>0</v>
      </c>
      <c r="E82" s="370">
        <v>0</v>
      </c>
      <c r="F82" s="370">
        <v>0</v>
      </c>
      <c r="G82" s="370">
        <v>0</v>
      </c>
      <c r="H82" s="370">
        <v>0</v>
      </c>
      <c r="I82" s="370">
        <v>0</v>
      </c>
      <c r="J82" s="370">
        <v>0</v>
      </c>
      <c r="K82" s="370">
        <v>0</v>
      </c>
      <c r="L82" s="370">
        <v>0</v>
      </c>
      <c r="M82" s="370">
        <v>0</v>
      </c>
      <c r="N82" s="370">
        <v>0</v>
      </c>
      <c r="O82" s="1042">
        <f t="shared" si="27"/>
        <v>0</v>
      </c>
      <c r="P82" s="89"/>
      <c r="Q82" s="89"/>
      <c r="R82" s="89"/>
      <c r="S82" s="89"/>
      <c r="T82" s="89"/>
      <c r="U82" s="89"/>
      <c r="V82" s="89"/>
      <c r="W82" s="89"/>
      <c r="X82" s="89"/>
      <c r="Y82" s="116"/>
    </row>
    <row r="83" spans="1:25" s="71" customFormat="1" x14ac:dyDescent="0.2">
      <c r="A83" s="5"/>
      <c r="B83" s="1045" t="s">
        <v>686</v>
      </c>
      <c r="C83" s="370">
        <v>0</v>
      </c>
      <c r="D83" s="370">
        <v>0</v>
      </c>
      <c r="E83" s="370">
        <v>0</v>
      </c>
      <c r="F83" s="370">
        <v>0</v>
      </c>
      <c r="G83" s="370">
        <v>0</v>
      </c>
      <c r="H83" s="370">
        <v>0</v>
      </c>
      <c r="I83" s="370">
        <v>0</v>
      </c>
      <c r="J83" s="370">
        <v>0</v>
      </c>
      <c r="K83" s="370">
        <v>0</v>
      </c>
      <c r="L83" s="370">
        <v>0</v>
      </c>
      <c r="M83" s="370">
        <v>2168.3868804672829</v>
      </c>
      <c r="N83" s="370">
        <v>0</v>
      </c>
      <c r="O83" s="1042">
        <f t="shared" si="27"/>
        <v>2168.3868804672829</v>
      </c>
      <c r="P83" s="89"/>
      <c r="Q83" s="89"/>
      <c r="R83" s="89"/>
      <c r="S83" s="89"/>
      <c r="T83" s="89"/>
      <c r="U83" s="89"/>
      <c r="V83" s="89"/>
      <c r="W83" s="89"/>
      <c r="X83" s="89"/>
      <c r="Y83" s="116"/>
    </row>
    <row r="84" spans="1:25" s="71" customFormat="1" x14ac:dyDescent="0.2">
      <c r="A84" s="5"/>
      <c r="B84" s="1045" t="s">
        <v>691</v>
      </c>
      <c r="C84" s="370">
        <v>0</v>
      </c>
      <c r="D84" s="370">
        <v>0</v>
      </c>
      <c r="E84" s="370">
        <v>0</v>
      </c>
      <c r="F84" s="370">
        <v>0</v>
      </c>
      <c r="G84" s="370">
        <v>1326.20572343</v>
      </c>
      <c r="H84" s="370">
        <v>0</v>
      </c>
      <c r="I84" s="370">
        <v>0</v>
      </c>
      <c r="J84" s="370">
        <v>0</v>
      </c>
      <c r="K84" s="370">
        <v>0</v>
      </c>
      <c r="L84" s="370">
        <v>0</v>
      </c>
      <c r="M84" s="370">
        <v>0</v>
      </c>
      <c r="N84" s="370">
        <v>0</v>
      </c>
      <c r="O84" s="1042">
        <f t="shared" si="27"/>
        <v>1326.20572343</v>
      </c>
      <c r="P84" s="89"/>
      <c r="Q84" s="89"/>
      <c r="R84" s="89"/>
      <c r="S84" s="89"/>
      <c r="T84" s="89"/>
      <c r="U84" s="89"/>
      <c r="V84" s="89"/>
      <c r="W84" s="89"/>
      <c r="X84" s="89"/>
      <c r="Y84" s="116"/>
    </row>
    <row r="85" spans="1:25" s="71" customFormat="1" x14ac:dyDescent="0.2">
      <c r="A85" s="5"/>
      <c r="B85" s="1045" t="s">
        <v>380</v>
      </c>
      <c r="C85" s="370">
        <v>0</v>
      </c>
      <c r="D85" s="370">
        <v>0</v>
      </c>
      <c r="E85" s="370">
        <v>0</v>
      </c>
      <c r="F85" s="370">
        <v>0</v>
      </c>
      <c r="G85" s="370">
        <v>0</v>
      </c>
      <c r="H85" s="370">
        <v>0</v>
      </c>
      <c r="I85" s="370">
        <v>0</v>
      </c>
      <c r="J85" s="370">
        <v>0</v>
      </c>
      <c r="K85" s="370">
        <v>0</v>
      </c>
      <c r="L85" s="370">
        <v>2947.5606670000002</v>
      </c>
      <c r="M85" s="370">
        <v>0</v>
      </c>
      <c r="N85" s="370">
        <v>0</v>
      </c>
      <c r="O85" s="1042">
        <f t="shared" si="27"/>
        <v>2947.5606670000002</v>
      </c>
      <c r="P85" s="89"/>
      <c r="Q85" s="89"/>
      <c r="R85" s="89"/>
      <c r="S85" s="89"/>
      <c r="T85" s="89"/>
      <c r="U85" s="89"/>
      <c r="V85" s="89"/>
      <c r="W85" s="89"/>
      <c r="X85" s="89"/>
      <c r="Y85" s="116"/>
    </row>
    <row r="86" spans="1:25" s="71" customFormat="1" x14ac:dyDescent="0.2">
      <c r="A86" s="5"/>
      <c r="B86" s="1045" t="s">
        <v>495</v>
      </c>
      <c r="C86" s="370">
        <v>0</v>
      </c>
      <c r="D86" s="370">
        <v>0</v>
      </c>
      <c r="E86" s="370">
        <v>0</v>
      </c>
      <c r="F86" s="370">
        <v>0</v>
      </c>
      <c r="G86" s="370">
        <v>0</v>
      </c>
      <c r="H86" s="370">
        <v>0</v>
      </c>
      <c r="I86" s="370">
        <v>0</v>
      </c>
      <c r="J86" s="370">
        <v>0</v>
      </c>
      <c r="K86" s="370">
        <v>0</v>
      </c>
      <c r="L86" s="370">
        <v>0</v>
      </c>
      <c r="M86" s="370">
        <v>0</v>
      </c>
      <c r="N86" s="370">
        <v>0</v>
      </c>
      <c r="O86" s="1042">
        <f t="shared" si="27"/>
        <v>0</v>
      </c>
      <c r="P86" s="89"/>
      <c r="Q86" s="89"/>
      <c r="R86" s="89"/>
      <c r="S86" s="89"/>
      <c r="T86" s="89"/>
      <c r="U86" s="89"/>
      <c r="V86" s="89"/>
      <c r="W86" s="89"/>
      <c r="X86" s="89"/>
      <c r="Y86" s="116"/>
    </row>
    <row r="87" spans="1:25" s="71" customFormat="1" x14ac:dyDescent="0.2">
      <c r="A87" s="5"/>
      <c r="B87" s="1045" t="s">
        <v>496</v>
      </c>
      <c r="C87" s="370">
        <v>0</v>
      </c>
      <c r="D87" s="370">
        <v>0</v>
      </c>
      <c r="E87" s="370">
        <v>0</v>
      </c>
      <c r="F87" s="370">
        <v>0</v>
      </c>
      <c r="G87" s="370">
        <v>0</v>
      </c>
      <c r="H87" s="370">
        <v>0</v>
      </c>
      <c r="I87" s="370">
        <v>0</v>
      </c>
      <c r="J87" s="370">
        <v>0</v>
      </c>
      <c r="K87" s="370">
        <v>0</v>
      </c>
      <c r="L87" s="370">
        <v>0</v>
      </c>
      <c r="M87" s="370">
        <v>0</v>
      </c>
      <c r="N87" s="370">
        <v>0</v>
      </c>
      <c r="O87" s="1042">
        <f t="shared" si="27"/>
        <v>0</v>
      </c>
      <c r="P87" s="89"/>
      <c r="Q87" s="89"/>
      <c r="R87" s="89"/>
      <c r="S87" s="89"/>
      <c r="T87" s="89"/>
      <c r="U87" s="89"/>
      <c r="V87" s="89"/>
      <c r="W87" s="89"/>
      <c r="X87" s="89"/>
      <c r="Y87" s="116"/>
    </row>
    <row r="88" spans="1:25" s="71" customFormat="1" x14ac:dyDescent="0.2">
      <c r="A88" s="5"/>
      <c r="B88" s="1045" t="s">
        <v>497</v>
      </c>
      <c r="C88" s="370">
        <v>0</v>
      </c>
      <c r="D88" s="370">
        <v>0</v>
      </c>
      <c r="E88" s="370">
        <v>0</v>
      </c>
      <c r="F88" s="370">
        <v>0</v>
      </c>
      <c r="G88" s="370">
        <v>0</v>
      </c>
      <c r="H88" s="370">
        <v>0</v>
      </c>
      <c r="I88" s="370">
        <v>0</v>
      </c>
      <c r="J88" s="370">
        <v>0</v>
      </c>
      <c r="K88" s="370">
        <v>0</v>
      </c>
      <c r="L88" s="370">
        <v>0</v>
      </c>
      <c r="M88" s="370">
        <v>0</v>
      </c>
      <c r="N88" s="370">
        <v>0</v>
      </c>
      <c r="O88" s="1042">
        <f t="shared" si="27"/>
        <v>0</v>
      </c>
      <c r="P88" s="89"/>
      <c r="Q88" s="89"/>
      <c r="R88" s="89"/>
      <c r="S88" s="89"/>
      <c r="T88" s="89"/>
      <c r="U88" s="89"/>
      <c r="V88" s="89"/>
      <c r="W88" s="89"/>
      <c r="X88" s="89"/>
      <c r="Y88" s="116"/>
    </row>
    <row r="89" spans="1:25" s="71" customFormat="1" x14ac:dyDescent="0.2">
      <c r="A89" s="5"/>
      <c r="B89" s="1045" t="s">
        <v>692</v>
      </c>
      <c r="C89" s="370">
        <v>0</v>
      </c>
      <c r="D89" s="370">
        <v>0</v>
      </c>
      <c r="E89" s="370">
        <v>0</v>
      </c>
      <c r="F89" s="370">
        <v>0</v>
      </c>
      <c r="G89" s="370">
        <v>0</v>
      </c>
      <c r="H89" s="370">
        <v>0</v>
      </c>
      <c r="I89" s="370">
        <v>0</v>
      </c>
      <c r="J89" s="370">
        <v>0</v>
      </c>
      <c r="K89" s="370">
        <v>0</v>
      </c>
      <c r="L89" s="370">
        <v>0</v>
      </c>
      <c r="M89" s="370">
        <v>0</v>
      </c>
      <c r="N89" s="370">
        <v>0</v>
      </c>
      <c r="O89" s="1042">
        <f t="shared" si="27"/>
        <v>0</v>
      </c>
      <c r="P89" s="89"/>
      <c r="Q89" s="89"/>
      <c r="R89" s="89"/>
      <c r="S89" s="89"/>
      <c r="T89" s="89"/>
      <c r="U89" s="89"/>
      <c r="V89" s="89"/>
      <c r="W89" s="89"/>
      <c r="X89" s="89"/>
      <c r="Y89" s="116"/>
    </row>
    <row r="90" spans="1:25" s="71" customFormat="1" x14ac:dyDescent="0.2">
      <c r="A90" s="5"/>
      <c r="B90" s="1045" t="s">
        <v>787</v>
      </c>
      <c r="C90" s="370">
        <v>0</v>
      </c>
      <c r="D90" s="370">
        <v>0</v>
      </c>
      <c r="E90" s="370">
        <v>0</v>
      </c>
      <c r="F90" s="370">
        <v>0</v>
      </c>
      <c r="G90" s="370">
        <v>0</v>
      </c>
      <c r="H90" s="370">
        <v>0</v>
      </c>
      <c r="I90" s="370">
        <v>0</v>
      </c>
      <c r="J90" s="370">
        <v>0</v>
      </c>
      <c r="K90" s="370">
        <v>0</v>
      </c>
      <c r="L90" s="370">
        <v>0</v>
      </c>
      <c r="M90" s="370">
        <v>0</v>
      </c>
      <c r="N90" s="370">
        <v>0</v>
      </c>
      <c r="O90" s="1042">
        <f t="shared" si="27"/>
        <v>0</v>
      </c>
      <c r="P90" s="89"/>
      <c r="Q90" s="89"/>
      <c r="R90" s="89"/>
      <c r="S90" s="89"/>
      <c r="T90" s="89"/>
      <c r="U90" s="89"/>
      <c r="V90" s="89"/>
      <c r="W90" s="89"/>
      <c r="X90" s="89"/>
      <c r="Y90" s="116"/>
    </row>
    <row r="91" spans="1:25" s="71" customFormat="1" x14ac:dyDescent="0.2">
      <c r="A91" s="5"/>
      <c r="B91" s="1045" t="s">
        <v>725</v>
      </c>
      <c r="C91" s="370">
        <v>0</v>
      </c>
      <c r="D91" s="370">
        <v>0</v>
      </c>
      <c r="E91" s="370">
        <v>0</v>
      </c>
      <c r="F91" s="370">
        <v>0</v>
      </c>
      <c r="G91" s="370">
        <v>0</v>
      </c>
      <c r="H91" s="370">
        <v>0</v>
      </c>
      <c r="I91" s="370">
        <v>0</v>
      </c>
      <c r="J91" s="370">
        <v>0</v>
      </c>
      <c r="K91" s="370">
        <v>0</v>
      </c>
      <c r="L91" s="370">
        <v>0</v>
      </c>
      <c r="M91" s="370">
        <v>0</v>
      </c>
      <c r="N91" s="370">
        <v>0</v>
      </c>
      <c r="O91" s="1042">
        <f t="shared" si="27"/>
        <v>0</v>
      </c>
      <c r="P91" s="89"/>
      <c r="Q91" s="89"/>
      <c r="R91" s="89"/>
      <c r="S91" s="89"/>
      <c r="T91" s="89"/>
      <c r="U91" s="89"/>
      <c r="V91" s="89"/>
      <c r="W91" s="89"/>
      <c r="X91" s="89"/>
      <c r="Y91" s="116"/>
    </row>
    <row r="92" spans="1:25" s="71" customFormat="1" x14ac:dyDescent="0.2">
      <c r="A92" s="5"/>
      <c r="B92" s="1045" t="s">
        <v>420</v>
      </c>
      <c r="C92" s="370">
        <v>0</v>
      </c>
      <c r="D92" s="370">
        <v>0</v>
      </c>
      <c r="E92" s="370">
        <v>0</v>
      </c>
      <c r="F92" s="370">
        <v>0</v>
      </c>
      <c r="G92" s="370">
        <v>0</v>
      </c>
      <c r="H92" s="370">
        <v>0</v>
      </c>
      <c r="I92" s="370">
        <v>0</v>
      </c>
      <c r="J92" s="370">
        <v>0</v>
      </c>
      <c r="K92" s="370">
        <v>0</v>
      </c>
      <c r="L92" s="370">
        <v>0</v>
      </c>
      <c r="M92" s="370">
        <v>0</v>
      </c>
      <c r="N92" s="370">
        <v>0</v>
      </c>
      <c r="O92" s="1042">
        <f t="shared" si="27"/>
        <v>0</v>
      </c>
      <c r="P92" s="89"/>
      <c r="Q92" s="89"/>
      <c r="R92" s="89"/>
      <c r="S92" s="89"/>
      <c r="T92" s="89"/>
      <c r="U92" s="89"/>
      <c r="V92" s="89"/>
      <c r="W92" s="89"/>
      <c r="X92" s="89"/>
      <c r="Y92" s="116"/>
    </row>
    <row r="93" spans="1:25" s="71" customFormat="1" x14ac:dyDescent="0.2">
      <c r="A93" s="5"/>
      <c r="B93" s="1045" t="s">
        <v>421</v>
      </c>
      <c r="C93" s="370">
        <v>0</v>
      </c>
      <c r="D93" s="370">
        <v>0</v>
      </c>
      <c r="E93" s="370">
        <v>0</v>
      </c>
      <c r="F93" s="370">
        <v>0</v>
      </c>
      <c r="G93" s="370">
        <v>0</v>
      </c>
      <c r="H93" s="370">
        <v>0</v>
      </c>
      <c r="I93" s="370">
        <v>0</v>
      </c>
      <c r="J93" s="370">
        <v>0</v>
      </c>
      <c r="K93" s="370">
        <v>0</v>
      </c>
      <c r="L93" s="370">
        <v>0</v>
      </c>
      <c r="M93" s="370">
        <v>0</v>
      </c>
      <c r="N93" s="370">
        <v>0</v>
      </c>
      <c r="O93" s="1042">
        <f t="shared" si="27"/>
        <v>0</v>
      </c>
      <c r="P93" s="89"/>
      <c r="Q93" s="89"/>
      <c r="R93" s="89"/>
      <c r="S93" s="89"/>
      <c r="T93" s="89"/>
      <c r="U93" s="89"/>
      <c r="V93" s="89"/>
      <c r="W93" s="89"/>
      <c r="X93" s="89"/>
      <c r="Y93" s="116"/>
    </row>
    <row r="94" spans="1:25" s="71" customFormat="1" x14ac:dyDescent="0.2">
      <c r="A94" s="5"/>
      <c r="B94" s="1045" t="s">
        <v>422</v>
      </c>
      <c r="C94" s="370">
        <v>0</v>
      </c>
      <c r="D94" s="370">
        <v>0</v>
      </c>
      <c r="E94" s="370">
        <v>0</v>
      </c>
      <c r="F94" s="370">
        <v>0</v>
      </c>
      <c r="G94" s="370">
        <v>0</v>
      </c>
      <c r="H94" s="370">
        <v>0</v>
      </c>
      <c r="I94" s="370">
        <v>0</v>
      </c>
      <c r="J94" s="370">
        <v>0</v>
      </c>
      <c r="K94" s="370">
        <v>0</v>
      </c>
      <c r="L94" s="370">
        <v>0</v>
      </c>
      <c r="M94" s="370">
        <v>0</v>
      </c>
      <c r="N94" s="370">
        <v>0</v>
      </c>
      <c r="O94" s="1042">
        <f t="shared" si="27"/>
        <v>0</v>
      </c>
      <c r="P94" s="89"/>
      <c r="Q94" s="89"/>
      <c r="R94" s="89"/>
      <c r="S94" s="89"/>
      <c r="T94" s="89"/>
      <c r="U94" s="89"/>
      <c r="V94" s="89"/>
      <c r="W94" s="89"/>
      <c r="X94" s="89"/>
      <c r="Y94" s="116"/>
    </row>
    <row r="95" spans="1:25" s="71" customFormat="1" x14ac:dyDescent="0.2">
      <c r="A95" s="5"/>
      <c r="B95" s="1045" t="s">
        <v>427</v>
      </c>
      <c r="C95" s="370">
        <v>0</v>
      </c>
      <c r="D95" s="370">
        <v>0</v>
      </c>
      <c r="E95" s="370">
        <v>0</v>
      </c>
      <c r="F95" s="370">
        <v>0</v>
      </c>
      <c r="G95" s="370">
        <v>0</v>
      </c>
      <c r="H95" s="370">
        <v>0</v>
      </c>
      <c r="I95" s="370">
        <v>0</v>
      </c>
      <c r="J95" s="370">
        <v>0</v>
      </c>
      <c r="K95" s="370">
        <v>0</v>
      </c>
      <c r="L95" s="370">
        <v>0</v>
      </c>
      <c r="M95" s="370">
        <v>0</v>
      </c>
      <c r="N95" s="370">
        <v>0</v>
      </c>
      <c r="O95" s="1042">
        <f t="shared" si="27"/>
        <v>0</v>
      </c>
      <c r="P95" s="89"/>
      <c r="Q95" s="89"/>
      <c r="R95" s="89"/>
      <c r="S95" s="89"/>
      <c r="T95" s="89"/>
      <c r="U95" s="89"/>
      <c r="V95" s="89"/>
      <c r="W95" s="89"/>
      <c r="X95" s="89"/>
      <c r="Y95" s="116"/>
    </row>
    <row r="96" spans="1:25" s="71" customFormat="1" x14ac:dyDescent="0.2">
      <c r="A96" s="5"/>
      <c r="B96" s="1045" t="s">
        <v>625</v>
      </c>
      <c r="C96" s="370">
        <v>0</v>
      </c>
      <c r="D96" s="370">
        <v>0</v>
      </c>
      <c r="E96" s="370">
        <v>0</v>
      </c>
      <c r="F96" s="370">
        <v>0</v>
      </c>
      <c r="G96" s="370">
        <v>0</v>
      </c>
      <c r="H96" s="370">
        <v>0</v>
      </c>
      <c r="I96" s="370">
        <v>0</v>
      </c>
      <c r="J96" s="370">
        <v>0</v>
      </c>
      <c r="K96" s="370">
        <v>0</v>
      </c>
      <c r="L96" s="370">
        <v>0</v>
      </c>
      <c r="M96" s="370">
        <v>0</v>
      </c>
      <c r="N96" s="370">
        <v>0</v>
      </c>
      <c r="O96" s="1042">
        <f t="shared" si="27"/>
        <v>0</v>
      </c>
      <c r="P96" s="89"/>
      <c r="Q96" s="89"/>
      <c r="R96" s="89"/>
      <c r="S96" s="89"/>
      <c r="T96" s="89"/>
      <c r="U96" s="89"/>
      <c r="V96" s="89"/>
      <c r="W96" s="89"/>
      <c r="X96" s="89"/>
      <c r="Y96" s="116"/>
    </row>
    <row r="97" spans="1:25" s="71" customFormat="1" x14ac:dyDescent="0.2">
      <c r="A97" s="5"/>
      <c r="B97" s="1045" t="s">
        <v>428</v>
      </c>
      <c r="C97" s="370">
        <v>0</v>
      </c>
      <c r="D97" s="370">
        <v>0</v>
      </c>
      <c r="E97" s="370">
        <v>0</v>
      </c>
      <c r="F97" s="370">
        <v>0</v>
      </c>
      <c r="G97" s="370">
        <v>0</v>
      </c>
      <c r="H97" s="370">
        <v>0</v>
      </c>
      <c r="I97" s="370">
        <v>0</v>
      </c>
      <c r="J97" s="370">
        <v>0</v>
      </c>
      <c r="K97" s="370">
        <v>0</v>
      </c>
      <c r="L97" s="370">
        <v>0</v>
      </c>
      <c r="M97" s="370">
        <v>0</v>
      </c>
      <c r="N97" s="370">
        <v>0</v>
      </c>
      <c r="O97" s="1042">
        <f t="shared" si="27"/>
        <v>0</v>
      </c>
      <c r="P97" s="89"/>
      <c r="Q97" s="89"/>
      <c r="R97" s="89"/>
      <c r="S97" s="89"/>
      <c r="T97" s="89"/>
      <c r="U97" s="89"/>
      <c r="V97" s="89"/>
      <c r="W97" s="89"/>
      <c r="X97" s="89"/>
      <c r="Y97" s="116"/>
    </row>
    <row r="98" spans="1:25" s="71" customFormat="1" x14ac:dyDescent="0.2">
      <c r="A98" s="5"/>
      <c r="B98" s="1045" t="s">
        <v>540</v>
      </c>
      <c r="C98" s="370">
        <v>0</v>
      </c>
      <c r="D98" s="370">
        <v>0</v>
      </c>
      <c r="E98" s="370">
        <v>0</v>
      </c>
      <c r="F98" s="370">
        <v>0</v>
      </c>
      <c r="G98" s="370">
        <v>0</v>
      </c>
      <c r="H98" s="370">
        <v>0</v>
      </c>
      <c r="I98" s="370">
        <v>0</v>
      </c>
      <c r="J98" s="370">
        <v>0</v>
      </c>
      <c r="K98" s="370">
        <v>0</v>
      </c>
      <c r="L98" s="370">
        <v>0</v>
      </c>
      <c r="M98" s="370">
        <v>0</v>
      </c>
      <c r="N98" s="370">
        <v>0</v>
      </c>
      <c r="O98" s="1042">
        <f t="shared" si="27"/>
        <v>0</v>
      </c>
      <c r="P98" s="89"/>
      <c r="Q98" s="89"/>
      <c r="R98" s="89"/>
      <c r="S98" s="89"/>
      <c r="T98" s="89"/>
      <c r="U98" s="89"/>
      <c r="V98" s="89"/>
      <c r="W98" s="89"/>
      <c r="X98" s="89"/>
      <c r="Y98" s="116"/>
    </row>
    <row r="99" spans="1:25" s="71" customFormat="1" x14ac:dyDescent="0.2">
      <c r="A99" s="5"/>
      <c r="B99" s="1045" t="s">
        <v>541</v>
      </c>
      <c r="C99" s="370">
        <v>0</v>
      </c>
      <c r="D99" s="370">
        <v>0</v>
      </c>
      <c r="E99" s="370">
        <v>0</v>
      </c>
      <c r="F99" s="370">
        <v>0</v>
      </c>
      <c r="G99" s="370">
        <v>0</v>
      </c>
      <c r="H99" s="370">
        <v>0</v>
      </c>
      <c r="I99" s="370">
        <v>0</v>
      </c>
      <c r="J99" s="370">
        <v>0</v>
      </c>
      <c r="K99" s="370">
        <v>0</v>
      </c>
      <c r="L99" s="370">
        <v>400.88194026859088</v>
      </c>
      <c r="M99" s="370">
        <v>0</v>
      </c>
      <c r="N99" s="370">
        <v>0</v>
      </c>
      <c r="O99" s="1042">
        <f t="shared" si="27"/>
        <v>400.88194026859088</v>
      </c>
      <c r="P99" s="89"/>
      <c r="Q99" s="89"/>
      <c r="R99" s="89"/>
      <c r="S99" s="89"/>
      <c r="T99" s="89"/>
      <c r="U99" s="89"/>
      <c r="V99" s="89"/>
      <c r="W99" s="89"/>
      <c r="X99" s="89"/>
      <c r="Y99" s="116"/>
    </row>
    <row r="100" spans="1:25" s="71" customFormat="1" x14ac:dyDescent="0.2">
      <c r="A100" s="5"/>
      <c r="B100" s="1045" t="s">
        <v>426</v>
      </c>
      <c r="C100" s="370">
        <v>0</v>
      </c>
      <c r="D100" s="370">
        <v>0</v>
      </c>
      <c r="E100" s="370">
        <v>0</v>
      </c>
      <c r="F100" s="370">
        <v>0</v>
      </c>
      <c r="G100" s="370">
        <v>0</v>
      </c>
      <c r="H100" s="370">
        <v>0</v>
      </c>
      <c r="I100" s="370">
        <v>0</v>
      </c>
      <c r="J100" s="370">
        <v>0</v>
      </c>
      <c r="K100" s="370">
        <v>0</v>
      </c>
      <c r="L100" s="370">
        <v>0</v>
      </c>
      <c r="M100" s="370">
        <v>0</v>
      </c>
      <c r="N100" s="370">
        <v>0</v>
      </c>
      <c r="O100" s="1042">
        <f t="shared" si="27"/>
        <v>0</v>
      </c>
      <c r="P100" s="89"/>
      <c r="Q100" s="89"/>
      <c r="R100" s="89"/>
      <c r="S100" s="89"/>
      <c r="T100" s="89"/>
      <c r="U100" s="89"/>
      <c r="V100" s="89"/>
      <c r="W100" s="89"/>
      <c r="X100" s="89"/>
      <c r="Y100" s="116"/>
    </row>
    <row r="101" spans="1:25" s="71" customFormat="1" x14ac:dyDescent="0.2">
      <c r="A101" s="5"/>
      <c r="B101" s="1045" t="s">
        <v>712</v>
      </c>
      <c r="C101" s="370">
        <v>0</v>
      </c>
      <c r="D101" s="370">
        <v>1637.7714940000001</v>
      </c>
      <c r="E101" s="370">
        <v>0</v>
      </c>
      <c r="F101" s="370">
        <v>0</v>
      </c>
      <c r="G101" s="370">
        <v>0</v>
      </c>
      <c r="H101" s="370">
        <v>0</v>
      </c>
      <c r="I101" s="370">
        <v>0</v>
      </c>
      <c r="J101" s="370">
        <v>0</v>
      </c>
      <c r="K101" s="370">
        <v>0</v>
      </c>
      <c r="L101" s="370">
        <v>0</v>
      </c>
      <c r="M101" s="370">
        <v>0</v>
      </c>
      <c r="N101" s="370">
        <v>0</v>
      </c>
      <c r="O101" s="1042">
        <f t="shared" si="27"/>
        <v>1637.7714940000001</v>
      </c>
      <c r="P101" s="89"/>
      <c r="Q101" s="89"/>
      <c r="R101" s="89"/>
      <c r="S101" s="89"/>
      <c r="T101" s="89"/>
      <c r="U101" s="89"/>
      <c r="V101" s="89"/>
      <c r="W101" s="89"/>
      <c r="X101" s="89"/>
      <c r="Y101" s="116"/>
    </row>
    <row r="102" spans="1:25" s="71" customFormat="1" x14ac:dyDescent="0.2">
      <c r="A102" s="5"/>
      <c r="B102" s="1045" t="s">
        <v>710</v>
      </c>
      <c r="C102" s="370">
        <v>0</v>
      </c>
      <c r="D102" s="370">
        <v>0</v>
      </c>
      <c r="E102" s="370">
        <v>0</v>
      </c>
      <c r="F102" s="370">
        <v>0</v>
      </c>
      <c r="G102" s="370">
        <v>2120.2848490000001</v>
      </c>
      <c r="H102" s="370">
        <v>0</v>
      </c>
      <c r="I102" s="370">
        <v>0</v>
      </c>
      <c r="J102" s="370">
        <v>0</v>
      </c>
      <c r="K102" s="370">
        <v>0</v>
      </c>
      <c r="L102" s="370">
        <v>0</v>
      </c>
      <c r="M102" s="370">
        <v>0</v>
      </c>
      <c r="N102" s="370">
        <v>0</v>
      </c>
      <c r="O102" s="1042">
        <f t="shared" si="27"/>
        <v>2120.2848490000001</v>
      </c>
      <c r="P102" s="89"/>
      <c r="Q102" s="89"/>
      <c r="R102" s="89"/>
      <c r="S102" s="89"/>
      <c r="T102" s="89"/>
      <c r="U102" s="89"/>
      <c r="V102" s="89"/>
      <c r="W102" s="89"/>
      <c r="X102" s="89"/>
      <c r="Y102" s="116"/>
    </row>
    <row r="103" spans="1:25" s="71" customFormat="1" x14ac:dyDescent="0.2">
      <c r="A103" s="5"/>
      <c r="B103" s="1045" t="s">
        <v>572</v>
      </c>
      <c r="C103" s="370">
        <v>0</v>
      </c>
      <c r="D103" s="370">
        <v>0</v>
      </c>
      <c r="E103" s="370">
        <v>0</v>
      </c>
      <c r="F103" s="370">
        <v>0</v>
      </c>
      <c r="G103" s="370">
        <v>0</v>
      </c>
      <c r="H103" s="370">
        <v>2473.6365992046321</v>
      </c>
      <c r="I103" s="370">
        <v>0</v>
      </c>
      <c r="J103" s="370">
        <v>0</v>
      </c>
      <c r="K103" s="370">
        <v>0</v>
      </c>
      <c r="L103" s="370">
        <v>0</v>
      </c>
      <c r="M103" s="370">
        <v>0</v>
      </c>
      <c r="N103" s="370">
        <v>0</v>
      </c>
      <c r="O103" s="1042">
        <f t="shared" si="27"/>
        <v>2473.6365992046321</v>
      </c>
      <c r="P103" s="89"/>
      <c r="Q103" s="89"/>
      <c r="R103" s="89"/>
      <c r="S103" s="89"/>
      <c r="T103" s="89"/>
      <c r="U103" s="89"/>
      <c r="V103" s="89"/>
      <c r="W103" s="89"/>
      <c r="X103" s="89"/>
      <c r="Y103" s="116"/>
    </row>
    <row r="104" spans="1:25" s="71" customFormat="1" x14ac:dyDescent="0.2">
      <c r="A104" s="5"/>
      <c r="B104" s="1045" t="s">
        <v>626</v>
      </c>
      <c r="C104" s="370">
        <v>0</v>
      </c>
      <c r="D104" s="370">
        <v>0</v>
      </c>
      <c r="E104" s="370">
        <v>0</v>
      </c>
      <c r="F104" s="370">
        <v>0</v>
      </c>
      <c r="G104" s="370">
        <v>0</v>
      </c>
      <c r="H104" s="370">
        <v>0</v>
      </c>
      <c r="I104" s="370">
        <v>0</v>
      </c>
      <c r="J104" s="370">
        <v>0</v>
      </c>
      <c r="K104" s="370">
        <v>0</v>
      </c>
      <c r="L104" s="370">
        <v>0</v>
      </c>
      <c r="M104" s="370">
        <v>0</v>
      </c>
      <c r="N104" s="370">
        <v>0</v>
      </c>
      <c r="O104" s="1042">
        <f t="shared" si="27"/>
        <v>0</v>
      </c>
      <c r="P104" s="89"/>
      <c r="Q104" s="89"/>
      <c r="R104" s="89"/>
      <c r="S104" s="89"/>
      <c r="T104" s="89"/>
      <c r="U104" s="89"/>
      <c r="V104" s="89"/>
      <c r="W104" s="89"/>
      <c r="X104" s="89"/>
      <c r="Y104" s="116"/>
    </row>
    <row r="105" spans="1:25" s="71" customFormat="1" x14ac:dyDescent="0.2">
      <c r="A105" s="5"/>
      <c r="B105" s="1045" t="s">
        <v>518</v>
      </c>
      <c r="C105" s="370">
        <v>0</v>
      </c>
      <c r="D105" s="370">
        <v>0</v>
      </c>
      <c r="E105" s="370">
        <v>0</v>
      </c>
      <c r="F105" s="370">
        <v>0</v>
      </c>
      <c r="G105" s="370">
        <v>0</v>
      </c>
      <c r="H105" s="370">
        <v>0</v>
      </c>
      <c r="I105" s="370">
        <v>0</v>
      </c>
      <c r="J105" s="370">
        <v>0</v>
      </c>
      <c r="K105" s="370">
        <v>0</v>
      </c>
      <c r="L105" s="370">
        <v>0</v>
      </c>
      <c r="M105" s="370">
        <v>0</v>
      </c>
      <c r="N105" s="370">
        <v>0</v>
      </c>
      <c r="O105" s="1042">
        <f t="shared" si="27"/>
        <v>0</v>
      </c>
      <c r="P105" s="89"/>
      <c r="Q105" s="89"/>
      <c r="R105" s="89"/>
      <c r="S105" s="89"/>
      <c r="T105" s="89"/>
      <c r="U105" s="89"/>
      <c r="V105" s="89"/>
      <c r="W105" s="89"/>
      <c r="X105" s="89"/>
      <c r="Y105" s="116"/>
    </row>
    <row r="106" spans="1:25" s="71" customFormat="1" x14ac:dyDescent="0.2">
      <c r="A106" s="5"/>
      <c r="B106" s="1045" t="s">
        <v>627</v>
      </c>
      <c r="C106" s="370">
        <v>0</v>
      </c>
      <c r="D106" s="370">
        <v>0</v>
      </c>
      <c r="E106" s="370">
        <v>0</v>
      </c>
      <c r="F106" s="370">
        <v>0</v>
      </c>
      <c r="G106" s="370">
        <v>0</v>
      </c>
      <c r="H106" s="370">
        <v>0</v>
      </c>
      <c r="I106" s="370">
        <v>0</v>
      </c>
      <c r="J106" s="370">
        <v>0</v>
      </c>
      <c r="K106" s="370">
        <v>0</v>
      </c>
      <c r="L106" s="370">
        <v>0</v>
      </c>
      <c r="M106" s="370">
        <v>0</v>
      </c>
      <c r="N106" s="370">
        <v>0</v>
      </c>
      <c r="O106" s="1042">
        <f t="shared" si="27"/>
        <v>0</v>
      </c>
      <c r="P106" s="89"/>
      <c r="Q106" s="89"/>
      <c r="R106" s="89"/>
      <c r="S106" s="89"/>
      <c r="T106" s="89"/>
      <c r="U106" s="89"/>
      <c r="V106" s="89"/>
      <c r="W106" s="89"/>
      <c r="X106" s="89"/>
      <c r="Y106" s="116"/>
    </row>
    <row r="107" spans="1:25" s="71" customFormat="1" x14ac:dyDescent="0.2">
      <c r="A107" s="5"/>
      <c r="B107" s="1045" t="s">
        <v>519</v>
      </c>
      <c r="C107" s="370">
        <v>0</v>
      </c>
      <c r="D107" s="370">
        <v>0</v>
      </c>
      <c r="E107" s="370">
        <v>0</v>
      </c>
      <c r="F107" s="370">
        <v>0</v>
      </c>
      <c r="G107" s="370">
        <v>0</v>
      </c>
      <c r="H107" s="370">
        <v>0</v>
      </c>
      <c r="I107" s="370">
        <v>0</v>
      </c>
      <c r="J107" s="370">
        <v>0</v>
      </c>
      <c r="K107" s="370">
        <v>0</v>
      </c>
      <c r="L107" s="370">
        <v>0</v>
      </c>
      <c r="M107" s="370">
        <v>0</v>
      </c>
      <c r="N107" s="370">
        <v>0</v>
      </c>
      <c r="O107" s="1042">
        <f t="shared" si="27"/>
        <v>0</v>
      </c>
      <c r="P107" s="89"/>
      <c r="Q107" s="89"/>
      <c r="R107" s="89"/>
      <c r="S107" s="89"/>
      <c r="T107" s="89"/>
      <c r="U107" s="89"/>
      <c r="V107" s="89"/>
      <c r="W107" s="89"/>
      <c r="X107" s="89"/>
      <c r="Y107" s="116"/>
    </row>
    <row r="108" spans="1:25" s="71" customFormat="1" x14ac:dyDescent="0.2">
      <c r="A108" s="5"/>
      <c r="B108" s="1045" t="s">
        <v>429</v>
      </c>
      <c r="C108" s="370">
        <v>0</v>
      </c>
      <c r="D108" s="370">
        <v>0</v>
      </c>
      <c r="E108" s="370">
        <v>0</v>
      </c>
      <c r="F108" s="370">
        <v>0</v>
      </c>
      <c r="G108" s="370">
        <v>0</v>
      </c>
      <c r="H108" s="370">
        <v>0</v>
      </c>
      <c r="I108" s="370">
        <v>0</v>
      </c>
      <c r="J108" s="370">
        <v>0</v>
      </c>
      <c r="K108" s="370">
        <v>0</v>
      </c>
      <c r="L108" s="370">
        <v>0</v>
      </c>
      <c r="M108" s="370">
        <v>0</v>
      </c>
      <c r="N108" s="370">
        <v>0</v>
      </c>
      <c r="O108" s="1042">
        <f t="shared" si="27"/>
        <v>0</v>
      </c>
      <c r="P108" s="89"/>
      <c r="Q108" s="89"/>
      <c r="R108" s="89"/>
      <c r="S108" s="89"/>
      <c r="T108" s="89"/>
      <c r="U108" s="89"/>
      <c r="V108" s="89"/>
      <c r="W108" s="89"/>
      <c r="X108" s="89"/>
      <c r="Y108" s="116"/>
    </row>
    <row r="109" spans="1:25" s="71" customFormat="1" x14ac:dyDescent="0.2">
      <c r="A109" s="5"/>
      <c r="B109" s="1045" t="s">
        <v>511</v>
      </c>
      <c r="C109" s="370">
        <v>0</v>
      </c>
      <c r="D109" s="370">
        <v>0</v>
      </c>
      <c r="E109" s="370">
        <v>0</v>
      </c>
      <c r="F109" s="370">
        <v>4781.6612310236023</v>
      </c>
      <c r="G109" s="370">
        <v>0</v>
      </c>
      <c r="H109" s="370">
        <v>0</v>
      </c>
      <c r="I109" s="370">
        <v>0</v>
      </c>
      <c r="J109" s="370">
        <v>0</v>
      </c>
      <c r="K109" s="370">
        <v>0</v>
      </c>
      <c r="L109" s="370">
        <v>0</v>
      </c>
      <c r="M109" s="370">
        <v>0</v>
      </c>
      <c r="N109" s="370">
        <v>0</v>
      </c>
      <c r="O109" s="1042">
        <f t="shared" si="27"/>
        <v>4781.6612310236023</v>
      </c>
      <c r="P109" s="89"/>
      <c r="Q109" s="89"/>
      <c r="R109" s="89"/>
      <c r="S109" s="89"/>
      <c r="T109" s="89"/>
      <c r="U109" s="89"/>
      <c r="V109" s="89"/>
      <c r="W109" s="89"/>
      <c r="X109" s="89"/>
      <c r="Y109" s="116"/>
    </row>
    <row r="110" spans="1:25" s="71" customFormat="1" x14ac:dyDescent="0.2">
      <c r="A110" s="5"/>
      <c r="B110" s="1045" t="s">
        <v>628</v>
      </c>
      <c r="C110" s="370">
        <v>0</v>
      </c>
      <c r="D110" s="370">
        <v>0</v>
      </c>
      <c r="E110" s="370">
        <v>0</v>
      </c>
      <c r="F110" s="370">
        <v>0</v>
      </c>
      <c r="G110" s="370">
        <v>0</v>
      </c>
      <c r="H110" s="370">
        <v>0</v>
      </c>
      <c r="I110" s="370">
        <v>0</v>
      </c>
      <c r="J110" s="370">
        <v>0</v>
      </c>
      <c r="K110" s="370">
        <v>0</v>
      </c>
      <c r="L110" s="370">
        <v>0</v>
      </c>
      <c r="M110" s="370">
        <v>0</v>
      </c>
      <c r="N110" s="370">
        <v>0</v>
      </c>
      <c r="O110" s="1042">
        <f t="shared" si="27"/>
        <v>0</v>
      </c>
      <c r="P110" s="89"/>
      <c r="Q110" s="89"/>
      <c r="R110" s="89"/>
      <c r="S110" s="89"/>
      <c r="T110" s="89"/>
      <c r="U110" s="89"/>
      <c r="V110" s="89"/>
      <c r="W110" s="89"/>
      <c r="X110" s="89"/>
      <c r="Y110" s="116"/>
    </row>
    <row r="111" spans="1:25" s="71" customFormat="1" x14ac:dyDescent="0.2">
      <c r="A111" s="5"/>
      <c r="B111" s="1045" t="s">
        <v>672</v>
      </c>
      <c r="C111" s="370">
        <v>0</v>
      </c>
      <c r="D111" s="370">
        <v>0</v>
      </c>
      <c r="E111" s="370">
        <v>0</v>
      </c>
      <c r="F111" s="370">
        <v>0</v>
      </c>
      <c r="G111" s="370">
        <v>0</v>
      </c>
      <c r="H111" s="370">
        <v>0</v>
      </c>
      <c r="I111" s="370">
        <v>0</v>
      </c>
      <c r="J111" s="370">
        <v>0</v>
      </c>
      <c r="K111" s="370">
        <v>0</v>
      </c>
      <c r="L111" s="370">
        <v>0</v>
      </c>
      <c r="M111" s="370">
        <v>0</v>
      </c>
      <c r="N111" s="370">
        <v>0</v>
      </c>
      <c r="O111" s="1042">
        <f t="shared" si="27"/>
        <v>0</v>
      </c>
      <c r="P111" s="89"/>
      <c r="Q111" s="89"/>
      <c r="R111" s="89"/>
      <c r="S111" s="89"/>
      <c r="T111" s="89"/>
      <c r="U111" s="89"/>
      <c r="V111" s="89"/>
      <c r="W111" s="89"/>
      <c r="X111" s="89"/>
      <c r="Y111" s="116"/>
    </row>
    <row r="112" spans="1:25" s="71" customFormat="1" x14ac:dyDescent="0.2">
      <c r="A112" s="5"/>
      <c r="B112" s="1045" t="s">
        <v>711</v>
      </c>
      <c r="C112" s="370">
        <v>0</v>
      </c>
      <c r="D112" s="370">
        <v>0</v>
      </c>
      <c r="E112" s="370">
        <v>0</v>
      </c>
      <c r="F112" s="370">
        <v>0</v>
      </c>
      <c r="G112" s="370">
        <v>0</v>
      </c>
      <c r="H112" s="370">
        <v>0</v>
      </c>
      <c r="I112" s="370">
        <v>0</v>
      </c>
      <c r="J112" s="370">
        <v>0</v>
      </c>
      <c r="K112" s="370">
        <v>0</v>
      </c>
      <c r="L112" s="370">
        <v>0</v>
      </c>
      <c r="M112" s="370">
        <v>0</v>
      </c>
      <c r="N112" s="370">
        <v>0</v>
      </c>
      <c r="O112" s="1042">
        <f t="shared" si="27"/>
        <v>0</v>
      </c>
      <c r="P112" s="89"/>
      <c r="Q112" s="89"/>
      <c r="R112" s="89"/>
      <c r="S112" s="89"/>
      <c r="T112" s="89"/>
      <c r="U112" s="89"/>
      <c r="V112" s="89"/>
      <c r="W112" s="89"/>
      <c r="X112" s="89"/>
      <c r="Y112" s="116"/>
    </row>
    <row r="113" spans="1:25" s="71" customFormat="1" x14ac:dyDescent="0.2">
      <c r="A113" s="5"/>
      <c r="B113" s="1045" t="s">
        <v>577</v>
      </c>
      <c r="C113" s="370">
        <v>0</v>
      </c>
      <c r="D113" s="370">
        <v>0</v>
      </c>
      <c r="E113" s="370">
        <v>0</v>
      </c>
      <c r="F113" s="370">
        <v>0</v>
      </c>
      <c r="G113" s="370">
        <v>0</v>
      </c>
      <c r="H113" s="370">
        <v>0</v>
      </c>
      <c r="I113" s="370">
        <v>0</v>
      </c>
      <c r="J113" s="370">
        <v>0</v>
      </c>
      <c r="K113" s="370">
        <v>0</v>
      </c>
      <c r="L113" s="370">
        <v>0</v>
      </c>
      <c r="M113" s="370">
        <v>0</v>
      </c>
      <c r="N113" s="370">
        <v>0</v>
      </c>
      <c r="O113" s="1042">
        <f t="shared" si="27"/>
        <v>0</v>
      </c>
      <c r="P113" s="89"/>
      <c r="Q113" s="89"/>
      <c r="R113" s="89"/>
      <c r="S113" s="89"/>
      <c r="T113" s="89"/>
      <c r="U113" s="89"/>
      <c r="V113" s="89"/>
      <c r="W113" s="89"/>
      <c r="X113" s="89"/>
      <c r="Y113" s="116"/>
    </row>
    <row r="114" spans="1:25" s="71" customFormat="1" x14ac:dyDescent="0.2">
      <c r="A114" s="5"/>
      <c r="B114" s="1045" t="s">
        <v>512</v>
      </c>
      <c r="C114" s="370">
        <v>0</v>
      </c>
      <c r="D114" s="370">
        <v>0</v>
      </c>
      <c r="E114" s="370">
        <v>0</v>
      </c>
      <c r="F114" s="370">
        <v>0</v>
      </c>
      <c r="G114" s="370">
        <v>0</v>
      </c>
      <c r="H114" s="370">
        <v>0</v>
      </c>
      <c r="I114" s="370">
        <v>0</v>
      </c>
      <c r="J114" s="370">
        <v>0</v>
      </c>
      <c r="K114" s="370">
        <v>0</v>
      </c>
      <c r="L114" s="370">
        <v>0</v>
      </c>
      <c r="M114" s="370">
        <v>0</v>
      </c>
      <c r="N114" s="370">
        <v>0</v>
      </c>
      <c r="O114" s="1042">
        <f t="shared" si="27"/>
        <v>0</v>
      </c>
      <c r="P114" s="89"/>
      <c r="Q114" s="89"/>
      <c r="R114" s="89"/>
      <c r="S114" s="89"/>
      <c r="T114" s="89"/>
      <c r="U114" s="89"/>
      <c r="V114" s="89"/>
      <c r="W114" s="89"/>
      <c r="X114" s="89"/>
      <c r="Y114" s="116"/>
    </row>
    <row r="115" spans="1:25" s="71" customFormat="1" x14ac:dyDescent="0.2">
      <c r="A115" s="5"/>
      <c r="B115" s="1045" t="s">
        <v>513</v>
      </c>
      <c r="C115" s="370">
        <v>0</v>
      </c>
      <c r="D115" s="370">
        <v>0</v>
      </c>
      <c r="E115" s="370">
        <v>0</v>
      </c>
      <c r="F115" s="370">
        <v>0</v>
      </c>
      <c r="G115" s="370">
        <v>0</v>
      </c>
      <c r="H115" s="370">
        <v>0</v>
      </c>
      <c r="I115" s="370">
        <v>0</v>
      </c>
      <c r="J115" s="370">
        <v>0</v>
      </c>
      <c r="K115" s="370">
        <v>0</v>
      </c>
      <c r="L115" s="370">
        <v>0</v>
      </c>
      <c r="M115" s="370">
        <v>0</v>
      </c>
      <c r="N115" s="370">
        <v>0</v>
      </c>
      <c r="O115" s="1042">
        <f t="shared" si="27"/>
        <v>0</v>
      </c>
      <c r="P115" s="89"/>
      <c r="Q115" s="89"/>
      <c r="R115" s="89"/>
      <c r="S115" s="89"/>
      <c r="T115" s="89"/>
      <c r="U115" s="89"/>
      <c r="V115" s="89"/>
      <c r="W115" s="89"/>
      <c r="X115" s="89"/>
      <c r="Y115" s="116"/>
    </row>
    <row r="116" spans="1:25" s="71" customFormat="1" x14ac:dyDescent="0.2">
      <c r="A116" s="5"/>
      <c r="B116" s="1045" t="s">
        <v>578</v>
      </c>
      <c r="C116" s="370">
        <v>0</v>
      </c>
      <c r="D116" s="370">
        <v>0</v>
      </c>
      <c r="E116" s="370">
        <v>0</v>
      </c>
      <c r="F116" s="370">
        <v>0</v>
      </c>
      <c r="G116" s="370">
        <v>0</v>
      </c>
      <c r="H116" s="370">
        <v>0</v>
      </c>
      <c r="I116" s="370">
        <v>0</v>
      </c>
      <c r="J116" s="370">
        <v>0</v>
      </c>
      <c r="K116" s="370">
        <v>0</v>
      </c>
      <c r="L116" s="370">
        <v>0</v>
      </c>
      <c r="M116" s="370">
        <v>0</v>
      </c>
      <c r="N116" s="370">
        <v>0</v>
      </c>
      <c r="O116" s="1042">
        <f t="shared" si="27"/>
        <v>0</v>
      </c>
      <c r="P116" s="89"/>
      <c r="Q116" s="89"/>
      <c r="R116" s="89"/>
      <c r="S116" s="89"/>
      <c r="T116" s="89"/>
      <c r="U116" s="89"/>
      <c r="V116" s="89"/>
      <c r="W116" s="89"/>
      <c r="X116" s="89"/>
      <c r="Y116" s="116"/>
    </row>
    <row r="117" spans="1:25" s="71" customFormat="1" x14ac:dyDescent="0.2">
      <c r="A117" s="5"/>
      <c r="B117" s="1045" t="s">
        <v>579</v>
      </c>
      <c r="C117" s="370">
        <v>0</v>
      </c>
      <c r="D117" s="370">
        <v>0</v>
      </c>
      <c r="E117" s="370">
        <v>0</v>
      </c>
      <c r="F117" s="370">
        <v>0</v>
      </c>
      <c r="G117" s="370">
        <v>0</v>
      </c>
      <c r="H117" s="370">
        <v>0</v>
      </c>
      <c r="I117" s="370">
        <v>0</v>
      </c>
      <c r="J117" s="370">
        <v>0</v>
      </c>
      <c r="K117" s="370">
        <v>0</v>
      </c>
      <c r="L117" s="370">
        <v>0</v>
      </c>
      <c r="M117" s="370">
        <v>0</v>
      </c>
      <c r="N117" s="370">
        <v>0</v>
      </c>
      <c r="O117" s="1042">
        <f t="shared" si="27"/>
        <v>0</v>
      </c>
      <c r="P117" s="89"/>
      <c r="Q117" s="89"/>
      <c r="R117" s="89"/>
      <c r="S117" s="89"/>
      <c r="T117" s="89"/>
      <c r="U117" s="89"/>
      <c r="V117" s="89"/>
      <c r="W117" s="89"/>
      <c r="X117" s="89"/>
      <c r="Y117" s="116"/>
    </row>
    <row r="118" spans="1:25" s="71" customFormat="1" x14ac:dyDescent="0.2">
      <c r="A118" s="5"/>
      <c r="B118" s="1045" t="s">
        <v>842</v>
      </c>
      <c r="C118" s="370">
        <v>52.516303394000005</v>
      </c>
      <c r="D118" s="370">
        <v>52.516303394000005</v>
      </c>
      <c r="E118" s="370">
        <v>52.516303394000005</v>
      </c>
      <c r="F118" s="370">
        <v>52.516303394000005</v>
      </c>
      <c r="G118" s="370">
        <v>52.516303394000005</v>
      </c>
      <c r="H118" s="370">
        <v>52.516303394000005</v>
      </c>
      <c r="I118" s="370">
        <v>52.516303394000005</v>
      </c>
      <c r="J118" s="370">
        <v>52.516303394000005</v>
      </c>
      <c r="K118" s="370">
        <v>52.674010011</v>
      </c>
      <c r="L118" s="370">
        <v>52.674010011</v>
      </c>
      <c r="M118" s="370">
        <v>52.674010011</v>
      </c>
      <c r="N118" s="370">
        <v>52.674010011</v>
      </c>
      <c r="O118" s="1042">
        <f t="shared" si="27"/>
        <v>630.82646719600007</v>
      </c>
      <c r="P118" s="89"/>
      <c r="Q118" s="89"/>
      <c r="R118" s="89"/>
      <c r="S118" s="89"/>
      <c r="T118" s="89"/>
      <c r="U118" s="89"/>
      <c r="V118" s="89"/>
      <c r="W118" s="89"/>
      <c r="X118" s="89"/>
      <c r="Y118" s="116"/>
    </row>
    <row r="119" spans="1:25" s="71" customFormat="1" x14ac:dyDescent="0.2">
      <c r="A119" s="5"/>
      <c r="B119" s="1045" t="s">
        <v>623</v>
      </c>
      <c r="C119" s="370">
        <v>0</v>
      </c>
      <c r="D119" s="370">
        <v>0</v>
      </c>
      <c r="E119" s="370">
        <v>1002.092968984838</v>
      </c>
      <c r="F119" s="370">
        <v>0</v>
      </c>
      <c r="G119" s="370">
        <v>0</v>
      </c>
      <c r="H119" s="370">
        <v>0</v>
      </c>
      <c r="I119" s="370">
        <v>0</v>
      </c>
      <c r="J119" s="370">
        <v>0</v>
      </c>
      <c r="K119" s="370">
        <v>0</v>
      </c>
      <c r="L119" s="370">
        <v>0</v>
      </c>
      <c r="M119" s="370">
        <v>0</v>
      </c>
      <c r="N119" s="370">
        <v>0</v>
      </c>
      <c r="O119" s="1042">
        <f t="shared" si="27"/>
        <v>1002.092968984838</v>
      </c>
      <c r="P119" s="89"/>
      <c r="Q119" s="89"/>
      <c r="R119" s="89"/>
      <c r="S119" s="89"/>
      <c r="T119" s="89"/>
      <c r="U119" s="89"/>
      <c r="V119" s="89"/>
      <c r="W119" s="89"/>
      <c r="X119" s="89"/>
      <c r="Y119" s="116"/>
    </row>
    <row r="120" spans="1:25" s="71" customFormat="1" x14ac:dyDescent="0.2">
      <c r="A120" s="5"/>
      <c r="B120" s="1045" t="s">
        <v>80</v>
      </c>
      <c r="C120" s="370">
        <v>0</v>
      </c>
      <c r="D120" s="370">
        <v>0</v>
      </c>
      <c r="E120" s="370">
        <v>0</v>
      </c>
      <c r="F120" s="370">
        <v>0</v>
      </c>
      <c r="G120" s="370">
        <v>0</v>
      </c>
      <c r="H120" s="370">
        <v>0</v>
      </c>
      <c r="I120" s="370">
        <v>0</v>
      </c>
      <c r="J120" s="370">
        <v>0</v>
      </c>
      <c r="K120" s="370">
        <v>0</v>
      </c>
      <c r="L120" s="370">
        <v>0</v>
      </c>
      <c r="M120" s="370">
        <v>0</v>
      </c>
      <c r="N120" s="370">
        <v>0</v>
      </c>
      <c r="O120" s="1042">
        <f t="shared" si="27"/>
        <v>0</v>
      </c>
      <c r="P120" s="89"/>
      <c r="Q120" s="89"/>
      <c r="R120" s="89"/>
      <c r="S120" s="89"/>
      <c r="T120" s="89"/>
      <c r="U120" s="89"/>
      <c r="V120" s="89"/>
      <c r="W120" s="89"/>
      <c r="X120" s="89"/>
      <c r="Y120" s="116"/>
    </row>
    <row r="121" spans="1:25" s="71" customFormat="1" x14ac:dyDescent="0.2">
      <c r="A121" s="5"/>
      <c r="B121" s="347" t="s">
        <v>569</v>
      </c>
      <c r="C121" s="348">
        <v>0</v>
      </c>
      <c r="D121" s="348">
        <v>0</v>
      </c>
      <c r="E121" s="348">
        <v>0</v>
      </c>
      <c r="F121" s="348">
        <v>0</v>
      </c>
      <c r="G121" s="348">
        <v>0</v>
      </c>
      <c r="H121" s="348">
        <v>0</v>
      </c>
      <c r="I121" s="348">
        <v>0</v>
      </c>
      <c r="J121" s="348">
        <v>0</v>
      </c>
      <c r="K121" s="348">
        <v>0</v>
      </c>
      <c r="L121" s="348">
        <v>0</v>
      </c>
      <c r="M121" s="348">
        <v>0</v>
      </c>
      <c r="N121" s="348">
        <v>243.89262500000001</v>
      </c>
      <c r="O121" s="80">
        <f t="shared" ref="O121:O136" si="28">SUM(C121:N121)</f>
        <v>243.89262500000001</v>
      </c>
      <c r="P121" s="89"/>
      <c r="Q121" s="89"/>
      <c r="R121" s="89"/>
      <c r="S121" s="89"/>
      <c r="T121" s="89"/>
      <c r="U121" s="89"/>
      <c r="V121" s="89"/>
      <c r="W121" s="89"/>
      <c r="X121" s="89"/>
      <c r="Y121" s="116"/>
    </row>
    <row r="122" spans="1:25" s="71" customFormat="1" x14ac:dyDescent="0.2">
      <c r="A122" s="5"/>
      <c r="B122" s="347" t="s">
        <v>221</v>
      </c>
      <c r="C122" s="348">
        <f>+C123+C124</f>
        <v>1505.0958127391918</v>
      </c>
      <c r="D122" s="348">
        <f t="shared" ref="D122:N122" si="29">+D123+D124</f>
        <v>2565.7356048041784</v>
      </c>
      <c r="E122" s="348">
        <f t="shared" si="29"/>
        <v>4945.1013559910971</v>
      </c>
      <c r="F122" s="348">
        <f t="shared" si="29"/>
        <v>3139.2446419565458</v>
      </c>
      <c r="G122" s="348">
        <f t="shared" si="29"/>
        <v>2675.4167058417156</v>
      </c>
      <c r="H122" s="348">
        <f t="shared" si="29"/>
        <v>419.79211224599999</v>
      </c>
      <c r="I122" s="348">
        <f t="shared" si="29"/>
        <v>1572.463268988929</v>
      </c>
      <c r="J122" s="348">
        <f t="shared" si="29"/>
        <v>1452.1240953314791</v>
      </c>
      <c r="K122" s="348">
        <f t="shared" si="29"/>
        <v>192.49640273</v>
      </c>
      <c r="L122" s="348">
        <f t="shared" si="29"/>
        <v>921.55958754955566</v>
      </c>
      <c r="M122" s="348">
        <f t="shared" si="29"/>
        <v>0</v>
      </c>
      <c r="N122" s="348">
        <f t="shared" si="29"/>
        <v>0</v>
      </c>
      <c r="O122" s="80">
        <f t="shared" si="28"/>
        <v>19389.029588178695</v>
      </c>
      <c r="P122" s="89"/>
      <c r="Q122" s="89"/>
      <c r="R122" s="89"/>
      <c r="S122" s="89"/>
      <c r="T122" s="89"/>
      <c r="U122" s="89"/>
      <c r="V122" s="89"/>
      <c r="W122" s="89"/>
      <c r="X122" s="89"/>
      <c r="Y122" s="116"/>
    </row>
    <row r="123" spans="1:25" s="71" customFormat="1" x14ac:dyDescent="0.2">
      <c r="A123" s="5"/>
      <c r="B123" s="480" t="s">
        <v>73</v>
      </c>
      <c r="C123" s="481">
        <v>650.17766773919175</v>
      </c>
      <c r="D123" s="481">
        <v>1037.287320794029</v>
      </c>
      <c r="E123" s="481">
        <v>3287.2419460910965</v>
      </c>
      <c r="F123" s="481">
        <v>1358.301585506546</v>
      </c>
      <c r="G123" s="481">
        <v>1162.4377916132394</v>
      </c>
      <c r="H123" s="481">
        <v>254.42113824600003</v>
      </c>
      <c r="I123" s="481">
        <v>719.09707498892897</v>
      </c>
      <c r="J123" s="481">
        <v>718.55797593147918</v>
      </c>
      <c r="K123" s="481">
        <v>192.49640273</v>
      </c>
      <c r="L123" s="481">
        <v>891.56879154955561</v>
      </c>
      <c r="M123" s="481">
        <v>0</v>
      </c>
      <c r="N123" s="481">
        <v>0</v>
      </c>
      <c r="O123" s="344">
        <f t="shared" si="28"/>
        <v>10271.587695190066</v>
      </c>
      <c r="P123" s="89"/>
      <c r="Q123" s="89"/>
      <c r="R123" s="89"/>
      <c r="S123" s="89"/>
      <c r="T123" s="89"/>
      <c r="U123" s="89"/>
      <c r="V123" s="89"/>
      <c r="W123" s="89"/>
      <c r="X123" s="89"/>
      <c r="Y123" s="116"/>
    </row>
    <row r="124" spans="1:25" s="71" customFormat="1" x14ac:dyDescent="0.2">
      <c r="A124" s="5"/>
      <c r="B124" s="358" t="s">
        <v>71</v>
      </c>
      <c r="C124" s="376">
        <v>854.9181450000001</v>
      </c>
      <c r="D124" s="376">
        <v>1528.4482840101496</v>
      </c>
      <c r="E124" s="376">
        <v>1657.8594099000002</v>
      </c>
      <c r="F124" s="376">
        <v>1780.9430564500001</v>
      </c>
      <c r="G124" s="376">
        <v>1512.9789142284762</v>
      </c>
      <c r="H124" s="376">
        <v>165.37097399999999</v>
      </c>
      <c r="I124" s="376">
        <v>853.36619399999995</v>
      </c>
      <c r="J124" s="376">
        <v>733.56611940000005</v>
      </c>
      <c r="K124" s="376">
        <v>0</v>
      </c>
      <c r="L124" s="376">
        <v>29.990796</v>
      </c>
      <c r="M124" s="376">
        <v>0</v>
      </c>
      <c r="N124" s="376">
        <v>0</v>
      </c>
      <c r="O124" s="81">
        <f t="shared" si="28"/>
        <v>9117.4418929886269</v>
      </c>
      <c r="P124" s="89"/>
      <c r="Q124" s="89"/>
      <c r="R124" s="89"/>
      <c r="S124" s="89"/>
      <c r="T124" s="89"/>
      <c r="U124" s="89"/>
      <c r="V124" s="89"/>
      <c r="W124" s="89"/>
      <c r="X124" s="89"/>
      <c r="Y124" s="116"/>
    </row>
    <row r="125" spans="1:25" s="71" customFormat="1" x14ac:dyDescent="0.2">
      <c r="A125" s="5"/>
      <c r="B125" s="347" t="s">
        <v>345</v>
      </c>
      <c r="C125" s="348">
        <f>+C126</f>
        <v>14.778818057447268</v>
      </c>
      <c r="D125" s="348">
        <f t="shared" ref="D125:N125" si="30">+D126</f>
        <v>3.8056190426252234</v>
      </c>
      <c r="E125" s="348">
        <f t="shared" si="30"/>
        <v>3.8056190426252234</v>
      </c>
      <c r="F125" s="348">
        <f t="shared" si="30"/>
        <v>14.625675298713947</v>
      </c>
      <c r="G125" s="348">
        <f t="shared" si="30"/>
        <v>3.8056190426252234</v>
      </c>
      <c r="H125" s="348">
        <f t="shared" si="30"/>
        <v>3.8056190426252234</v>
      </c>
      <c r="I125" s="348">
        <f t="shared" si="30"/>
        <v>14.625675298713947</v>
      </c>
      <c r="J125" s="348">
        <f t="shared" si="30"/>
        <v>3.8056190426252234</v>
      </c>
      <c r="K125" s="348">
        <f t="shared" si="30"/>
        <v>3.8056190426252234</v>
      </c>
      <c r="L125" s="348">
        <f t="shared" si="30"/>
        <v>14.625675298713947</v>
      </c>
      <c r="M125" s="348">
        <f t="shared" si="30"/>
        <v>3.8056190426252234</v>
      </c>
      <c r="N125" s="348">
        <f t="shared" si="30"/>
        <v>3.8056190426252234</v>
      </c>
      <c r="O125" s="80">
        <f t="shared" si="28"/>
        <v>89.100796294590893</v>
      </c>
      <c r="P125" s="89"/>
      <c r="Q125" s="89"/>
      <c r="R125" s="89"/>
      <c r="S125" s="89"/>
      <c r="T125" s="89"/>
      <c r="U125" s="89"/>
      <c r="V125" s="89"/>
      <c r="W125" s="89"/>
      <c r="X125" s="89"/>
      <c r="Y125" s="116"/>
    </row>
    <row r="126" spans="1:25" s="71" customFormat="1" x14ac:dyDescent="0.2">
      <c r="A126" s="5"/>
      <c r="B126" s="378" t="s">
        <v>81</v>
      </c>
      <c r="C126" s="379">
        <f t="shared" ref="C126:N126" si="31">+C127+C129</f>
        <v>14.778818057447268</v>
      </c>
      <c r="D126" s="379">
        <f t="shared" si="31"/>
        <v>3.8056190426252234</v>
      </c>
      <c r="E126" s="379">
        <f t="shared" si="31"/>
        <v>3.8056190426252234</v>
      </c>
      <c r="F126" s="379">
        <f t="shared" si="31"/>
        <v>14.625675298713947</v>
      </c>
      <c r="G126" s="379">
        <f t="shared" si="31"/>
        <v>3.8056190426252234</v>
      </c>
      <c r="H126" s="379">
        <f t="shared" si="31"/>
        <v>3.8056190426252234</v>
      </c>
      <c r="I126" s="379">
        <f t="shared" si="31"/>
        <v>14.625675298713947</v>
      </c>
      <c r="J126" s="379">
        <f t="shared" si="31"/>
        <v>3.8056190426252234</v>
      </c>
      <c r="K126" s="379">
        <f t="shared" si="31"/>
        <v>3.8056190426252234</v>
      </c>
      <c r="L126" s="379">
        <f t="shared" si="31"/>
        <v>14.625675298713947</v>
      </c>
      <c r="M126" s="379">
        <f t="shared" si="31"/>
        <v>3.8056190426252234</v>
      </c>
      <c r="N126" s="379">
        <f t="shared" si="31"/>
        <v>3.8056190426252234</v>
      </c>
      <c r="O126" s="128">
        <f t="shared" si="28"/>
        <v>89.100796294590893</v>
      </c>
      <c r="P126" s="89"/>
      <c r="Q126" s="89"/>
      <c r="R126" s="89"/>
      <c r="S126" s="89"/>
      <c r="T126" s="89"/>
      <c r="U126" s="89"/>
      <c r="V126" s="89"/>
      <c r="W126" s="89"/>
      <c r="X126" s="89"/>
      <c r="Y126" s="116"/>
    </row>
    <row r="127" spans="1:25" s="71" customFormat="1" x14ac:dyDescent="0.2">
      <c r="A127" s="5"/>
      <c r="B127" s="358" t="s">
        <v>83</v>
      </c>
      <c r="C127" s="376">
        <f>+C128</f>
        <v>3.8056190426252234</v>
      </c>
      <c r="D127" s="376">
        <f t="shared" ref="D127:N127" si="32">+D128</f>
        <v>3.8056190426252234</v>
      </c>
      <c r="E127" s="376">
        <f t="shared" si="32"/>
        <v>3.8056190426252234</v>
      </c>
      <c r="F127" s="376">
        <f t="shared" si="32"/>
        <v>3.8056190426252234</v>
      </c>
      <c r="G127" s="376">
        <f t="shared" si="32"/>
        <v>3.8056190426252234</v>
      </c>
      <c r="H127" s="376">
        <f t="shared" si="32"/>
        <v>3.8056190426252234</v>
      </c>
      <c r="I127" s="376">
        <f t="shared" si="32"/>
        <v>3.8056190426252234</v>
      </c>
      <c r="J127" s="376">
        <f t="shared" si="32"/>
        <v>3.8056190426252234</v>
      </c>
      <c r="K127" s="376">
        <f t="shared" si="32"/>
        <v>3.8056190426252234</v>
      </c>
      <c r="L127" s="376">
        <f t="shared" si="32"/>
        <v>3.8056190426252234</v>
      </c>
      <c r="M127" s="376">
        <f t="shared" si="32"/>
        <v>3.8056190426252234</v>
      </c>
      <c r="N127" s="376">
        <f t="shared" si="32"/>
        <v>3.8056190426252234</v>
      </c>
      <c r="O127" s="81">
        <f t="shared" si="28"/>
        <v>45.667428511502685</v>
      </c>
      <c r="P127" s="89"/>
      <c r="Q127" s="89"/>
      <c r="R127" s="89"/>
      <c r="S127" s="89"/>
      <c r="T127" s="89"/>
      <c r="U127" s="89"/>
      <c r="V127" s="89"/>
      <c r="W127" s="89"/>
      <c r="X127" s="89"/>
      <c r="Y127" s="116"/>
    </row>
    <row r="128" spans="1:25" s="71" customFormat="1" x14ac:dyDescent="0.2">
      <c r="A128" s="5"/>
      <c r="B128" s="358" t="s">
        <v>853</v>
      </c>
      <c r="C128" s="376">
        <v>3.8056190426252234</v>
      </c>
      <c r="D128" s="376">
        <v>3.8056190426252234</v>
      </c>
      <c r="E128" s="376">
        <v>3.8056190426252234</v>
      </c>
      <c r="F128" s="376">
        <v>3.8056190426252234</v>
      </c>
      <c r="G128" s="376">
        <v>3.8056190426252234</v>
      </c>
      <c r="H128" s="376">
        <v>3.8056190426252234</v>
      </c>
      <c r="I128" s="376">
        <v>3.8056190426252234</v>
      </c>
      <c r="J128" s="376">
        <v>3.8056190426252234</v>
      </c>
      <c r="K128" s="376">
        <v>3.8056190426252234</v>
      </c>
      <c r="L128" s="376">
        <v>3.8056190426252234</v>
      </c>
      <c r="M128" s="376">
        <v>3.8056190426252234</v>
      </c>
      <c r="N128" s="376">
        <v>3.8056190426252234</v>
      </c>
      <c r="O128" s="81">
        <f t="shared" si="28"/>
        <v>45.667428511502685</v>
      </c>
      <c r="P128" s="89"/>
      <c r="Q128" s="89"/>
      <c r="R128" s="89"/>
      <c r="S128" s="89"/>
      <c r="T128" s="89"/>
      <c r="U128" s="89"/>
      <c r="V128" s="89"/>
      <c r="W128" s="89"/>
      <c r="X128" s="89"/>
      <c r="Y128" s="116"/>
    </row>
    <row r="129" spans="1:25" s="71" customFormat="1" x14ac:dyDescent="0.2">
      <c r="A129" s="5"/>
      <c r="B129" s="377" t="s">
        <v>87</v>
      </c>
      <c r="C129" s="376">
        <f t="shared" ref="C129:N129" si="33">+C130+C131</f>
        <v>10.973199014822043</v>
      </c>
      <c r="D129" s="376">
        <f t="shared" si="33"/>
        <v>0</v>
      </c>
      <c r="E129" s="376">
        <f t="shared" si="33"/>
        <v>0</v>
      </c>
      <c r="F129" s="376">
        <f t="shared" si="33"/>
        <v>10.820056256088725</v>
      </c>
      <c r="G129" s="376">
        <f t="shared" si="33"/>
        <v>0</v>
      </c>
      <c r="H129" s="376">
        <f t="shared" si="33"/>
        <v>0</v>
      </c>
      <c r="I129" s="376">
        <f t="shared" si="33"/>
        <v>10.820056256088725</v>
      </c>
      <c r="J129" s="376">
        <f t="shared" si="33"/>
        <v>0</v>
      </c>
      <c r="K129" s="376">
        <f t="shared" si="33"/>
        <v>0</v>
      </c>
      <c r="L129" s="376">
        <f t="shared" si="33"/>
        <v>10.820056256088725</v>
      </c>
      <c r="M129" s="376">
        <f t="shared" si="33"/>
        <v>0</v>
      </c>
      <c r="N129" s="376">
        <f t="shared" si="33"/>
        <v>0</v>
      </c>
      <c r="O129" s="81">
        <f t="shared" si="28"/>
        <v>43.433367783088222</v>
      </c>
      <c r="P129" s="89"/>
      <c r="Q129" s="89"/>
      <c r="R129" s="89"/>
      <c r="S129" s="89"/>
      <c r="T129" s="89"/>
      <c r="U129" s="89"/>
      <c r="V129" s="89"/>
      <c r="W129" s="89"/>
      <c r="X129" s="89"/>
      <c r="Y129" s="116"/>
    </row>
    <row r="130" spans="1:25" s="71" customFormat="1" x14ac:dyDescent="0.2">
      <c r="A130" s="5"/>
      <c r="B130" s="358" t="s">
        <v>853</v>
      </c>
      <c r="C130" s="376">
        <v>10.820056256088725</v>
      </c>
      <c r="D130" s="376">
        <v>0</v>
      </c>
      <c r="E130" s="376">
        <v>0</v>
      </c>
      <c r="F130" s="376">
        <v>10.820056256088725</v>
      </c>
      <c r="G130" s="376">
        <v>0</v>
      </c>
      <c r="H130" s="376">
        <v>0</v>
      </c>
      <c r="I130" s="376">
        <v>10.820056256088725</v>
      </c>
      <c r="J130" s="376">
        <v>0</v>
      </c>
      <c r="K130" s="376">
        <v>0</v>
      </c>
      <c r="L130" s="376">
        <v>10.820056256088725</v>
      </c>
      <c r="M130" s="376">
        <v>0</v>
      </c>
      <c r="N130" s="376">
        <v>0</v>
      </c>
      <c r="O130" s="81">
        <f t="shared" si="28"/>
        <v>43.280225024354898</v>
      </c>
      <c r="P130" s="89"/>
      <c r="Q130" s="89"/>
      <c r="R130" s="89"/>
      <c r="S130" s="89"/>
      <c r="T130" s="89"/>
      <c r="U130" s="89"/>
      <c r="V130" s="89"/>
      <c r="W130" s="89"/>
      <c r="X130" s="89"/>
      <c r="Y130" s="116"/>
    </row>
    <row r="131" spans="1:25" s="71" customFormat="1" x14ac:dyDescent="0.2">
      <c r="A131" s="5"/>
      <c r="B131" s="378" t="s">
        <v>86</v>
      </c>
      <c r="C131" s="379">
        <v>0.15314275873331906</v>
      </c>
      <c r="D131" s="379">
        <v>0</v>
      </c>
      <c r="E131" s="379">
        <v>0</v>
      </c>
      <c r="F131" s="379">
        <v>0</v>
      </c>
      <c r="G131" s="379">
        <v>0</v>
      </c>
      <c r="H131" s="379">
        <v>0</v>
      </c>
      <c r="I131" s="379">
        <v>0</v>
      </c>
      <c r="J131" s="379">
        <v>0</v>
      </c>
      <c r="K131" s="379">
        <v>0</v>
      </c>
      <c r="L131" s="379">
        <v>0</v>
      </c>
      <c r="M131" s="379">
        <v>0</v>
      </c>
      <c r="N131" s="379">
        <v>0</v>
      </c>
      <c r="O131" s="128">
        <f t="shared" si="28"/>
        <v>0.15314275873331906</v>
      </c>
      <c r="P131" s="89"/>
      <c r="Q131" s="89"/>
      <c r="R131" s="89"/>
      <c r="S131" s="89"/>
      <c r="T131" s="89"/>
      <c r="U131" s="89"/>
      <c r="V131" s="89"/>
      <c r="W131" s="89"/>
      <c r="X131" s="89"/>
      <c r="Y131" s="116"/>
    </row>
    <row r="132" spans="1:25" s="71" customFormat="1" x14ac:dyDescent="0.2">
      <c r="A132" s="5"/>
      <c r="B132" s="381"/>
      <c r="C132" s="381"/>
      <c r="D132" s="381"/>
      <c r="E132" s="381"/>
      <c r="F132" s="86"/>
      <c r="G132" s="86"/>
      <c r="H132" s="86"/>
      <c r="I132" s="86"/>
      <c r="J132" s="86"/>
      <c r="K132" s="86"/>
      <c r="L132" s="86"/>
      <c r="M132" s="86"/>
      <c r="N132" s="86"/>
      <c r="O132" s="86"/>
      <c r="P132" s="89"/>
      <c r="Q132" s="89"/>
      <c r="R132" s="89"/>
      <c r="S132" s="89"/>
      <c r="T132" s="89"/>
      <c r="U132" s="89"/>
      <c r="V132" s="89"/>
      <c r="W132" s="89"/>
      <c r="X132" s="89"/>
      <c r="Y132" s="116"/>
    </row>
    <row r="133" spans="1:25" s="71" customFormat="1" x14ac:dyDescent="0.2">
      <c r="A133" s="5"/>
      <c r="B133" s="345" t="s">
        <v>106</v>
      </c>
      <c r="C133" s="346">
        <f t="shared" ref="C133:N133" si="34">+C134+C135</f>
        <v>1162.8099819850752</v>
      </c>
      <c r="D133" s="346">
        <f t="shared" si="34"/>
        <v>3091.7390344561891</v>
      </c>
      <c r="E133" s="346">
        <f t="shared" si="34"/>
        <v>5693.1282994018084</v>
      </c>
      <c r="F133" s="346">
        <f t="shared" si="34"/>
        <v>6745.5226153389876</v>
      </c>
      <c r="G133" s="346">
        <f t="shared" si="34"/>
        <v>2148.3982454592351</v>
      </c>
      <c r="H133" s="346">
        <f t="shared" si="34"/>
        <v>3497.4930319607897</v>
      </c>
      <c r="I133" s="346">
        <f t="shared" si="34"/>
        <v>1035.5243766910091</v>
      </c>
      <c r="J133" s="346">
        <f t="shared" si="34"/>
        <v>781.24008578712142</v>
      </c>
      <c r="K133" s="346">
        <f t="shared" si="34"/>
        <v>452.83144878812328</v>
      </c>
      <c r="L133" s="346">
        <f t="shared" si="34"/>
        <v>965.062088153731</v>
      </c>
      <c r="M133" s="346">
        <f t="shared" si="34"/>
        <v>2231.3683158814156</v>
      </c>
      <c r="N133" s="346">
        <f t="shared" si="34"/>
        <v>678.22732200060238</v>
      </c>
      <c r="O133" s="123">
        <f t="shared" si="28"/>
        <v>28483.344845904088</v>
      </c>
      <c r="P133" s="89"/>
      <c r="Q133" s="89"/>
      <c r="R133" s="89"/>
      <c r="S133" s="89"/>
      <c r="T133" s="89"/>
      <c r="U133" s="89"/>
      <c r="V133" s="89"/>
      <c r="W133" s="89"/>
      <c r="X133" s="89"/>
      <c r="Y133" s="116"/>
    </row>
    <row r="134" spans="1:25" s="71" customFormat="1" x14ac:dyDescent="0.2">
      <c r="A134" s="5"/>
      <c r="B134" s="347" t="s">
        <v>107</v>
      </c>
      <c r="C134" s="348">
        <v>3.8056190426252234</v>
      </c>
      <c r="D134" s="348">
        <v>121.68423603233359</v>
      </c>
      <c r="E134" s="348">
        <v>570.90314171613704</v>
      </c>
      <c r="F134" s="348">
        <v>4785.4668500662274</v>
      </c>
      <c r="G134" s="348">
        <v>3.8056190426252234</v>
      </c>
      <c r="H134" s="348">
        <v>3.8056190426252234</v>
      </c>
      <c r="I134" s="348">
        <v>3.8056190426252234</v>
      </c>
      <c r="J134" s="348">
        <v>3.8056190426252234</v>
      </c>
      <c r="K134" s="348">
        <v>3.8056190426252234</v>
      </c>
      <c r="L134" s="348">
        <v>3.8056190426252234</v>
      </c>
      <c r="M134" s="348">
        <v>3.8056190426252234</v>
      </c>
      <c r="N134" s="348">
        <v>3.8056190426252234</v>
      </c>
      <c r="O134" s="80">
        <f t="shared" si="28"/>
        <v>5512.304799198324</v>
      </c>
      <c r="P134" s="89"/>
      <c r="Q134" s="89"/>
      <c r="R134" s="89"/>
      <c r="S134" s="89"/>
      <c r="T134" s="89"/>
      <c r="U134" s="89"/>
      <c r="V134" s="89"/>
      <c r="W134" s="89"/>
      <c r="X134" s="89"/>
      <c r="Y134" s="116"/>
    </row>
    <row r="135" spans="1:25" s="71" customFormat="1" x14ac:dyDescent="0.2">
      <c r="A135" s="5"/>
      <c r="B135" s="347" t="s">
        <v>544</v>
      </c>
      <c r="C135" s="348">
        <v>1159.0043629424499</v>
      </c>
      <c r="D135" s="348">
        <v>2970.0547984238556</v>
      </c>
      <c r="E135" s="348">
        <v>5122.2251576856715</v>
      </c>
      <c r="F135" s="348">
        <v>1960.0557652727605</v>
      </c>
      <c r="G135" s="348">
        <v>2144.5926264166101</v>
      </c>
      <c r="H135" s="348">
        <v>3493.6874129181647</v>
      </c>
      <c r="I135" s="348">
        <v>1031.7187576483839</v>
      </c>
      <c r="J135" s="348">
        <v>777.43446674449615</v>
      </c>
      <c r="K135" s="348">
        <v>449.02582974549807</v>
      </c>
      <c r="L135" s="348">
        <v>961.25646911110573</v>
      </c>
      <c r="M135" s="348">
        <v>2227.5626968387905</v>
      </c>
      <c r="N135" s="348">
        <v>674.42170295797712</v>
      </c>
      <c r="O135" s="80">
        <f t="shared" si="28"/>
        <v>22971.040046705766</v>
      </c>
      <c r="P135" s="89"/>
      <c r="Q135" s="89"/>
      <c r="R135" s="89"/>
      <c r="S135" s="89"/>
      <c r="T135" s="89"/>
      <c r="U135" s="89"/>
      <c r="V135" s="89"/>
      <c r="W135" s="89"/>
      <c r="X135" s="89"/>
      <c r="Y135" s="116"/>
    </row>
    <row r="136" spans="1:25" s="71" customFormat="1" x14ac:dyDescent="0.2">
      <c r="A136" s="5"/>
      <c r="B136" s="345" t="s">
        <v>108</v>
      </c>
      <c r="C136" s="346">
        <v>1084.4481042800169</v>
      </c>
      <c r="D136" s="346">
        <v>1697.46951501996</v>
      </c>
      <c r="E136" s="346">
        <v>1945.7758142801208</v>
      </c>
      <c r="F136" s="346">
        <v>1929.1796313783973</v>
      </c>
      <c r="G136" s="346">
        <v>7052.9044985114188</v>
      </c>
      <c r="H136" s="346">
        <v>353.78948672475519</v>
      </c>
      <c r="I136" s="346">
        <v>1120.4147565723811</v>
      </c>
      <c r="J136" s="346">
        <v>893.55347922611509</v>
      </c>
      <c r="K136" s="346">
        <v>263.44232855133913</v>
      </c>
      <c r="L136" s="346">
        <v>3527.8779796209215</v>
      </c>
      <c r="M136" s="346">
        <v>182.18380071691402</v>
      </c>
      <c r="N136" s="346">
        <v>433.39165761606779</v>
      </c>
      <c r="O136" s="123">
        <f t="shared" si="28"/>
        <v>20484.431052498407</v>
      </c>
      <c r="P136" s="89"/>
      <c r="Q136" s="89"/>
      <c r="R136" s="89"/>
      <c r="S136" s="89"/>
      <c r="T136" s="89"/>
      <c r="U136" s="89"/>
      <c r="V136" s="89"/>
      <c r="W136" s="89"/>
      <c r="X136" s="89"/>
      <c r="Y136" s="116"/>
    </row>
    <row r="137" spans="1:25" s="120" customFormat="1" x14ac:dyDescent="0.2">
      <c r="A137" s="5"/>
      <c r="B137" s="462"/>
      <c r="C137" s="462"/>
      <c r="D137" s="462"/>
      <c r="E137" s="462"/>
      <c r="F137" s="462"/>
      <c r="G137" s="462"/>
      <c r="H137" s="462"/>
      <c r="I137" s="462"/>
      <c r="J137" s="462"/>
      <c r="K137" s="462"/>
      <c r="L137" s="462"/>
      <c r="M137" s="462"/>
      <c r="N137" s="462"/>
      <c r="O137" s="462"/>
      <c r="P137" s="89"/>
      <c r="Q137" s="89"/>
      <c r="R137" s="89"/>
      <c r="S137" s="89"/>
      <c r="T137" s="89"/>
      <c r="U137" s="89"/>
      <c r="V137" s="89"/>
      <c r="W137" s="89"/>
      <c r="X137" s="89"/>
      <c r="Y137" s="116"/>
    </row>
    <row r="138" spans="1:25" s="71" customFormat="1" x14ac:dyDescent="0.2">
      <c r="A138" s="5"/>
      <c r="B138" s="97" t="s">
        <v>346</v>
      </c>
      <c r="C138" s="471"/>
      <c r="D138" s="471"/>
      <c r="E138" s="471"/>
      <c r="F138" s="471"/>
      <c r="G138" s="471"/>
      <c r="H138" s="471"/>
      <c r="I138" s="471"/>
      <c r="J138" s="471"/>
      <c r="K138" s="471"/>
      <c r="L138" s="471"/>
      <c r="M138" s="471"/>
      <c r="N138" s="471"/>
      <c r="O138" s="462"/>
      <c r="P138" s="89"/>
      <c r="Q138" s="89"/>
      <c r="R138" s="89"/>
      <c r="S138" s="89"/>
      <c r="T138" s="89"/>
      <c r="U138" s="89"/>
      <c r="V138" s="89"/>
      <c r="W138" s="89"/>
      <c r="X138" s="89"/>
      <c r="Y138" s="116"/>
    </row>
    <row r="139" spans="1:25" s="71" customFormat="1" x14ac:dyDescent="0.2">
      <c r="A139" s="5"/>
      <c r="B139" s="1375" t="s">
        <v>789</v>
      </c>
      <c r="C139" s="1375"/>
      <c r="D139" s="1375"/>
      <c r="E139" s="1375"/>
      <c r="F139" s="1375"/>
      <c r="G139" s="1375"/>
      <c r="H139" s="1375"/>
      <c r="I139" s="1375"/>
      <c r="J139" s="1375"/>
      <c r="K139" s="1375"/>
      <c r="L139" s="1375"/>
      <c r="M139" s="1375"/>
      <c r="N139" s="1375"/>
      <c r="O139" s="1375"/>
      <c r="P139" s="89"/>
      <c r="Q139" s="89"/>
      <c r="R139" s="89"/>
      <c r="S139" s="89"/>
      <c r="T139" s="89"/>
      <c r="U139" s="89"/>
      <c r="V139" s="89"/>
      <c r="W139" s="89"/>
      <c r="X139" s="89"/>
      <c r="Y139" s="116"/>
    </row>
    <row r="140" spans="1:25" s="71" customFormat="1" x14ac:dyDescent="0.2">
      <c r="A140" s="5"/>
      <c r="B140" s="1375" t="s">
        <v>857</v>
      </c>
      <c r="C140" s="1375"/>
      <c r="D140" s="1375"/>
      <c r="E140" s="1375"/>
      <c r="F140" s="1375"/>
      <c r="G140" s="1375"/>
      <c r="H140" s="1375"/>
      <c r="I140" s="1375"/>
      <c r="J140" s="1375"/>
      <c r="K140" s="1375"/>
      <c r="L140" s="1375"/>
      <c r="M140" s="1375"/>
      <c r="N140" s="1375"/>
      <c r="O140" s="1375"/>
      <c r="P140" s="89"/>
      <c r="Q140" s="89"/>
      <c r="R140" s="89"/>
      <c r="S140" s="89"/>
      <c r="T140" s="89"/>
      <c r="U140" s="89"/>
      <c r="V140" s="89"/>
      <c r="W140" s="89"/>
      <c r="X140" s="89"/>
      <c r="Y140" s="116"/>
    </row>
    <row r="141" spans="1:25" s="71" customFormat="1" x14ac:dyDescent="0.2">
      <c r="A141" s="1"/>
      <c r="B141" s="116"/>
      <c r="C141" s="116"/>
      <c r="D141" s="116"/>
      <c r="E141" s="116"/>
      <c r="F141" s="116"/>
      <c r="G141" s="116"/>
      <c r="H141" s="116"/>
      <c r="I141" s="116"/>
      <c r="J141" s="116"/>
      <c r="K141" s="116"/>
      <c r="L141" s="116"/>
      <c r="M141" s="116"/>
      <c r="N141" s="116"/>
      <c r="O141" s="116"/>
      <c r="P141" s="89"/>
      <c r="Q141" s="89"/>
      <c r="R141" s="89"/>
      <c r="S141" s="89"/>
      <c r="T141" s="89"/>
      <c r="U141" s="89"/>
      <c r="V141" s="89"/>
      <c r="W141" s="89"/>
      <c r="X141" s="89"/>
      <c r="Y141" s="116"/>
    </row>
    <row r="142" spans="1:25" s="71" customFormat="1" x14ac:dyDescent="0.2">
      <c r="A142" s="1"/>
      <c r="B142" s="116"/>
      <c r="C142" s="89"/>
      <c r="D142" s="89"/>
      <c r="E142" s="89"/>
      <c r="F142" s="89"/>
      <c r="G142" s="89"/>
      <c r="H142" s="89"/>
      <c r="I142" s="89"/>
      <c r="J142" s="89"/>
      <c r="K142" s="89"/>
      <c r="L142" s="89"/>
      <c r="M142" s="89"/>
      <c r="N142" s="89"/>
      <c r="O142" s="116"/>
      <c r="P142" s="89"/>
      <c r="Q142" s="89"/>
      <c r="R142" s="89"/>
      <c r="S142" s="89"/>
      <c r="T142" s="89"/>
      <c r="U142" s="89"/>
      <c r="V142" s="89"/>
      <c r="W142" s="89"/>
      <c r="X142" s="89"/>
      <c r="Y142" s="116"/>
    </row>
    <row r="143" spans="1:25" s="71" customFormat="1" x14ac:dyDescent="0.2">
      <c r="A143" s="1"/>
      <c r="B143" s="116"/>
      <c r="C143" s="89"/>
      <c r="D143" s="89"/>
      <c r="E143" s="89"/>
      <c r="F143" s="89"/>
      <c r="G143" s="89"/>
      <c r="H143" s="89"/>
      <c r="I143" s="89"/>
      <c r="J143" s="89"/>
      <c r="K143" s="89"/>
      <c r="L143" s="89"/>
      <c r="M143" s="89"/>
      <c r="N143" s="89"/>
      <c r="O143" s="89"/>
      <c r="P143" s="89"/>
      <c r="Q143" s="89"/>
      <c r="R143" s="89"/>
      <c r="S143" s="89"/>
      <c r="T143" s="89"/>
      <c r="U143" s="89"/>
      <c r="V143" s="89"/>
      <c r="W143" s="89"/>
      <c r="X143" s="89"/>
      <c r="Y143" s="116"/>
    </row>
    <row r="144" spans="1:25" s="71" customFormat="1" x14ac:dyDescent="0.2">
      <c r="A144" s="1"/>
      <c r="B144" s="116"/>
      <c r="C144" s="116"/>
      <c r="D144" s="116"/>
      <c r="E144" s="116"/>
      <c r="F144" s="116"/>
      <c r="G144" s="116"/>
      <c r="H144" s="116"/>
      <c r="I144" s="116"/>
      <c r="J144" s="116"/>
      <c r="K144" s="116"/>
      <c r="L144" s="116"/>
      <c r="M144" s="116"/>
      <c r="N144" s="116"/>
      <c r="O144" s="116"/>
      <c r="P144" s="89"/>
      <c r="Q144" s="89"/>
      <c r="R144" s="89"/>
      <c r="S144" s="89"/>
      <c r="T144" s="89"/>
      <c r="U144" s="89"/>
      <c r="V144" s="89"/>
      <c r="W144" s="89"/>
      <c r="X144" s="89"/>
      <c r="Y144" s="116"/>
    </row>
    <row r="145" spans="1:25" s="71" customFormat="1" x14ac:dyDescent="0.2">
      <c r="A145" s="1"/>
      <c r="B145" s="116"/>
      <c r="C145" s="116"/>
      <c r="D145" s="116"/>
      <c r="E145" s="116"/>
      <c r="F145" s="116"/>
      <c r="G145" s="116"/>
      <c r="H145" s="116"/>
      <c r="I145" s="116"/>
      <c r="J145" s="116"/>
      <c r="K145" s="116"/>
      <c r="L145" s="116"/>
      <c r="M145" s="116"/>
      <c r="N145" s="116"/>
      <c r="O145" s="116"/>
      <c r="P145" s="89"/>
      <c r="Q145" s="89"/>
      <c r="R145" s="89"/>
      <c r="S145" s="89"/>
      <c r="T145" s="89"/>
      <c r="U145" s="89"/>
      <c r="V145" s="89"/>
      <c r="W145" s="89"/>
      <c r="X145" s="89"/>
      <c r="Y145" s="116"/>
    </row>
    <row r="146" spans="1:25" s="71" customFormat="1" x14ac:dyDescent="0.2">
      <c r="A146" s="1"/>
      <c r="B146" s="116"/>
      <c r="C146" s="116"/>
      <c r="D146" s="116"/>
      <c r="E146" s="116"/>
      <c r="F146" s="116"/>
      <c r="G146" s="116"/>
      <c r="H146" s="116"/>
      <c r="I146" s="116"/>
      <c r="J146" s="116"/>
      <c r="K146" s="116"/>
      <c r="L146" s="116"/>
      <c r="M146" s="116"/>
      <c r="N146" s="116"/>
      <c r="O146" s="116"/>
      <c r="P146" s="89"/>
      <c r="Q146" s="89"/>
      <c r="R146" s="89"/>
      <c r="S146" s="89"/>
      <c r="T146" s="89"/>
      <c r="U146" s="89"/>
      <c r="V146" s="89"/>
      <c r="W146" s="89"/>
      <c r="X146" s="89"/>
      <c r="Y146" s="116"/>
    </row>
    <row r="147" spans="1:25" s="71" customFormat="1" x14ac:dyDescent="0.2">
      <c r="A147" s="1"/>
      <c r="B147" s="116"/>
      <c r="C147" s="116"/>
      <c r="D147" s="116"/>
      <c r="E147" s="116"/>
      <c r="F147" s="116"/>
      <c r="G147" s="116"/>
      <c r="H147" s="116"/>
      <c r="I147" s="116"/>
      <c r="J147" s="116"/>
      <c r="K147" s="116"/>
      <c r="L147" s="116"/>
      <c r="M147" s="116"/>
      <c r="N147" s="116"/>
      <c r="O147" s="116"/>
      <c r="P147" s="89"/>
      <c r="Q147" s="89"/>
      <c r="R147" s="89"/>
      <c r="S147" s="89"/>
      <c r="T147" s="89"/>
      <c r="U147" s="89"/>
      <c r="V147" s="89"/>
      <c r="W147" s="89"/>
      <c r="X147" s="89"/>
      <c r="Y147" s="116"/>
    </row>
    <row r="148" spans="1:25" s="71" customFormat="1" x14ac:dyDescent="0.2">
      <c r="A148" s="1"/>
      <c r="B148" s="116"/>
      <c r="C148" s="116"/>
      <c r="D148" s="116"/>
      <c r="E148" s="116"/>
      <c r="F148" s="116"/>
      <c r="G148" s="116"/>
      <c r="H148" s="116"/>
      <c r="I148" s="116"/>
      <c r="J148" s="116"/>
      <c r="K148" s="116"/>
      <c r="L148" s="116"/>
      <c r="M148" s="116"/>
      <c r="N148" s="116"/>
      <c r="O148" s="116"/>
      <c r="P148" s="89"/>
      <c r="Q148" s="89"/>
      <c r="R148" s="89"/>
      <c r="S148" s="89"/>
      <c r="T148" s="89"/>
      <c r="U148" s="89"/>
      <c r="V148" s="89"/>
      <c r="W148" s="89"/>
      <c r="X148" s="89"/>
      <c r="Y148" s="116"/>
    </row>
    <row r="149" spans="1:25" s="71" customFormat="1" x14ac:dyDescent="0.2">
      <c r="A149" s="1"/>
      <c r="B149" s="116"/>
      <c r="C149" s="116"/>
      <c r="D149" s="116"/>
      <c r="E149" s="116"/>
      <c r="F149" s="116"/>
      <c r="G149" s="116"/>
      <c r="H149" s="116"/>
      <c r="I149" s="116"/>
      <c r="J149" s="116"/>
      <c r="K149" s="116"/>
      <c r="L149" s="116"/>
      <c r="M149" s="116"/>
      <c r="N149" s="116"/>
      <c r="O149" s="116"/>
      <c r="P149" s="89"/>
      <c r="Q149" s="89"/>
      <c r="R149" s="89"/>
      <c r="S149" s="89"/>
      <c r="T149" s="89"/>
      <c r="U149" s="89"/>
      <c r="V149" s="89"/>
      <c r="W149" s="89"/>
      <c r="X149" s="89"/>
      <c r="Y149" s="116"/>
    </row>
    <row r="150" spans="1:25" s="71" customFormat="1" x14ac:dyDescent="0.2">
      <c r="A150" s="1"/>
      <c r="B150" s="116"/>
      <c r="C150" s="116"/>
      <c r="D150" s="116"/>
      <c r="E150" s="116"/>
      <c r="F150" s="116"/>
      <c r="G150" s="116"/>
      <c r="H150" s="116"/>
      <c r="I150" s="116"/>
      <c r="J150" s="116"/>
      <c r="K150" s="116"/>
      <c r="L150" s="116"/>
      <c r="M150" s="116"/>
      <c r="N150" s="116"/>
      <c r="O150" s="116"/>
      <c r="P150" s="89"/>
      <c r="Q150" s="89"/>
      <c r="R150" s="89"/>
      <c r="S150" s="89"/>
      <c r="T150" s="89"/>
      <c r="U150" s="89"/>
      <c r="V150" s="89"/>
      <c r="W150" s="89"/>
      <c r="X150" s="89"/>
      <c r="Y150" s="116"/>
    </row>
    <row r="151" spans="1:25" s="71" customFormat="1" x14ac:dyDescent="0.2">
      <c r="A151" s="1"/>
      <c r="B151" s="116"/>
      <c r="C151" s="116"/>
      <c r="D151" s="116"/>
      <c r="E151" s="116"/>
      <c r="F151" s="116"/>
      <c r="G151" s="116"/>
      <c r="H151" s="116"/>
      <c r="I151" s="116"/>
      <c r="J151" s="116"/>
      <c r="K151" s="116"/>
      <c r="L151" s="116"/>
      <c r="M151" s="116"/>
      <c r="N151" s="116"/>
      <c r="O151" s="116"/>
      <c r="P151" s="89"/>
      <c r="Q151" s="89"/>
      <c r="R151" s="89"/>
      <c r="S151" s="89"/>
      <c r="T151" s="89"/>
      <c r="U151" s="89"/>
      <c r="V151" s="89"/>
      <c r="W151" s="89"/>
      <c r="X151" s="89"/>
      <c r="Y151" s="116"/>
    </row>
    <row r="152" spans="1:25" s="71" customFormat="1" x14ac:dyDescent="0.2">
      <c r="A152" s="1"/>
      <c r="B152" s="116"/>
      <c r="C152" s="116"/>
      <c r="D152" s="116"/>
      <c r="E152" s="116"/>
      <c r="F152" s="116"/>
      <c r="G152" s="116"/>
      <c r="H152" s="116"/>
      <c r="I152" s="116"/>
      <c r="J152" s="116"/>
      <c r="K152" s="116"/>
      <c r="L152" s="116"/>
      <c r="M152" s="116"/>
      <c r="N152" s="116"/>
      <c r="O152" s="116"/>
      <c r="P152" s="89"/>
      <c r="Q152" s="89"/>
      <c r="R152" s="89"/>
      <c r="S152" s="89"/>
      <c r="T152" s="89"/>
      <c r="U152" s="89"/>
      <c r="V152" s="89"/>
      <c r="W152" s="89"/>
      <c r="X152" s="89"/>
      <c r="Y152" s="116"/>
    </row>
    <row r="153" spans="1:25" s="71" customFormat="1" x14ac:dyDescent="0.2">
      <c r="A153" s="1"/>
      <c r="B153" s="116"/>
      <c r="C153" s="116"/>
      <c r="D153" s="116"/>
      <c r="E153" s="116"/>
      <c r="F153" s="116"/>
      <c r="G153" s="116"/>
      <c r="H153" s="116"/>
      <c r="I153" s="116"/>
      <c r="J153" s="116"/>
      <c r="K153" s="116"/>
      <c r="L153" s="116"/>
      <c r="M153" s="116"/>
      <c r="N153" s="116"/>
      <c r="O153" s="116"/>
      <c r="P153" s="89"/>
      <c r="Q153" s="89"/>
      <c r="R153" s="89"/>
      <c r="S153" s="89"/>
      <c r="T153" s="89"/>
      <c r="U153" s="89"/>
      <c r="V153" s="89"/>
      <c r="W153" s="89"/>
      <c r="X153" s="89"/>
      <c r="Y153" s="116"/>
    </row>
    <row r="154" spans="1:25" s="71" customFormat="1" x14ac:dyDescent="0.2">
      <c r="A154" s="1"/>
      <c r="B154" s="116"/>
      <c r="C154" s="116"/>
      <c r="D154" s="116"/>
      <c r="E154" s="116"/>
      <c r="F154" s="116"/>
      <c r="G154" s="116"/>
      <c r="H154" s="116"/>
      <c r="I154" s="116"/>
      <c r="J154" s="116"/>
      <c r="K154" s="116"/>
      <c r="L154" s="116"/>
      <c r="M154" s="116"/>
      <c r="N154" s="116"/>
      <c r="O154" s="116"/>
      <c r="P154" s="89"/>
      <c r="Q154" s="89"/>
      <c r="R154" s="89"/>
      <c r="S154" s="89"/>
      <c r="T154" s="89"/>
      <c r="U154" s="89"/>
      <c r="V154" s="89"/>
      <c r="W154" s="89"/>
      <c r="X154" s="89"/>
      <c r="Y154" s="116"/>
    </row>
    <row r="155" spans="1:25" s="71" customFormat="1" x14ac:dyDescent="0.2">
      <c r="A155" s="1"/>
      <c r="B155" s="116"/>
      <c r="P155" s="89"/>
      <c r="Q155" s="89"/>
      <c r="R155" s="89"/>
      <c r="S155" s="89"/>
      <c r="T155" s="89"/>
      <c r="U155" s="89"/>
      <c r="V155" s="89"/>
      <c r="W155" s="89"/>
      <c r="X155" s="89"/>
      <c r="Y155" s="116"/>
    </row>
    <row r="156" spans="1:25" s="71" customFormat="1" x14ac:dyDescent="0.2">
      <c r="A156" s="1"/>
      <c r="B156" s="116"/>
      <c r="D156" s="1004"/>
      <c r="P156" s="89"/>
      <c r="Q156" s="89"/>
      <c r="R156" s="89"/>
      <c r="S156" s="89"/>
      <c r="T156" s="89"/>
      <c r="U156" s="89"/>
      <c r="V156" s="89"/>
      <c r="W156" s="89"/>
      <c r="X156" s="89"/>
      <c r="Y156" s="116"/>
    </row>
    <row r="157" spans="1:25" s="71" customFormat="1" x14ac:dyDescent="0.2">
      <c r="A157" s="1"/>
      <c r="B157" s="116"/>
      <c r="P157" s="89"/>
      <c r="Q157" s="89"/>
      <c r="R157" s="89"/>
      <c r="S157" s="89"/>
      <c r="T157" s="89"/>
      <c r="U157" s="89"/>
      <c r="V157" s="89"/>
      <c r="W157" s="89"/>
      <c r="X157" s="89"/>
      <c r="Y157" s="116"/>
    </row>
    <row r="158" spans="1:25" s="71" customFormat="1" x14ac:dyDescent="0.2">
      <c r="A158" s="1"/>
      <c r="B158" s="116"/>
      <c r="P158" s="89"/>
      <c r="Q158" s="89"/>
      <c r="R158" s="89"/>
      <c r="S158" s="89"/>
      <c r="T158" s="89"/>
      <c r="U158" s="89"/>
      <c r="V158" s="89"/>
      <c r="W158" s="89"/>
      <c r="X158" s="89"/>
      <c r="Y158" s="116"/>
    </row>
    <row r="159" spans="1:25" s="71" customFormat="1" x14ac:dyDescent="0.2">
      <c r="A159" s="1"/>
      <c r="B159" s="116"/>
      <c r="P159" s="89"/>
      <c r="Q159" s="89"/>
      <c r="R159" s="89"/>
      <c r="S159" s="89"/>
      <c r="T159" s="89"/>
      <c r="U159" s="89"/>
      <c r="V159" s="89"/>
      <c r="W159" s="89"/>
      <c r="X159" s="89"/>
      <c r="Y159" s="116"/>
    </row>
    <row r="160" spans="1:25" s="71" customFormat="1" hidden="1" x14ac:dyDescent="0.2">
      <c r="A160" s="1"/>
      <c r="B160" s="116"/>
      <c r="P160" s="89"/>
      <c r="Q160" s="89"/>
      <c r="R160" s="89"/>
      <c r="S160" s="89"/>
      <c r="T160" s="89"/>
      <c r="U160" s="89"/>
      <c r="V160" s="89"/>
      <c r="W160" s="89"/>
      <c r="X160" s="89"/>
      <c r="Y160" s="116"/>
    </row>
    <row r="161" spans="1:25" s="71" customFormat="1" x14ac:dyDescent="0.2">
      <c r="A161" s="1"/>
      <c r="B161" s="116"/>
      <c r="P161" s="89"/>
      <c r="Q161" s="89"/>
      <c r="R161" s="89"/>
      <c r="S161" s="89"/>
      <c r="T161" s="89"/>
      <c r="U161" s="89"/>
      <c r="V161" s="89"/>
      <c r="W161" s="89"/>
      <c r="X161" s="89"/>
      <c r="Y161" s="116"/>
    </row>
    <row r="162" spans="1:25" s="71" customFormat="1" x14ac:dyDescent="0.2">
      <c r="A162" s="1"/>
      <c r="B162" s="116"/>
      <c r="P162" s="89"/>
      <c r="Q162" s="89"/>
      <c r="R162" s="89"/>
      <c r="S162" s="89"/>
      <c r="T162" s="89"/>
      <c r="U162" s="89"/>
      <c r="V162" s="89"/>
      <c r="W162" s="89"/>
      <c r="X162" s="89"/>
      <c r="Y162" s="116"/>
    </row>
    <row r="163" spans="1:25" s="71" customFormat="1" x14ac:dyDescent="0.2">
      <c r="A163" s="1"/>
      <c r="B163" s="116"/>
      <c r="P163" s="89"/>
      <c r="Q163" s="89"/>
      <c r="R163" s="89"/>
      <c r="S163" s="89"/>
      <c r="T163" s="89"/>
      <c r="U163" s="89"/>
      <c r="V163" s="89"/>
      <c r="W163" s="89"/>
      <c r="X163" s="89"/>
      <c r="Y163" s="116"/>
    </row>
    <row r="164" spans="1:25" s="71" customFormat="1" x14ac:dyDescent="0.2">
      <c r="A164" s="1"/>
      <c r="B164" s="116"/>
      <c r="P164" s="89"/>
      <c r="Q164" s="89"/>
      <c r="R164" s="89"/>
      <c r="S164" s="89"/>
      <c r="T164" s="89"/>
      <c r="U164" s="89"/>
      <c r="V164" s="89"/>
      <c r="W164" s="89"/>
      <c r="X164" s="89"/>
      <c r="Y164" s="116"/>
    </row>
    <row r="165" spans="1:25" s="71" customFormat="1" x14ac:dyDescent="0.2">
      <c r="A165" s="1"/>
      <c r="B165" s="116"/>
      <c r="P165" s="89"/>
      <c r="Q165" s="89"/>
      <c r="R165" s="89"/>
      <c r="S165" s="89"/>
      <c r="T165" s="89"/>
      <c r="U165" s="89"/>
      <c r="V165" s="89"/>
      <c r="W165" s="89"/>
      <c r="X165" s="89"/>
      <c r="Y165" s="116"/>
    </row>
    <row r="166" spans="1:25" s="71" customFormat="1" x14ac:dyDescent="0.2">
      <c r="A166" s="1"/>
      <c r="B166" s="116"/>
      <c r="P166" s="89"/>
      <c r="Q166" s="89"/>
      <c r="R166" s="89"/>
      <c r="S166" s="89"/>
      <c r="T166" s="89"/>
      <c r="U166" s="89"/>
      <c r="V166" s="89"/>
      <c r="W166" s="89"/>
      <c r="X166" s="89"/>
      <c r="Y166" s="116"/>
    </row>
    <row r="167" spans="1:25" s="71" customFormat="1" x14ac:dyDescent="0.2">
      <c r="A167" s="1"/>
      <c r="B167" s="116"/>
      <c r="P167" s="89"/>
      <c r="Q167" s="89"/>
      <c r="R167" s="89"/>
      <c r="S167" s="89"/>
      <c r="T167" s="89"/>
      <c r="U167" s="89"/>
      <c r="V167" s="89"/>
      <c r="W167" s="89"/>
      <c r="X167" s="89"/>
      <c r="Y167" s="116"/>
    </row>
    <row r="168" spans="1:25" s="71" customFormat="1" x14ac:dyDescent="0.2">
      <c r="A168" s="1"/>
      <c r="B168" s="116"/>
      <c r="P168" s="89"/>
      <c r="Q168" s="89"/>
      <c r="R168" s="89"/>
      <c r="S168" s="89"/>
      <c r="T168" s="89"/>
      <c r="U168" s="89"/>
      <c r="V168" s="89"/>
      <c r="W168" s="89"/>
      <c r="X168" s="89"/>
      <c r="Y168" s="116"/>
    </row>
    <row r="169" spans="1:25" s="71" customFormat="1" x14ac:dyDescent="0.2">
      <c r="A169" s="1"/>
      <c r="B169" s="116"/>
      <c r="P169" s="89"/>
      <c r="Q169" s="89"/>
      <c r="R169" s="89"/>
      <c r="S169" s="89"/>
      <c r="T169" s="89"/>
      <c r="U169" s="89"/>
      <c r="V169" s="89"/>
      <c r="W169" s="89"/>
      <c r="X169" s="89"/>
      <c r="Y169" s="116"/>
    </row>
    <row r="170" spans="1:25" s="71" customFormat="1" x14ac:dyDescent="0.2">
      <c r="A170" s="1"/>
      <c r="B170" s="116"/>
      <c r="P170" s="89"/>
      <c r="Q170" s="89"/>
      <c r="R170" s="89"/>
      <c r="S170" s="89"/>
      <c r="T170" s="89"/>
      <c r="U170" s="89"/>
      <c r="V170" s="89"/>
      <c r="W170" s="89"/>
      <c r="X170" s="89"/>
      <c r="Y170" s="116"/>
    </row>
    <row r="171" spans="1:25" s="71" customFormat="1" x14ac:dyDescent="0.2">
      <c r="A171" s="1"/>
      <c r="B171" s="116"/>
      <c r="P171" s="89"/>
      <c r="Q171" s="89"/>
      <c r="R171" s="89"/>
      <c r="S171" s="89"/>
      <c r="T171" s="89"/>
      <c r="U171" s="89"/>
      <c r="V171" s="89"/>
      <c r="W171" s="89"/>
      <c r="X171" s="89"/>
      <c r="Y171" s="116"/>
    </row>
    <row r="172" spans="1:25" s="71" customFormat="1" x14ac:dyDescent="0.2">
      <c r="A172" s="1"/>
      <c r="B172" s="116"/>
      <c r="P172" s="89"/>
      <c r="Q172" s="89"/>
      <c r="R172" s="89"/>
      <c r="S172" s="89"/>
      <c r="T172" s="89"/>
      <c r="U172" s="89"/>
      <c r="V172" s="89"/>
      <c r="W172" s="89"/>
      <c r="X172" s="89"/>
      <c r="Y172" s="116"/>
    </row>
    <row r="173" spans="1:25" s="71" customFormat="1" x14ac:dyDescent="0.2">
      <c r="A173" s="1"/>
      <c r="B173" s="116"/>
      <c r="P173" s="89"/>
      <c r="Q173" s="89"/>
      <c r="R173" s="89"/>
      <c r="S173" s="89"/>
      <c r="T173" s="89"/>
      <c r="U173" s="89"/>
      <c r="V173" s="89"/>
      <c r="W173" s="89"/>
      <c r="X173" s="89"/>
      <c r="Y173" s="116"/>
    </row>
    <row r="174" spans="1:25" s="71" customFormat="1" x14ac:dyDescent="0.2">
      <c r="A174" s="1"/>
      <c r="B174" s="116"/>
      <c r="P174" s="89"/>
      <c r="Q174" s="89"/>
      <c r="R174" s="89"/>
      <c r="S174" s="89"/>
      <c r="T174" s="89"/>
      <c r="U174" s="89"/>
      <c r="V174" s="89"/>
      <c r="W174" s="89"/>
      <c r="X174" s="89"/>
      <c r="Y174" s="116"/>
    </row>
    <row r="175" spans="1:25" s="71" customFormat="1" x14ac:dyDescent="0.2">
      <c r="A175" s="1"/>
      <c r="B175" s="116"/>
      <c r="P175" s="89"/>
      <c r="Q175" s="89"/>
      <c r="R175" s="89"/>
      <c r="S175" s="89"/>
      <c r="T175" s="89"/>
      <c r="U175" s="89"/>
      <c r="V175" s="89"/>
      <c r="W175" s="89"/>
      <c r="X175" s="89"/>
      <c r="Y175" s="116"/>
    </row>
    <row r="176" spans="1:25" x14ac:dyDescent="0.2">
      <c r="P176" s="89"/>
      <c r="Q176" s="89"/>
      <c r="R176" s="89"/>
      <c r="S176" s="89"/>
      <c r="T176" s="89"/>
      <c r="U176" s="89"/>
      <c r="V176" s="89"/>
      <c r="W176" s="89"/>
      <c r="X176" s="89"/>
    </row>
    <row r="177" spans="1:25" x14ac:dyDescent="0.2">
      <c r="P177" s="89"/>
      <c r="Q177" s="89"/>
      <c r="R177" s="89"/>
      <c r="S177" s="89"/>
      <c r="T177" s="89"/>
      <c r="U177" s="89"/>
      <c r="V177" s="89"/>
      <c r="W177" s="89"/>
      <c r="X177" s="89"/>
    </row>
    <row r="178" spans="1:25" s="71" customFormat="1" x14ac:dyDescent="0.2">
      <c r="A178" s="1"/>
      <c r="B178" s="116"/>
      <c r="P178" s="89"/>
      <c r="Q178" s="89"/>
      <c r="R178" s="89"/>
      <c r="S178" s="89"/>
      <c r="T178" s="89"/>
      <c r="U178" s="89"/>
      <c r="V178" s="89"/>
      <c r="W178" s="89"/>
      <c r="X178" s="89"/>
      <c r="Y178" s="116"/>
    </row>
    <row r="179" spans="1:25" s="71" customFormat="1" x14ac:dyDescent="0.2">
      <c r="A179" s="1"/>
      <c r="B179" s="116"/>
      <c r="P179" s="89"/>
      <c r="Q179" s="89"/>
      <c r="R179" s="89"/>
      <c r="S179" s="89"/>
      <c r="T179" s="89"/>
      <c r="U179" s="89"/>
      <c r="V179" s="89"/>
      <c r="W179" s="89"/>
      <c r="X179" s="89"/>
      <c r="Y179" s="116"/>
    </row>
    <row r="180" spans="1:25" s="71" customFormat="1" x14ac:dyDescent="0.2">
      <c r="A180" s="1"/>
      <c r="B180" s="116"/>
      <c r="P180" s="89"/>
      <c r="Q180" s="89"/>
      <c r="R180" s="89"/>
      <c r="S180" s="89"/>
      <c r="T180" s="89"/>
      <c r="U180" s="89"/>
      <c r="V180" s="89"/>
      <c r="W180" s="89"/>
      <c r="X180" s="89"/>
      <c r="Y180" s="116"/>
    </row>
    <row r="181" spans="1:25" s="71" customFormat="1" x14ac:dyDescent="0.2">
      <c r="A181" s="1"/>
      <c r="B181" s="116"/>
      <c r="P181" s="89"/>
      <c r="Q181" s="89"/>
      <c r="R181" s="89"/>
      <c r="S181" s="89"/>
      <c r="T181" s="89"/>
      <c r="U181" s="89"/>
      <c r="V181" s="89"/>
      <c r="W181" s="89"/>
      <c r="X181" s="89"/>
      <c r="Y181" s="116"/>
    </row>
    <row r="182" spans="1:25" s="71" customFormat="1" x14ac:dyDescent="0.2">
      <c r="A182" s="1"/>
      <c r="B182" s="116"/>
      <c r="P182" s="89"/>
      <c r="Q182" s="89"/>
      <c r="R182" s="89"/>
      <c r="S182" s="89"/>
      <c r="T182" s="89"/>
      <c r="U182" s="89"/>
      <c r="V182" s="89"/>
      <c r="W182" s="89"/>
      <c r="X182" s="89"/>
      <c r="Y182" s="116"/>
    </row>
    <row r="183" spans="1:25" s="71" customFormat="1" x14ac:dyDescent="0.2">
      <c r="A183" s="1"/>
      <c r="B183" s="116"/>
      <c r="P183" s="89"/>
      <c r="Q183" s="89"/>
      <c r="R183" s="89"/>
      <c r="S183" s="89"/>
      <c r="T183" s="89"/>
      <c r="U183" s="89"/>
      <c r="V183" s="89"/>
      <c r="W183" s="89"/>
      <c r="X183" s="89"/>
      <c r="Y183" s="116"/>
    </row>
    <row r="184" spans="1:25" s="71" customFormat="1" x14ac:dyDescent="0.2">
      <c r="A184" s="1"/>
      <c r="B184" s="116"/>
      <c r="P184" s="89"/>
      <c r="Q184" s="89"/>
      <c r="R184" s="89"/>
      <c r="S184" s="89"/>
      <c r="T184" s="89"/>
      <c r="U184" s="89"/>
      <c r="V184" s="89"/>
      <c r="W184" s="89"/>
      <c r="X184" s="89"/>
      <c r="Y184" s="116"/>
    </row>
    <row r="187" spans="1:25" ht="12.75" customHeight="1" x14ac:dyDescent="0.2"/>
    <row r="188" spans="1:25" ht="28.5" customHeight="1" x14ac:dyDescent="0.2"/>
  </sheetData>
  <mergeCells count="4">
    <mergeCell ref="B6:O6"/>
    <mergeCell ref="B11:O11"/>
    <mergeCell ref="B140:O140"/>
    <mergeCell ref="B139:O139"/>
  </mergeCells>
  <hyperlinks>
    <hyperlink ref="A1" location="INDICE!A1" display="Indice"/>
  </hyperlinks>
  <printOptions horizontalCentered="1"/>
  <pageMargins left="0.39370078740157483" right="0.39370078740157483" top="0.19685039370078741" bottom="0.19685039370078741" header="0.15748031496062992" footer="0"/>
  <pageSetup paperSize="9" scale="41" orientation="portrait" r:id="rId1"/>
  <headerFooter scaleWithDoc="0">
    <oddFooter>&amp;R&amp;A</oddFooter>
  </headerFooter>
  <ignoredErrors>
    <ignoredError sqref="O25 O32 O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8"/>
  <sheetViews>
    <sheetView showGridLines="0" showRuler="0" zoomScale="115" zoomScaleNormal="115" zoomScaleSheetLayoutView="85" workbookViewId="0"/>
  </sheetViews>
  <sheetFormatPr baseColWidth="10" defaultColWidth="11.42578125" defaultRowHeight="12.75" x14ac:dyDescent="0.2"/>
  <cols>
    <col min="1" max="1" width="6.85546875" style="273" customWidth="1"/>
    <col min="2" max="2" width="76.140625" style="273" bestFit="1" customWidth="1"/>
    <col min="3" max="3" width="19" style="273" customWidth="1"/>
    <col min="4" max="4" width="19.28515625" style="273" customWidth="1"/>
    <col min="5" max="5" width="28.42578125" style="1091" bestFit="1" customWidth="1"/>
    <col min="6" max="6" width="11.42578125" style="273"/>
    <col min="7" max="7" width="13.28515625" style="273" bestFit="1" customWidth="1"/>
    <col min="8" max="16384" width="11.42578125" style="273"/>
  </cols>
  <sheetData>
    <row r="1" spans="1:5" ht="15" x14ac:dyDescent="0.2">
      <c r="A1" s="753" t="s">
        <v>220</v>
      </c>
      <c r="B1" s="754"/>
      <c r="E1" s="1092"/>
    </row>
    <row r="2" spans="1:5" ht="15" customHeight="1" x14ac:dyDescent="0.2">
      <c r="A2" s="753"/>
      <c r="B2" s="394" t="str">
        <f>+INDICE!B2</f>
        <v>MINISTERIO DE ECONOMIA</v>
      </c>
      <c r="C2" s="274"/>
      <c r="D2" s="275"/>
      <c r="E2" s="1092"/>
    </row>
    <row r="3" spans="1:5" ht="15" customHeight="1" x14ac:dyDescent="0.2">
      <c r="A3" s="411"/>
      <c r="B3" s="276" t="s">
        <v>305</v>
      </c>
      <c r="C3" s="275"/>
      <c r="D3" s="277"/>
      <c r="E3" s="1092"/>
    </row>
    <row r="4" spans="1:5" s="410" customFormat="1" ht="12" x14ac:dyDescent="0.2">
      <c r="B4" s="424"/>
      <c r="C4" s="425"/>
      <c r="D4" s="425"/>
      <c r="E4" s="1092"/>
    </row>
    <row r="5" spans="1:5" s="410" customFormat="1" ht="12" x14ac:dyDescent="0.2">
      <c r="B5" s="426"/>
      <c r="C5" s="426"/>
      <c r="D5" s="427"/>
      <c r="E5" s="1092"/>
    </row>
    <row r="6" spans="1:5" ht="17.25" x14ac:dyDescent="0.2">
      <c r="B6" s="1252" t="s">
        <v>516</v>
      </c>
      <c r="C6" s="1252"/>
      <c r="D6" s="1252"/>
      <c r="E6" s="1092"/>
    </row>
    <row r="7" spans="1:5" ht="15.75" x14ac:dyDescent="0.2">
      <c r="B7" s="1253" t="s">
        <v>278</v>
      </c>
      <c r="C7" s="1253"/>
      <c r="D7" s="1253"/>
      <c r="E7" s="1092"/>
    </row>
    <row r="8" spans="1:5" s="410" customFormat="1" ht="12" x14ac:dyDescent="0.2">
      <c r="B8" s="426"/>
      <c r="C8" s="810"/>
      <c r="D8" s="810"/>
      <c r="E8" s="1092"/>
    </row>
    <row r="9" spans="1:5" s="410" customFormat="1" ht="12" x14ac:dyDescent="0.2">
      <c r="B9" s="425"/>
      <c r="C9" s="425"/>
      <c r="D9" s="425"/>
      <c r="E9" s="1092"/>
    </row>
    <row r="10" spans="1:5" ht="13.5" thickBot="1" x14ac:dyDescent="0.25">
      <c r="B10" s="275" t="s">
        <v>880</v>
      </c>
      <c r="C10" s="275"/>
      <c r="D10" s="275"/>
      <c r="E10" s="1092"/>
    </row>
    <row r="11" spans="1:5" ht="16.5" thickTop="1" thickBot="1" x14ac:dyDescent="0.25">
      <c r="B11" s="260"/>
      <c r="C11" s="419" t="s">
        <v>275</v>
      </c>
      <c r="D11" s="419" t="s">
        <v>276</v>
      </c>
      <c r="E11" s="1092"/>
    </row>
    <row r="12" spans="1:5" ht="13.5" thickTop="1" x14ac:dyDescent="0.2">
      <c r="B12" s="278"/>
      <c r="C12" s="279"/>
      <c r="D12" s="279"/>
      <c r="E12" s="1092"/>
    </row>
    <row r="13" spans="1:5" ht="17.25" x14ac:dyDescent="0.2">
      <c r="B13" s="414" t="s">
        <v>756</v>
      </c>
      <c r="C13" s="324">
        <f>+C16+C82</f>
        <v>324037827.89858049</v>
      </c>
      <c r="D13" s="324">
        <f>+D16+D82</f>
        <v>18651066509.53487</v>
      </c>
      <c r="E13" s="1092"/>
    </row>
    <row r="14" spans="1:5" ht="13.5" thickBot="1" x14ac:dyDescent="0.25">
      <c r="B14" s="280"/>
      <c r="C14" s="281"/>
      <c r="D14" s="281"/>
      <c r="E14" s="1092"/>
    </row>
    <row r="15" spans="1:5" ht="13.5" thickTop="1" x14ac:dyDescent="0.2">
      <c r="B15" s="278"/>
      <c r="C15" s="279"/>
      <c r="D15" s="279"/>
      <c r="E15" s="1092"/>
    </row>
    <row r="16" spans="1:5" ht="15.75" x14ac:dyDescent="0.2">
      <c r="B16" s="323" t="s">
        <v>772</v>
      </c>
      <c r="C16" s="405">
        <f>+C19+C59+C64</f>
        <v>311251025.98097241</v>
      </c>
      <c r="D16" s="405">
        <f>+D19+D59+D64</f>
        <v>17915079928.720608</v>
      </c>
      <c r="E16" s="1092"/>
    </row>
    <row r="17" spans="2:5" ht="13.5" thickBot="1" x14ac:dyDescent="0.25">
      <c r="B17" s="280"/>
      <c r="C17" s="281"/>
      <c r="D17" s="281"/>
      <c r="E17" s="1092"/>
    </row>
    <row r="18" spans="2:5" s="284" customFormat="1" ht="12.75" customHeight="1" thickTop="1" x14ac:dyDescent="0.2">
      <c r="B18" s="282"/>
      <c r="C18" s="283"/>
      <c r="D18" s="283"/>
      <c r="E18" s="1092"/>
    </row>
    <row r="19" spans="2:5" s="413" customFormat="1" ht="15.75" x14ac:dyDescent="0.2">
      <c r="B19" s="323" t="s">
        <v>773</v>
      </c>
      <c r="C19" s="342">
        <f>+C21+C54</f>
        <v>308742558.93048888</v>
      </c>
      <c r="D19" s="342">
        <f>+D21+D54</f>
        <v>17770696829.688763</v>
      </c>
      <c r="E19" s="1092"/>
    </row>
    <row r="20" spans="2:5" x14ac:dyDescent="0.2">
      <c r="B20" s="285"/>
      <c r="C20" s="286"/>
      <c r="D20" s="286"/>
      <c r="E20" s="1092"/>
    </row>
    <row r="21" spans="2:5" s="411" customFormat="1" ht="15" x14ac:dyDescent="0.2">
      <c r="B21" s="412" t="s">
        <v>226</v>
      </c>
      <c r="C21" s="343">
        <f>+C23+C27+C29+C52</f>
        <v>293503763.03436315</v>
      </c>
      <c r="D21" s="343">
        <f>+D23+D27+D29+D52</f>
        <v>16893577643.860786</v>
      </c>
      <c r="E21" s="1092"/>
    </row>
    <row r="22" spans="2:5" x14ac:dyDescent="0.2">
      <c r="B22" s="287"/>
      <c r="C22" s="288"/>
      <c r="D22" s="288"/>
      <c r="E22" s="1092"/>
    </row>
    <row r="23" spans="2:5" ht="15" x14ac:dyDescent="0.2">
      <c r="B23" s="415" t="s">
        <v>306</v>
      </c>
      <c r="C23" s="289">
        <f>+C24+C25</f>
        <v>191006412.65715879</v>
      </c>
      <c r="D23" s="289">
        <f>+D24+D25</f>
        <v>10994004401.644543</v>
      </c>
      <c r="E23" s="1092"/>
    </row>
    <row r="24" spans="2:5" x14ac:dyDescent="0.2">
      <c r="B24" s="285" t="s">
        <v>273</v>
      </c>
      <c r="C24" s="291">
        <v>37459862.743967906</v>
      </c>
      <c r="D24" s="291">
        <v>2156126017.7761278</v>
      </c>
      <c r="E24" s="1092"/>
    </row>
    <row r="25" spans="2:5" x14ac:dyDescent="0.2">
      <c r="B25" s="292" t="s">
        <v>109</v>
      </c>
      <c r="C25" s="291">
        <v>153546549.9131909</v>
      </c>
      <c r="D25" s="291">
        <v>8837878383.8684158</v>
      </c>
      <c r="E25" s="1092"/>
    </row>
    <row r="26" spans="2:5" x14ac:dyDescent="0.2">
      <c r="B26" s="293"/>
      <c r="C26" s="288"/>
      <c r="D26" s="288"/>
      <c r="E26" s="1092"/>
    </row>
    <row r="27" spans="2:5" ht="15" x14ac:dyDescent="0.2">
      <c r="B27" s="415" t="s">
        <v>423</v>
      </c>
      <c r="C27" s="290">
        <v>26559882.28024172</v>
      </c>
      <c r="D27" s="290">
        <v>1528741672.2508371</v>
      </c>
      <c r="E27" s="1092"/>
    </row>
    <row r="28" spans="2:5" x14ac:dyDescent="0.2">
      <c r="B28" s="293"/>
      <c r="C28" s="288"/>
      <c r="D28" s="288"/>
      <c r="E28" s="1092"/>
    </row>
    <row r="29" spans="2:5" ht="15" x14ac:dyDescent="0.2">
      <c r="B29" s="415" t="s">
        <v>53</v>
      </c>
      <c r="C29" s="290">
        <f>+C31+C33+C44+C46+C48+C50</f>
        <v>75351974.779752076</v>
      </c>
      <c r="D29" s="290">
        <f>+D31+D33+D44+D46+D48+D50</f>
        <v>4337131569.9654064</v>
      </c>
      <c r="E29" s="1092"/>
    </row>
    <row r="30" spans="2:5" x14ac:dyDescent="0.2">
      <c r="B30" s="293"/>
      <c r="C30" s="288"/>
      <c r="D30" s="288"/>
      <c r="E30" s="1092"/>
    </row>
    <row r="31" spans="2:5" x14ac:dyDescent="0.2">
      <c r="B31" s="293" t="s">
        <v>262</v>
      </c>
      <c r="C31" s="294">
        <v>584431.07180310821</v>
      </c>
      <c r="D31" s="294">
        <v>33638858.960164845</v>
      </c>
      <c r="E31" s="1092"/>
    </row>
    <row r="32" spans="2:5" x14ac:dyDescent="0.2">
      <c r="B32" s="293"/>
      <c r="C32" s="288"/>
      <c r="D32" s="288"/>
      <c r="E32" s="1092"/>
    </row>
    <row r="33" spans="2:5" x14ac:dyDescent="0.2">
      <c r="B33" s="293" t="s">
        <v>271</v>
      </c>
      <c r="C33" s="288">
        <f>SUM(C34:C42)</f>
        <v>67389879.467495918</v>
      </c>
      <c r="D33" s="288">
        <f>SUM(D34:D42)</f>
        <v>3878846899.3539715</v>
      </c>
      <c r="E33" s="1092"/>
    </row>
    <row r="34" spans="2:5" x14ac:dyDescent="0.2">
      <c r="B34" s="285" t="s">
        <v>574</v>
      </c>
      <c r="C34" s="291">
        <v>2625</v>
      </c>
      <c r="D34" s="1129">
        <v>151090.53750000001</v>
      </c>
      <c r="E34" s="1092"/>
    </row>
    <row r="35" spans="2:5" x14ac:dyDescent="0.2">
      <c r="B35" s="285" t="s">
        <v>267</v>
      </c>
      <c r="C35" s="291">
        <v>7060899.9382214164</v>
      </c>
      <c r="D35" s="291">
        <v>406413396.91412979</v>
      </c>
      <c r="E35" s="1092"/>
    </row>
    <row r="36" spans="2:5" x14ac:dyDescent="0.2">
      <c r="B36" s="285" t="s">
        <v>266</v>
      </c>
      <c r="C36" s="291">
        <v>12756147.927366</v>
      </c>
      <c r="D36" s="291">
        <v>734222189.24771047</v>
      </c>
      <c r="E36" s="1092"/>
    </row>
    <row r="37" spans="2:5" x14ac:dyDescent="0.2">
      <c r="B37" s="285" t="s">
        <v>268</v>
      </c>
      <c r="C37" s="291">
        <v>211076.41837</v>
      </c>
      <c r="D37" s="291">
        <v>12149199.811465971</v>
      </c>
      <c r="E37" s="1092"/>
    </row>
    <row r="38" spans="2:5" x14ac:dyDescent="0.2">
      <c r="B38" s="285" t="s">
        <v>269</v>
      </c>
      <c r="C38" s="291">
        <v>40925.303130620225</v>
      </c>
      <c r="D38" s="291">
        <v>2355590.8751831781</v>
      </c>
      <c r="E38" s="1092"/>
    </row>
    <row r="39" spans="2:5" x14ac:dyDescent="0.2">
      <c r="B39" s="285" t="s">
        <v>282</v>
      </c>
      <c r="C39" s="291">
        <v>3662650.5425900007</v>
      </c>
      <c r="D39" s="291">
        <v>210815938.72555804</v>
      </c>
      <c r="E39" s="1092"/>
    </row>
    <row r="40" spans="2:5" x14ac:dyDescent="0.2">
      <c r="B40" s="285" t="s">
        <v>517</v>
      </c>
      <c r="C40" s="291">
        <v>60890.876969999998</v>
      </c>
      <c r="D40" s="291">
        <v>3504775.3639023509</v>
      </c>
      <c r="E40" s="1092"/>
    </row>
    <row r="41" spans="2:5" x14ac:dyDescent="0.2">
      <c r="B41" s="285" t="s">
        <v>659</v>
      </c>
      <c r="C41" s="291">
        <v>43508807.089297891</v>
      </c>
      <c r="D41" s="291">
        <v>2504292971.087935</v>
      </c>
      <c r="E41" s="1092"/>
    </row>
    <row r="42" spans="2:5" x14ac:dyDescent="0.2">
      <c r="B42" s="285" t="s">
        <v>696</v>
      </c>
      <c r="C42" s="291">
        <v>85856.371549999996</v>
      </c>
      <c r="D42" s="291">
        <v>4941746.7905863654</v>
      </c>
      <c r="E42" s="1092"/>
    </row>
    <row r="43" spans="2:5" x14ac:dyDescent="0.2">
      <c r="B43" s="295"/>
      <c r="C43" s="296"/>
      <c r="D43" s="296"/>
      <c r="E43" s="1092"/>
    </row>
    <row r="44" spans="2:5" x14ac:dyDescent="0.2">
      <c r="B44" s="293" t="s">
        <v>270</v>
      </c>
      <c r="C44" s="294">
        <v>5289399.3496299982</v>
      </c>
      <c r="D44" s="882">
        <v>304448834.58580834</v>
      </c>
      <c r="E44" s="1092"/>
    </row>
    <row r="45" spans="2:5" x14ac:dyDescent="0.2">
      <c r="B45" s="295"/>
      <c r="C45" s="297"/>
      <c r="D45" s="297"/>
      <c r="E45" s="1092"/>
    </row>
    <row r="46" spans="2:5" x14ac:dyDescent="0.2">
      <c r="B46" s="293" t="s">
        <v>272</v>
      </c>
      <c r="C46" s="294">
        <v>972022.71028426907</v>
      </c>
      <c r="D46" s="882">
        <v>55947974.765355043</v>
      </c>
      <c r="E46" s="1092"/>
    </row>
    <row r="47" spans="2:5" x14ac:dyDescent="0.2">
      <c r="B47" s="295"/>
      <c r="C47" s="1170"/>
      <c r="D47" s="297"/>
      <c r="E47" s="1092"/>
    </row>
    <row r="48" spans="2:5" x14ac:dyDescent="0.2">
      <c r="B48" s="293" t="s">
        <v>358</v>
      </c>
      <c r="C48" s="294">
        <v>811485.50455074187</v>
      </c>
      <c r="D48" s="882">
        <v>46707726.116582967</v>
      </c>
      <c r="E48" s="1092"/>
    </row>
    <row r="49" spans="2:5" x14ac:dyDescent="0.2">
      <c r="B49" s="295"/>
      <c r="C49" s="291"/>
      <c r="D49" s="291"/>
      <c r="E49" s="1092"/>
    </row>
    <row r="50" spans="2:5" x14ac:dyDescent="0.2">
      <c r="B50" s="293" t="s">
        <v>381</v>
      </c>
      <c r="C50" s="882">
        <v>304756.67598804529</v>
      </c>
      <c r="D50" s="882">
        <v>17541276.183522709</v>
      </c>
      <c r="E50" s="1092"/>
    </row>
    <row r="51" spans="2:5" x14ac:dyDescent="0.2">
      <c r="B51" s="293"/>
      <c r="C51" s="288"/>
      <c r="D51" s="288"/>
      <c r="E51" s="1092"/>
    </row>
    <row r="52" spans="2:5" ht="15" x14ac:dyDescent="0.2">
      <c r="B52" s="415" t="s">
        <v>240</v>
      </c>
      <c r="C52" s="290">
        <v>585493.31721054995</v>
      </c>
      <c r="D52" s="290">
        <v>33700000</v>
      </c>
      <c r="E52" s="1092"/>
    </row>
    <row r="53" spans="2:5" ht="15" x14ac:dyDescent="0.2">
      <c r="B53" s="298"/>
      <c r="C53" s="299"/>
      <c r="D53" s="299"/>
      <c r="E53" s="1092"/>
    </row>
    <row r="54" spans="2:5" s="411" customFormat="1" ht="15.75" x14ac:dyDescent="0.2">
      <c r="B54" s="407" t="s">
        <v>348</v>
      </c>
      <c r="C54" s="342">
        <f>SUM(C55:C58)</f>
        <v>15238795.896125749</v>
      </c>
      <c r="D54" s="342">
        <f>SUM(D55:D58)</f>
        <v>877119185.82797468</v>
      </c>
      <c r="E54" s="1092"/>
    </row>
    <row r="55" spans="2:5" x14ac:dyDescent="0.2">
      <c r="B55" s="293"/>
      <c r="C55" s="300"/>
      <c r="D55" s="288"/>
      <c r="E55" s="1092"/>
    </row>
    <row r="56" spans="2:5" x14ac:dyDescent="0.2">
      <c r="B56" s="293" t="s">
        <v>279</v>
      </c>
      <c r="C56" s="300">
        <v>8148781.322589444</v>
      </c>
      <c r="D56" s="882">
        <v>469030000</v>
      </c>
      <c r="E56" s="1092"/>
    </row>
    <row r="57" spans="2:5" x14ac:dyDescent="0.2">
      <c r="B57" s="301" t="s">
        <v>714</v>
      </c>
      <c r="C57" s="302">
        <v>7090014.5735363038</v>
      </c>
      <c r="D57" s="294">
        <v>408089185.82797468</v>
      </c>
      <c r="E57" s="1092"/>
    </row>
    <row r="58" spans="2:5" x14ac:dyDescent="0.2">
      <c r="B58" s="293"/>
      <c r="C58" s="300"/>
      <c r="D58" s="288"/>
      <c r="E58" s="1092"/>
    </row>
    <row r="59" spans="2:5" ht="15.75" x14ac:dyDescent="0.2">
      <c r="B59" s="406" t="s">
        <v>777</v>
      </c>
      <c r="C59" s="342">
        <f>+C61+C62</f>
        <v>102962.75107174664</v>
      </c>
      <c r="D59" s="342">
        <f>+D61+D62</f>
        <v>5926360.9150129138</v>
      </c>
      <c r="E59" s="1092"/>
    </row>
    <row r="60" spans="2:5" x14ac:dyDescent="0.2">
      <c r="B60" s="293"/>
      <c r="C60" s="288"/>
      <c r="D60" s="288"/>
      <c r="E60" s="1092"/>
    </row>
    <row r="61" spans="2:5" x14ac:dyDescent="0.2">
      <c r="B61" s="293" t="s">
        <v>277</v>
      </c>
      <c r="C61" s="882">
        <v>94889.59224936484</v>
      </c>
      <c r="D61" s="882">
        <v>5461683.6175666163</v>
      </c>
      <c r="E61" s="1092"/>
    </row>
    <row r="62" spans="2:5" x14ac:dyDescent="0.2">
      <c r="B62" s="293" t="s">
        <v>307</v>
      </c>
      <c r="C62" s="882">
        <v>8073.1588223817889</v>
      </c>
      <c r="D62" s="882">
        <v>464677.29744629771</v>
      </c>
      <c r="E62" s="1092"/>
    </row>
    <row r="63" spans="2:5" x14ac:dyDescent="0.2">
      <c r="B63" s="293"/>
      <c r="C63" s="288"/>
      <c r="D63" s="288"/>
      <c r="E63" s="1092"/>
    </row>
    <row r="64" spans="2:5" ht="15.75" x14ac:dyDescent="0.2">
      <c r="B64" s="406" t="s">
        <v>774</v>
      </c>
      <c r="C64" s="342">
        <f>+C66+C71+C76</f>
        <v>2405504.2994117909</v>
      </c>
      <c r="D64" s="342">
        <f>+D66+D71+D76</f>
        <v>138456738.11683369</v>
      </c>
      <c r="E64" s="1092"/>
    </row>
    <row r="65" spans="2:8" ht="15.75" x14ac:dyDescent="0.2">
      <c r="B65" s="395"/>
      <c r="C65" s="303"/>
      <c r="D65" s="303"/>
      <c r="E65" s="1092"/>
    </row>
    <row r="66" spans="2:8" s="409" customFormat="1" ht="12.75" customHeight="1" x14ac:dyDescent="0.2">
      <c r="B66" s="407" t="s">
        <v>414</v>
      </c>
      <c r="C66" s="408">
        <f>+C68+C69</f>
        <v>1043557.8542580936</v>
      </c>
      <c r="D66" s="408">
        <f>+D68+D69</f>
        <v>60065416.042743631</v>
      </c>
      <c r="E66" s="1092"/>
      <c r="F66" s="273"/>
      <c r="G66" s="273"/>
      <c r="H66" s="273"/>
    </row>
    <row r="67" spans="2:8" s="284" customFormat="1" x14ac:dyDescent="0.2">
      <c r="B67" s="396"/>
      <c r="C67" s="397"/>
      <c r="D67" s="398"/>
      <c r="E67" s="1092"/>
      <c r="F67" s="273"/>
      <c r="G67" s="273"/>
      <c r="H67" s="273"/>
    </row>
    <row r="68" spans="2:8" s="284" customFormat="1" ht="12.75" customHeight="1" x14ac:dyDescent="0.2">
      <c r="B68" s="396" t="s">
        <v>273</v>
      </c>
      <c r="C68" s="399">
        <v>47105.285852181711</v>
      </c>
      <c r="D68" s="400">
        <v>2711300.1746656308</v>
      </c>
      <c r="E68" s="1092"/>
      <c r="F68" s="273"/>
      <c r="G68" s="273"/>
      <c r="H68" s="273"/>
    </row>
    <row r="69" spans="2:8" s="284" customFormat="1" x14ac:dyDescent="0.2">
      <c r="B69" s="396" t="s">
        <v>415</v>
      </c>
      <c r="C69" s="399">
        <v>996452.56840591191</v>
      </c>
      <c r="D69" s="400">
        <v>57354115.868078001</v>
      </c>
      <c r="E69" s="1092"/>
      <c r="F69" s="273"/>
      <c r="G69" s="273"/>
      <c r="H69" s="273"/>
    </row>
    <row r="70" spans="2:8" s="284" customFormat="1" x14ac:dyDescent="0.2">
      <c r="B70" s="401"/>
      <c r="C70" s="399"/>
      <c r="D70" s="400"/>
      <c r="E70" s="1092"/>
      <c r="F70" s="273"/>
      <c r="G70" s="273"/>
      <c r="H70" s="273"/>
    </row>
    <row r="71" spans="2:8" s="409" customFormat="1" ht="12.75" customHeight="1" x14ac:dyDescent="0.2">
      <c r="B71" s="341" t="s">
        <v>548</v>
      </c>
      <c r="C71" s="408">
        <f>+C73+C74</f>
        <v>858847.83647406334</v>
      </c>
      <c r="D71" s="408">
        <f>+D73+D74</f>
        <v>49433821.426125087</v>
      </c>
      <c r="E71" s="1092"/>
      <c r="F71" s="273"/>
      <c r="G71" s="273"/>
      <c r="H71" s="273"/>
    </row>
    <row r="72" spans="2:8" s="284" customFormat="1" x14ac:dyDescent="0.2">
      <c r="B72" s="396"/>
      <c r="C72" s="397"/>
      <c r="D72" s="398"/>
      <c r="E72" s="1092"/>
      <c r="F72" s="273"/>
      <c r="G72" s="273"/>
      <c r="H72" s="273"/>
    </row>
    <row r="73" spans="2:8" s="284" customFormat="1" ht="12.75" customHeight="1" x14ac:dyDescent="0.2">
      <c r="B73" s="396" t="s">
        <v>273</v>
      </c>
      <c r="C73" s="399">
        <v>1752.5028979337173</v>
      </c>
      <c r="D73" s="400">
        <v>100871.08755013828</v>
      </c>
      <c r="E73" s="1092"/>
      <c r="F73" s="273"/>
      <c r="G73" s="273"/>
      <c r="H73" s="273"/>
    </row>
    <row r="74" spans="2:8" s="284" customFormat="1" x14ac:dyDescent="0.2">
      <c r="B74" s="396" t="s">
        <v>415</v>
      </c>
      <c r="C74" s="399">
        <v>857095.33357612963</v>
      </c>
      <c r="D74" s="400">
        <v>49332950.338574946</v>
      </c>
      <c r="E74" s="1092"/>
    </row>
    <row r="75" spans="2:8" s="284" customFormat="1" x14ac:dyDescent="0.2">
      <c r="B75" s="285"/>
      <c r="C75" s="288"/>
      <c r="D75" s="288"/>
      <c r="E75" s="1092"/>
    </row>
    <row r="76" spans="2:8" s="409" customFormat="1" ht="15" x14ac:dyDescent="0.2">
      <c r="B76" s="341" t="s">
        <v>610</v>
      </c>
      <c r="C76" s="408">
        <f>+C78+C79</f>
        <v>503098.60867963388</v>
      </c>
      <c r="D76" s="408">
        <f>+D78+D79</f>
        <v>28957500.647964973</v>
      </c>
      <c r="E76" s="1092"/>
    </row>
    <row r="77" spans="2:8" s="284" customFormat="1" x14ac:dyDescent="0.2">
      <c r="B77" s="285"/>
      <c r="C77" s="288"/>
      <c r="D77" s="288"/>
      <c r="E77" s="1092"/>
    </row>
    <row r="78" spans="2:8" s="284" customFormat="1" x14ac:dyDescent="0.2">
      <c r="B78" s="396" t="s">
        <v>273</v>
      </c>
      <c r="C78" s="402">
        <v>8971.0242056307488</v>
      </c>
      <c r="D78" s="403">
        <v>516356.90253495635</v>
      </c>
      <c r="E78" s="1092"/>
    </row>
    <row r="79" spans="2:8" s="284" customFormat="1" x14ac:dyDescent="0.2">
      <c r="B79" s="396" t="s">
        <v>415</v>
      </c>
      <c r="C79" s="402">
        <v>494127.58447400312</v>
      </c>
      <c r="D79" s="403">
        <v>28441143.745430015</v>
      </c>
      <c r="E79" s="1092"/>
    </row>
    <row r="80" spans="2:8" s="284" customFormat="1" ht="13.5" thickBot="1" x14ac:dyDescent="0.25">
      <c r="B80" s="280"/>
      <c r="C80" s="304"/>
      <c r="D80" s="304"/>
      <c r="E80" s="1092"/>
    </row>
    <row r="81" spans="2:5" ht="12.75" customHeight="1" thickTop="1" x14ac:dyDescent="0.2">
      <c r="B81" s="285"/>
      <c r="C81" s="288"/>
      <c r="D81" s="288"/>
      <c r="E81" s="1092"/>
    </row>
    <row r="82" spans="2:5" ht="12.75" customHeight="1" x14ac:dyDescent="0.2">
      <c r="B82" s="323" t="s">
        <v>611</v>
      </c>
      <c r="C82" s="405">
        <v>12786801.917608077</v>
      </c>
      <c r="D82" s="405">
        <v>735986580.81426096</v>
      </c>
      <c r="E82" s="1228"/>
    </row>
    <row r="83" spans="2:5" ht="13.5" thickBot="1" x14ac:dyDescent="0.25">
      <c r="B83" s="280"/>
      <c r="C83" s="304"/>
      <c r="D83" s="304"/>
      <c r="E83" s="1092"/>
    </row>
    <row r="84" spans="2:5" ht="13.5" thickTop="1" x14ac:dyDescent="0.2">
      <c r="B84" s="285"/>
      <c r="C84" s="288"/>
      <c r="D84" s="288"/>
      <c r="E84" s="1092"/>
    </row>
    <row r="85" spans="2:5" ht="12.75" customHeight="1" x14ac:dyDescent="0.2">
      <c r="B85" s="323" t="s">
        <v>612</v>
      </c>
      <c r="C85" s="1227">
        <f>+A.4.2!C37+A.4.2!C52</f>
        <v>1677215.5904508552</v>
      </c>
      <c r="D85" s="1227">
        <f>+C85*57.5583</f>
        <v>96537678.119847462</v>
      </c>
      <c r="E85" s="1228"/>
    </row>
    <row r="86" spans="2:5" ht="17.25" x14ac:dyDescent="0.2">
      <c r="B86" s="305"/>
      <c r="C86" s="306"/>
      <c r="D86" s="306"/>
      <c r="E86" s="1092"/>
    </row>
    <row r="87" spans="2:5" ht="12.75" customHeight="1" x14ac:dyDescent="0.2">
      <c r="B87" s="404" t="s">
        <v>775</v>
      </c>
      <c r="C87" s="342">
        <f>+C16-C85</f>
        <v>309573810.39052153</v>
      </c>
      <c r="D87" s="342">
        <f>+D16-D85</f>
        <v>17818542250.600761</v>
      </c>
      <c r="E87" s="1228"/>
    </row>
    <row r="88" spans="2:5" ht="16.5" thickBot="1" x14ac:dyDescent="0.25">
      <c r="B88" s="307"/>
      <c r="C88" s="308"/>
      <c r="D88" s="308"/>
      <c r="E88" s="1228"/>
    </row>
    <row r="89" spans="2:5" s="309" customFormat="1" ht="12.75" customHeight="1" thickTop="1" x14ac:dyDescent="0.2">
      <c r="B89" s="310"/>
      <c r="C89" s="311"/>
      <c r="D89" s="312"/>
      <c r="E89" s="1092"/>
    </row>
    <row r="90" spans="2:5" ht="12.75" customHeight="1" x14ac:dyDescent="0.2">
      <c r="B90" s="1251" t="s">
        <v>571</v>
      </c>
      <c r="C90" s="1251"/>
      <c r="D90" s="1251"/>
      <c r="E90" s="1092"/>
    </row>
    <row r="91" spans="2:5" ht="12.75" customHeight="1" x14ac:dyDescent="0.2">
      <c r="B91" s="1251" t="s">
        <v>702</v>
      </c>
      <c r="C91" s="1251"/>
      <c r="D91" s="1251"/>
      <c r="E91" s="1092"/>
    </row>
    <row r="92" spans="2:5" ht="30.75" customHeight="1" x14ac:dyDescent="0.2">
      <c r="B92" s="1251" t="s">
        <v>701</v>
      </c>
      <c r="C92" s="1251"/>
      <c r="D92" s="1251"/>
      <c r="E92" s="1092"/>
    </row>
    <row r="93" spans="2:5" ht="12.75" customHeight="1" x14ac:dyDescent="0.2">
      <c r="B93" s="1251" t="s">
        <v>699</v>
      </c>
      <c r="C93" s="1251"/>
      <c r="D93" s="1251"/>
      <c r="E93" s="1092"/>
    </row>
    <row r="94" spans="2:5" ht="25.5" customHeight="1" x14ac:dyDescent="0.2">
      <c r="B94" s="1251" t="s">
        <v>619</v>
      </c>
      <c r="C94" s="1251"/>
      <c r="D94" s="1251"/>
      <c r="E94" s="1092"/>
    </row>
    <row r="95" spans="2:5" ht="12.75" customHeight="1" x14ac:dyDescent="0.2">
      <c r="B95" s="1251" t="s">
        <v>700</v>
      </c>
      <c r="C95" s="1251"/>
      <c r="D95" s="1251"/>
      <c r="E95" s="1092"/>
    </row>
    <row r="96" spans="2:5" ht="12.75" customHeight="1" x14ac:dyDescent="0.2">
      <c r="B96" s="1251"/>
      <c r="C96" s="1251"/>
      <c r="D96" s="1251"/>
      <c r="E96" s="1092"/>
    </row>
    <row r="97" spans="5:5" x14ac:dyDescent="0.2">
      <c r="E97" s="1092"/>
    </row>
    <row r="98" spans="5:5" x14ac:dyDescent="0.2">
      <c r="E98" s="1092"/>
    </row>
    <row r="99" spans="5:5" x14ac:dyDescent="0.2">
      <c r="E99" s="1092"/>
    </row>
    <row r="100" spans="5:5" x14ac:dyDescent="0.2">
      <c r="E100" s="1092"/>
    </row>
    <row r="101" spans="5:5" x14ac:dyDescent="0.2">
      <c r="E101" s="1092"/>
    </row>
    <row r="102" spans="5:5" x14ac:dyDescent="0.2">
      <c r="E102" s="1092"/>
    </row>
    <row r="103" spans="5:5" x14ac:dyDescent="0.2">
      <c r="E103" s="1092"/>
    </row>
    <row r="104" spans="5:5" x14ac:dyDescent="0.2">
      <c r="E104" s="1092"/>
    </row>
    <row r="105" spans="5:5" x14ac:dyDescent="0.2">
      <c r="E105" s="1092"/>
    </row>
    <row r="106" spans="5:5" x14ac:dyDescent="0.2">
      <c r="E106" s="1092"/>
    </row>
    <row r="107" spans="5:5" x14ac:dyDescent="0.2">
      <c r="E107" s="1092"/>
    </row>
    <row r="108" spans="5:5" x14ac:dyDescent="0.2">
      <c r="E108" s="1092"/>
    </row>
    <row r="109" spans="5:5" x14ac:dyDescent="0.2">
      <c r="E109" s="1092"/>
    </row>
    <row r="110" spans="5:5" x14ac:dyDescent="0.2">
      <c r="E110" s="1092"/>
    </row>
    <row r="111" spans="5:5" x14ac:dyDescent="0.2">
      <c r="E111" s="1092"/>
    </row>
    <row r="112" spans="5:5" x14ac:dyDescent="0.2">
      <c r="E112" s="1092"/>
    </row>
    <row r="113" spans="5:5" x14ac:dyDescent="0.2">
      <c r="E113" s="1092"/>
    </row>
    <row r="114" spans="5:5" x14ac:dyDescent="0.2">
      <c r="E114" s="1092"/>
    </row>
    <row r="115" spans="5:5" x14ac:dyDescent="0.2">
      <c r="E115" s="1092"/>
    </row>
    <row r="116" spans="5:5" x14ac:dyDescent="0.2">
      <c r="E116" s="1092"/>
    </row>
    <row r="117" spans="5:5" x14ac:dyDescent="0.2">
      <c r="E117" s="1092"/>
    </row>
    <row r="118" spans="5:5" x14ac:dyDescent="0.2">
      <c r="E118" s="1092"/>
    </row>
    <row r="119" spans="5:5" x14ac:dyDescent="0.2">
      <c r="E119" s="1092"/>
    </row>
    <row r="120" spans="5:5" x14ac:dyDescent="0.2">
      <c r="E120" s="1092"/>
    </row>
    <row r="121" spans="5:5" x14ac:dyDescent="0.2">
      <c r="E121" s="1092"/>
    </row>
    <row r="122" spans="5:5" x14ac:dyDescent="0.2">
      <c r="E122" s="1092"/>
    </row>
    <row r="123" spans="5:5" x14ac:dyDescent="0.2">
      <c r="E123" s="1092"/>
    </row>
    <row r="124" spans="5:5" x14ac:dyDescent="0.2">
      <c r="E124" s="1092"/>
    </row>
    <row r="125" spans="5:5" x14ac:dyDescent="0.2">
      <c r="E125" s="1092"/>
    </row>
    <row r="126" spans="5:5" x14ac:dyDescent="0.2">
      <c r="E126" s="1092"/>
    </row>
    <row r="127" spans="5:5" x14ac:dyDescent="0.2">
      <c r="E127" s="1092"/>
    </row>
    <row r="128" spans="5:5" x14ac:dyDescent="0.2">
      <c r="E128" s="1092"/>
    </row>
    <row r="129" spans="5:5" x14ac:dyDescent="0.2">
      <c r="E129" s="1092"/>
    </row>
    <row r="130" spans="5:5" x14ac:dyDescent="0.2">
      <c r="E130" s="1092"/>
    </row>
    <row r="131" spans="5:5" x14ac:dyDescent="0.2">
      <c r="E131" s="1092"/>
    </row>
    <row r="132" spans="5:5" x14ac:dyDescent="0.2">
      <c r="E132" s="1092"/>
    </row>
    <row r="133" spans="5:5" x14ac:dyDescent="0.2">
      <c r="E133" s="1092"/>
    </row>
    <row r="134" spans="5:5" x14ac:dyDescent="0.2">
      <c r="E134" s="1092"/>
    </row>
    <row r="135" spans="5:5" x14ac:dyDescent="0.2">
      <c r="E135" s="1092"/>
    </row>
    <row r="136" spans="5:5" x14ac:dyDescent="0.2">
      <c r="E136" s="1092"/>
    </row>
    <row r="137" spans="5:5" x14ac:dyDescent="0.2">
      <c r="E137" s="1092"/>
    </row>
    <row r="138" spans="5:5" x14ac:dyDescent="0.2">
      <c r="E138" s="1092"/>
    </row>
    <row r="139" spans="5:5" x14ac:dyDescent="0.2">
      <c r="E139" s="1092"/>
    </row>
    <row r="140" spans="5:5" x14ac:dyDescent="0.2">
      <c r="E140" s="1092"/>
    </row>
    <row r="141" spans="5:5" x14ac:dyDescent="0.2">
      <c r="E141" s="1092"/>
    </row>
    <row r="142" spans="5:5" x14ac:dyDescent="0.2">
      <c r="E142" s="1092"/>
    </row>
    <row r="143" spans="5:5" x14ac:dyDescent="0.2">
      <c r="E143" s="1092"/>
    </row>
    <row r="144" spans="5:5" x14ac:dyDescent="0.2">
      <c r="E144" s="1092"/>
    </row>
    <row r="145" spans="5:5" x14ac:dyDescent="0.2">
      <c r="E145" s="1092"/>
    </row>
    <row r="146" spans="5:5" x14ac:dyDescent="0.2">
      <c r="E146" s="1092"/>
    </row>
    <row r="147" spans="5:5" x14ac:dyDescent="0.2">
      <c r="E147" s="1092"/>
    </row>
    <row r="148" spans="5:5" x14ac:dyDescent="0.2">
      <c r="E148" s="1092"/>
    </row>
  </sheetData>
  <mergeCells count="9">
    <mergeCell ref="B96:D96"/>
    <mergeCell ref="B6:D6"/>
    <mergeCell ref="B7:D7"/>
    <mergeCell ref="B91:D91"/>
    <mergeCell ref="B94:D94"/>
    <mergeCell ref="B95:D95"/>
    <mergeCell ref="B93:D93"/>
    <mergeCell ref="B92:D92"/>
    <mergeCell ref="B90:D90"/>
  </mergeCells>
  <hyperlinks>
    <hyperlink ref="A1" location="INDICE!A1" display="Indice"/>
  </hyperlinks>
  <printOptions horizontalCentered="1"/>
  <pageMargins left="0.39370078740157483" right="0.39370078740157483" top="0.19685039370078741" bottom="0.19685039370078741" header="0.15748031496062992" footer="0"/>
  <pageSetup paperSize="9" scale="63" orientation="portrait" horizontalDpi="4294967294" verticalDpi="4294967294" r:id="rId1"/>
  <headerFooter scaleWithDoc="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8"/>
  <sheetViews>
    <sheetView showGridLines="0" zoomScaleNormal="100" zoomScaleSheetLayoutView="86" workbookViewId="0"/>
  </sheetViews>
  <sheetFormatPr baseColWidth="10" defaultColWidth="11.42578125" defaultRowHeight="12.75" x14ac:dyDescent="0.2"/>
  <cols>
    <col min="1" max="1" width="10.28515625" style="1" bestFit="1" customWidth="1"/>
    <col min="2" max="2" width="55.7109375" style="116" customWidth="1"/>
    <col min="3" max="14" width="11.42578125" style="71" customWidth="1"/>
    <col min="15" max="15" width="12.42578125" style="71" bestFit="1" customWidth="1"/>
    <col min="16" max="16" width="16.42578125" style="116" bestFit="1" customWidth="1"/>
    <col min="17" max="16384" width="11.42578125" style="116"/>
  </cols>
  <sheetData>
    <row r="1" spans="1:33" ht="15" x14ac:dyDescent="0.25">
      <c r="A1" s="757" t="s">
        <v>220</v>
      </c>
      <c r="B1" s="760"/>
    </row>
    <row r="2" spans="1:33" ht="15" customHeight="1" x14ac:dyDescent="0.25">
      <c r="A2" s="42"/>
      <c r="B2" s="394" t="str">
        <f>+A.3.4!B2</f>
        <v>MINISTERIO DE ECONOMIA</v>
      </c>
      <c r="C2" s="3"/>
      <c r="D2" s="3"/>
      <c r="E2" s="3"/>
      <c r="F2" s="3"/>
      <c r="G2" s="3"/>
      <c r="H2" s="3"/>
      <c r="I2" s="3"/>
      <c r="J2" s="3"/>
      <c r="K2" s="3"/>
      <c r="L2" s="3"/>
      <c r="M2" s="3"/>
      <c r="N2" s="3"/>
      <c r="O2" s="87"/>
    </row>
    <row r="3" spans="1:33" ht="15" customHeight="1" x14ac:dyDescent="0.25">
      <c r="A3" s="42"/>
      <c r="B3" s="276" t="s">
        <v>305</v>
      </c>
      <c r="C3" s="3"/>
      <c r="D3" s="3"/>
      <c r="E3" s="3"/>
      <c r="F3" s="3"/>
      <c r="G3" s="3"/>
      <c r="H3" s="3"/>
      <c r="I3" s="3"/>
      <c r="J3" s="3"/>
      <c r="K3" s="3"/>
      <c r="L3" s="3"/>
      <c r="M3" s="3"/>
      <c r="N3" s="3"/>
      <c r="O3" s="87"/>
    </row>
    <row r="4" spans="1:33" s="88" customFormat="1" x14ac:dyDescent="0.2">
      <c r="A4" s="5"/>
      <c r="B4" s="87"/>
      <c r="C4" s="87"/>
      <c r="D4" s="87"/>
      <c r="E4" s="87"/>
      <c r="F4" s="87"/>
      <c r="G4" s="87"/>
      <c r="H4" s="87"/>
      <c r="I4" s="87"/>
      <c r="J4" s="87"/>
      <c r="K4" s="87"/>
      <c r="L4" s="87"/>
      <c r="M4" s="87"/>
      <c r="N4" s="87"/>
      <c r="O4" s="87"/>
    </row>
    <row r="5" spans="1:33" s="88" customFormat="1" ht="13.5" thickBot="1" x14ac:dyDescent="0.25">
      <c r="A5" s="5"/>
      <c r="B5" s="87"/>
      <c r="C5" s="87"/>
      <c r="D5" s="87"/>
      <c r="E5" s="87"/>
      <c r="F5" s="87"/>
      <c r="G5" s="87"/>
      <c r="H5" s="87"/>
      <c r="I5" s="87"/>
      <c r="J5" s="87"/>
      <c r="K5" s="87"/>
      <c r="L5" s="87"/>
      <c r="M5" s="87"/>
      <c r="N5" s="87"/>
      <c r="O5" s="87"/>
    </row>
    <row r="6" spans="1:33" s="88" customFormat="1" ht="22.5" customHeight="1" thickBot="1" x14ac:dyDescent="0.25">
      <c r="A6" s="5"/>
      <c r="B6" s="1376" t="s">
        <v>811</v>
      </c>
      <c r="C6" s="1377"/>
      <c r="D6" s="1377"/>
      <c r="E6" s="1377"/>
      <c r="F6" s="1377"/>
      <c r="G6" s="1377"/>
      <c r="H6" s="1377"/>
      <c r="I6" s="1377"/>
      <c r="J6" s="1377"/>
      <c r="K6" s="1377"/>
      <c r="L6" s="1377"/>
      <c r="M6" s="1377"/>
      <c r="N6" s="1377"/>
      <c r="O6" s="1378"/>
    </row>
    <row r="7" spans="1:33" s="88" customFormat="1" x14ac:dyDescent="0.2">
      <c r="A7" s="5"/>
      <c r="B7" s="483"/>
      <c r="C7" s="483"/>
      <c r="D7" s="483"/>
      <c r="E7" s="483"/>
      <c r="F7" s="483"/>
      <c r="G7" s="483"/>
      <c r="H7" s="483"/>
      <c r="I7" s="483"/>
      <c r="J7" s="483"/>
      <c r="K7" s="483"/>
      <c r="L7" s="483"/>
      <c r="M7" s="483"/>
      <c r="N7" s="483"/>
      <c r="O7" s="483"/>
    </row>
    <row r="8" spans="1:33" s="88" customFormat="1" ht="13.5" thickBot="1" x14ac:dyDescent="0.25">
      <c r="A8" s="5"/>
      <c r="B8" s="275" t="s">
        <v>937</v>
      </c>
      <c r="C8" s="5"/>
      <c r="D8" s="5"/>
      <c r="E8" s="5"/>
      <c r="F8" s="5"/>
      <c r="G8" s="5"/>
      <c r="H8" s="5"/>
      <c r="I8" s="5"/>
      <c r="J8" s="5"/>
      <c r="K8" s="5"/>
      <c r="L8" s="5"/>
      <c r="M8" s="5"/>
      <c r="N8" s="5"/>
      <c r="O8" s="75"/>
    </row>
    <row r="9" spans="1:33" s="88" customFormat="1" ht="14.25" thickTop="1" thickBot="1" x14ac:dyDescent="0.25">
      <c r="A9" s="5"/>
      <c r="B9" s="117"/>
      <c r="C9" s="466">
        <v>43831</v>
      </c>
      <c r="D9" s="466">
        <v>43862</v>
      </c>
      <c r="E9" s="466">
        <v>43891</v>
      </c>
      <c r="F9" s="466">
        <v>43922</v>
      </c>
      <c r="G9" s="466">
        <v>43952</v>
      </c>
      <c r="H9" s="466">
        <v>43983</v>
      </c>
      <c r="I9" s="466">
        <v>44013</v>
      </c>
      <c r="J9" s="466">
        <v>44044</v>
      </c>
      <c r="K9" s="466">
        <v>44075</v>
      </c>
      <c r="L9" s="466">
        <v>44105</v>
      </c>
      <c r="M9" s="466">
        <v>44136</v>
      </c>
      <c r="N9" s="466">
        <v>44166</v>
      </c>
      <c r="O9" s="467">
        <v>2020</v>
      </c>
    </row>
    <row r="10" spans="1:33" s="88" customFormat="1" ht="14.25" thickTop="1" thickBot="1" x14ac:dyDescent="0.25">
      <c r="A10" s="5"/>
      <c r="B10" s="5"/>
      <c r="C10" s="5"/>
      <c r="D10" s="5"/>
      <c r="E10" s="5"/>
      <c r="F10" s="93"/>
      <c r="G10" s="93"/>
      <c r="H10" s="93"/>
      <c r="I10" s="93"/>
      <c r="J10" s="93"/>
      <c r="K10" s="93"/>
      <c r="L10" s="93"/>
      <c r="M10" s="93"/>
      <c r="N10" s="93"/>
      <c r="O10" s="93"/>
    </row>
    <row r="11" spans="1:33" s="88" customFormat="1" ht="13.5" thickBot="1" x14ac:dyDescent="0.25">
      <c r="A11" s="5"/>
      <c r="B11" s="1372" t="s">
        <v>768</v>
      </c>
      <c r="C11" s="1373"/>
      <c r="D11" s="1373"/>
      <c r="E11" s="1373"/>
      <c r="F11" s="1373"/>
      <c r="G11" s="1373"/>
      <c r="H11" s="1373"/>
      <c r="I11" s="1373"/>
      <c r="J11" s="1373"/>
      <c r="K11" s="1373"/>
      <c r="L11" s="1373"/>
      <c r="M11" s="1373"/>
      <c r="N11" s="1373"/>
      <c r="O11" s="1373"/>
    </row>
    <row r="12" spans="1:33" s="120" customFormat="1" ht="13.5" thickBot="1" x14ac:dyDescent="0.25">
      <c r="A12" s="118"/>
      <c r="B12" s="119"/>
      <c r="C12" s="93"/>
      <c r="D12" s="93"/>
      <c r="E12" s="93"/>
      <c r="F12" s="93"/>
      <c r="G12" s="93"/>
      <c r="H12" s="93"/>
      <c r="I12" s="93"/>
      <c r="J12" s="93"/>
      <c r="K12" s="93"/>
      <c r="L12" s="93"/>
      <c r="M12" s="93"/>
      <c r="N12" s="93"/>
      <c r="O12" s="93"/>
    </row>
    <row r="13" spans="1:33" ht="15.75" thickBot="1" x14ac:dyDescent="0.25">
      <c r="B13" s="339" t="s">
        <v>61</v>
      </c>
      <c r="C13" s="340">
        <f>SUM(C14:C15)</f>
        <v>1263.2904769191282</v>
      </c>
      <c r="D13" s="340">
        <f t="shared" ref="D13:N13" si="0">SUM(D14:D15)</f>
        <v>720.54097312656188</v>
      </c>
      <c r="E13" s="340">
        <f t="shared" si="0"/>
        <v>1074.9269624708161</v>
      </c>
      <c r="F13" s="340">
        <f t="shared" si="0"/>
        <v>1410.6681517814586</v>
      </c>
      <c r="G13" s="340">
        <f t="shared" si="0"/>
        <v>1465.6238720728943</v>
      </c>
      <c r="H13" s="340">
        <f t="shared" si="0"/>
        <v>2316.2216426519458</v>
      </c>
      <c r="I13" s="340">
        <f t="shared" si="0"/>
        <v>1032.0927300023966</v>
      </c>
      <c r="J13" s="340">
        <f t="shared" si="0"/>
        <v>594.24778743344791</v>
      </c>
      <c r="K13" s="340">
        <f t="shared" si="0"/>
        <v>502.83350690710932</v>
      </c>
      <c r="L13" s="340">
        <f t="shared" si="0"/>
        <v>1366.6351426530564</v>
      </c>
      <c r="M13" s="340">
        <f t="shared" si="0"/>
        <v>1207.4404009837613</v>
      </c>
      <c r="N13" s="340">
        <f t="shared" si="0"/>
        <v>1879.4609418051841</v>
      </c>
      <c r="O13" s="340">
        <f>SUM(C13:N13)</f>
        <v>14833.982588807759</v>
      </c>
      <c r="P13" s="89"/>
      <c r="Q13" s="89"/>
      <c r="R13" s="89"/>
      <c r="S13" s="89"/>
      <c r="T13" s="89"/>
      <c r="U13" s="89"/>
      <c r="V13" s="89"/>
      <c r="W13" s="89"/>
      <c r="X13" s="89"/>
      <c r="Y13" s="89"/>
      <c r="Z13" s="89"/>
      <c r="AA13" s="89"/>
      <c r="AB13" s="89"/>
      <c r="AC13" s="89"/>
      <c r="AD13" s="89"/>
      <c r="AE13" s="89"/>
      <c r="AF13" s="89"/>
      <c r="AG13" s="89"/>
    </row>
    <row r="14" spans="1:33" x14ac:dyDescent="0.2">
      <c r="B14" s="349" t="s">
        <v>675</v>
      </c>
      <c r="C14" s="92">
        <v>6.0867875152355708</v>
      </c>
      <c r="D14" s="92">
        <v>5.0733689940558797</v>
      </c>
      <c r="E14" s="92">
        <v>100.558718898583</v>
      </c>
      <c r="F14" s="92">
        <v>0</v>
      </c>
      <c r="G14" s="92">
        <v>1.7301504352106605</v>
      </c>
      <c r="H14" s="92">
        <v>0</v>
      </c>
      <c r="I14" s="92">
        <v>0</v>
      </c>
      <c r="J14" s="92">
        <v>0.18396211788742892</v>
      </c>
      <c r="K14" s="92">
        <v>0</v>
      </c>
      <c r="L14" s="92">
        <v>0</v>
      </c>
      <c r="M14" s="92">
        <v>0</v>
      </c>
      <c r="N14" s="92">
        <v>0</v>
      </c>
      <c r="O14" s="92">
        <f>SUM(C14:N14)</f>
        <v>113.63298796097254</v>
      </c>
      <c r="P14" s="89"/>
      <c r="Q14" s="89"/>
      <c r="R14" s="89"/>
      <c r="S14" s="89"/>
      <c r="T14" s="89"/>
      <c r="U14" s="89"/>
      <c r="V14" s="89"/>
      <c r="W14" s="89"/>
      <c r="X14" s="89"/>
      <c r="Y14" s="89"/>
      <c r="Z14" s="89"/>
      <c r="AA14" s="89"/>
      <c r="AB14" s="89"/>
      <c r="AC14" s="89"/>
      <c r="AD14" s="89"/>
      <c r="AE14" s="89"/>
      <c r="AF14" s="89"/>
      <c r="AG14" s="89"/>
    </row>
    <row r="15" spans="1:33" x14ac:dyDescent="0.2">
      <c r="B15" s="349" t="s">
        <v>676</v>
      </c>
      <c r="C15" s="92">
        <v>1257.2036894038927</v>
      </c>
      <c r="D15" s="92">
        <v>715.46760413250604</v>
      </c>
      <c r="E15" s="92">
        <v>974.36824357223304</v>
      </c>
      <c r="F15" s="92">
        <v>1410.6681517814586</v>
      </c>
      <c r="G15" s="92">
        <v>1463.8937216376837</v>
      </c>
      <c r="H15" s="92">
        <v>2316.2216426519458</v>
      </c>
      <c r="I15" s="92">
        <v>1032.0927300023966</v>
      </c>
      <c r="J15" s="92">
        <v>594.06382531556051</v>
      </c>
      <c r="K15" s="92">
        <v>502.83350690710932</v>
      </c>
      <c r="L15" s="92">
        <v>1366.6351426530564</v>
      </c>
      <c r="M15" s="92">
        <v>1207.4404009837613</v>
      </c>
      <c r="N15" s="92">
        <v>1879.4609418051841</v>
      </c>
      <c r="O15" s="1048">
        <f>SUM(C15:N15)</f>
        <v>14720.349600846788</v>
      </c>
      <c r="P15" s="89"/>
      <c r="Q15" s="89"/>
      <c r="R15" s="89"/>
      <c r="S15" s="89"/>
      <c r="T15" s="89"/>
      <c r="U15" s="89"/>
      <c r="V15" s="89"/>
      <c r="W15" s="89"/>
      <c r="X15" s="89"/>
      <c r="Y15" s="89"/>
      <c r="Z15" s="89"/>
      <c r="AA15" s="89"/>
      <c r="AB15" s="89"/>
      <c r="AC15" s="89"/>
      <c r="AD15" s="89"/>
      <c r="AE15" s="89"/>
      <c r="AF15" s="89"/>
      <c r="AG15" s="89"/>
    </row>
    <row r="16" spans="1:33" s="120" customFormat="1" ht="13.5" thickBot="1" x14ac:dyDescent="0.25">
      <c r="A16" s="1"/>
      <c r="B16" s="275"/>
      <c r="C16" s="350"/>
      <c r="D16" s="350"/>
      <c r="E16" s="350"/>
      <c r="F16" s="350"/>
      <c r="G16" s="350"/>
      <c r="H16" s="350"/>
      <c r="I16" s="350"/>
      <c r="J16" s="350"/>
      <c r="K16" s="350"/>
      <c r="L16" s="350"/>
      <c r="M16" s="350"/>
      <c r="N16" s="350"/>
      <c r="O16" s="350"/>
      <c r="P16" s="89"/>
      <c r="Q16" s="89"/>
      <c r="R16" s="89"/>
      <c r="S16" s="89"/>
      <c r="T16" s="89"/>
      <c r="U16" s="89"/>
      <c r="V16" s="89"/>
      <c r="W16" s="89"/>
      <c r="X16" s="89"/>
      <c r="Y16" s="89"/>
      <c r="Z16" s="89"/>
      <c r="AA16" s="89"/>
      <c r="AB16" s="89"/>
      <c r="AC16" s="89"/>
      <c r="AD16" s="89"/>
      <c r="AE16" s="89"/>
      <c r="AF16" s="89"/>
      <c r="AG16" s="89"/>
    </row>
    <row r="17" spans="1:33" s="71" customFormat="1" ht="13.5" thickBot="1" x14ac:dyDescent="0.25">
      <c r="A17" s="1"/>
      <c r="B17" s="126" t="s">
        <v>53</v>
      </c>
      <c r="C17" s="78">
        <f t="shared" ref="C17:N17" si="1">+C18+C23+C25+C28+C29+C32</f>
        <v>101.24774435050405</v>
      </c>
      <c r="D17" s="78">
        <f t="shared" si="1"/>
        <v>451.92816141077805</v>
      </c>
      <c r="E17" s="78">
        <f t="shared" si="1"/>
        <v>129.60341757936803</v>
      </c>
      <c r="F17" s="78">
        <f t="shared" si="1"/>
        <v>56.970126286821717</v>
      </c>
      <c r="G17" s="78">
        <f t="shared" si="1"/>
        <v>670.48332805094105</v>
      </c>
      <c r="H17" s="78">
        <f t="shared" si="1"/>
        <v>102.45723608633988</v>
      </c>
      <c r="I17" s="78">
        <f t="shared" si="1"/>
        <v>97.670402602697436</v>
      </c>
      <c r="J17" s="78">
        <f t="shared" si="1"/>
        <v>447.85312385545518</v>
      </c>
      <c r="K17" s="78">
        <f t="shared" si="1"/>
        <v>125.21199866769176</v>
      </c>
      <c r="L17" s="78">
        <f t="shared" si="1"/>
        <v>54.547678603905318</v>
      </c>
      <c r="M17" s="78">
        <f t="shared" si="1"/>
        <v>503.68729081195801</v>
      </c>
      <c r="N17" s="78">
        <f t="shared" si="1"/>
        <v>96.403575369795334</v>
      </c>
      <c r="O17" s="127">
        <f t="shared" ref="O17:O26" si="2">SUM(C17:N17)</f>
        <v>2838.0640836762559</v>
      </c>
      <c r="P17" s="89"/>
      <c r="Q17" s="89"/>
      <c r="R17" s="89"/>
      <c r="S17" s="89"/>
      <c r="T17" s="89"/>
      <c r="U17" s="89"/>
      <c r="V17" s="89"/>
      <c r="W17" s="89"/>
      <c r="X17" s="89"/>
      <c r="Y17" s="89"/>
      <c r="Z17" s="89"/>
      <c r="AA17" s="89"/>
      <c r="AB17" s="89"/>
      <c r="AC17" s="89"/>
      <c r="AD17" s="89"/>
      <c r="AE17" s="89"/>
      <c r="AF17" s="89"/>
      <c r="AG17" s="89"/>
    </row>
    <row r="18" spans="1:33" s="71" customFormat="1" x14ac:dyDescent="0.2">
      <c r="A18" s="1"/>
      <c r="B18" s="989" t="s">
        <v>64</v>
      </c>
      <c r="C18" s="990">
        <f>+SUM(C19:C22)</f>
        <v>44.881537209999991</v>
      </c>
      <c r="D18" s="990">
        <f t="shared" ref="D18:N18" si="3">+SUM(D19:D22)</f>
        <v>443.99958176457397</v>
      </c>
      <c r="E18" s="990">
        <f t="shared" si="3"/>
        <v>115.52889215576809</v>
      </c>
      <c r="F18" s="990">
        <f t="shared" si="3"/>
        <v>50.107677983483299</v>
      </c>
      <c r="G18" s="990">
        <f t="shared" si="3"/>
        <v>489.6209574492774</v>
      </c>
      <c r="H18" s="990">
        <f t="shared" si="3"/>
        <v>56.30525501340847</v>
      </c>
      <c r="I18" s="990">
        <f t="shared" si="3"/>
        <v>42.494734550000004</v>
      </c>
      <c r="J18" s="990">
        <f t="shared" si="3"/>
        <v>440.74928207457396</v>
      </c>
      <c r="K18" s="990">
        <f t="shared" si="3"/>
        <v>112.4706621091282</v>
      </c>
      <c r="L18" s="990">
        <f t="shared" si="3"/>
        <v>48.396713517743706</v>
      </c>
      <c r="M18" s="990">
        <f t="shared" si="3"/>
        <v>496.61969757457399</v>
      </c>
      <c r="N18" s="990">
        <f t="shared" si="3"/>
        <v>53.278523156698</v>
      </c>
      <c r="O18" s="990">
        <f t="shared" si="2"/>
        <v>2394.453514559229</v>
      </c>
      <c r="P18" s="89"/>
      <c r="Q18" s="89"/>
      <c r="R18" s="89"/>
      <c r="S18" s="89"/>
      <c r="T18" s="89"/>
      <c r="U18" s="89"/>
      <c r="V18" s="89"/>
      <c r="W18" s="89"/>
      <c r="X18" s="89"/>
      <c r="Y18" s="89"/>
      <c r="Z18" s="89"/>
      <c r="AA18" s="89"/>
      <c r="AB18" s="89"/>
      <c r="AC18" s="89"/>
      <c r="AD18" s="89"/>
      <c r="AE18" s="89"/>
      <c r="AF18" s="89"/>
      <c r="AG18" s="89"/>
    </row>
    <row r="19" spans="1:33" s="71" customFormat="1" x14ac:dyDescent="0.2">
      <c r="A19" s="1"/>
      <c r="B19" s="474" t="s">
        <v>65</v>
      </c>
      <c r="C19" s="94">
        <v>2.4981052100000003</v>
      </c>
      <c r="D19" s="94">
        <v>1.9459192200000002</v>
      </c>
      <c r="E19" s="94">
        <v>37.29397535576809</v>
      </c>
      <c r="F19" s="94">
        <v>19.949772269999997</v>
      </c>
      <c r="G19" s="94">
        <v>17.204845760000001</v>
      </c>
      <c r="H19" s="94">
        <v>28.627804139999999</v>
      </c>
      <c r="I19" s="94">
        <v>2.1603786500000002</v>
      </c>
      <c r="J19" s="94">
        <v>1.88191116</v>
      </c>
      <c r="K19" s="94">
        <v>36.665066779128182</v>
      </c>
      <c r="L19" s="94">
        <v>19.195973000000006</v>
      </c>
      <c r="M19" s="94">
        <v>17.149589079999998</v>
      </c>
      <c r="N19" s="94">
        <v>28.185756259999998</v>
      </c>
      <c r="O19" s="94">
        <f t="shared" si="2"/>
        <v>212.75909688489628</v>
      </c>
      <c r="P19" s="89"/>
      <c r="Q19" s="89"/>
      <c r="R19" s="89"/>
      <c r="S19" s="89"/>
      <c r="T19" s="89"/>
      <c r="U19" s="89"/>
      <c r="V19" s="89"/>
      <c r="W19" s="89"/>
      <c r="X19" s="89"/>
      <c r="Y19" s="89"/>
      <c r="Z19" s="89"/>
      <c r="AA19" s="89"/>
      <c r="AB19" s="89"/>
      <c r="AC19" s="89"/>
      <c r="AD19" s="89"/>
      <c r="AE19" s="89"/>
      <c r="AF19" s="89"/>
      <c r="AG19" s="89"/>
    </row>
    <row r="20" spans="1:33" s="71" customFormat="1" x14ac:dyDescent="0.2">
      <c r="A20" s="1"/>
      <c r="B20" s="475" t="s">
        <v>66</v>
      </c>
      <c r="C20" s="351">
        <v>26.707552969999995</v>
      </c>
      <c r="D20" s="351">
        <v>19.53830095</v>
      </c>
      <c r="E20" s="351">
        <v>64.184702860000016</v>
      </c>
      <c r="F20" s="351">
        <v>25.655081990000003</v>
      </c>
      <c r="G20" s="351">
        <v>71.27811954000002</v>
      </c>
      <c r="H20" s="351">
        <v>8.8848055699999993</v>
      </c>
      <c r="I20" s="351">
        <v>25.47028139</v>
      </c>
      <c r="J20" s="351">
        <v>18.339718359999999</v>
      </c>
      <c r="K20" s="351">
        <v>62.217985450000008</v>
      </c>
      <c r="L20" s="351">
        <v>24.898419630000003</v>
      </c>
      <c r="M20" s="351">
        <v>70.214093170000012</v>
      </c>
      <c r="N20" s="351">
        <v>7.8967095099999991</v>
      </c>
      <c r="O20" s="83">
        <f t="shared" si="2"/>
        <v>425.28577139000004</v>
      </c>
      <c r="P20" s="89"/>
      <c r="Q20" s="89"/>
      <c r="R20" s="89"/>
      <c r="S20" s="89"/>
      <c r="T20" s="89"/>
      <c r="U20" s="89"/>
      <c r="V20" s="89"/>
      <c r="W20" s="89"/>
      <c r="X20" s="89"/>
      <c r="Y20" s="89"/>
      <c r="Z20" s="89"/>
      <c r="AA20" s="89"/>
      <c r="AB20" s="89"/>
      <c r="AC20" s="89"/>
      <c r="AD20" s="89"/>
      <c r="AE20" s="89"/>
      <c r="AF20" s="89"/>
      <c r="AG20" s="89"/>
    </row>
    <row r="21" spans="1:33" s="71" customFormat="1" x14ac:dyDescent="0.2">
      <c r="A21" s="1"/>
      <c r="B21" s="385" t="s">
        <v>671</v>
      </c>
      <c r="C21" s="351">
        <v>0</v>
      </c>
      <c r="D21" s="351">
        <v>403.20475187457396</v>
      </c>
      <c r="E21" s="351">
        <v>0</v>
      </c>
      <c r="F21" s="351">
        <v>0</v>
      </c>
      <c r="G21" s="351">
        <v>394.43943117927739</v>
      </c>
      <c r="H21" s="351">
        <v>0</v>
      </c>
      <c r="I21" s="351">
        <v>0</v>
      </c>
      <c r="J21" s="351">
        <v>403.20475187457396</v>
      </c>
      <c r="K21" s="351">
        <v>0</v>
      </c>
      <c r="L21" s="351">
        <v>0</v>
      </c>
      <c r="M21" s="351">
        <v>403.20475187457396</v>
      </c>
      <c r="N21" s="351">
        <v>0</v>
      </c>
      <c r="O21" s="83">
        <f t="shared" si="2"/>
        <v>1604.0536868029992</v>
      </c>
      <c r="P21" s="89"/>
      <c r="Q21" s="89"/>
      <c r="R21" s="89"/>
      <c r="S21" s="89"/>
      <c r="T21" s="89"/>
      <c r="U21" s="89"/>
      <c r="V21" s="89"/>
      <c r="W21" s="89"/>
      <c r="X21" s="89"/>
      <c r="Y21" s="89"/>
      <c r="Z21" s="89"/>
      <c r="AA21" s="89"/>
      <c r="AB21" s="89"/>
      <c r="AC21" s="89"/>
      <c r="AD21" s="89"/>
      <c r="AE21" s="89"/>
      <c r="AF21" s="89"/>
      <c r="AG21" s="89"/>
    </row>
    <row r="22" spans="1:33" s="121" customFormat="1" x14ac:dyDescent="0.2">
      <c r="A22" s="1"/>
      <c r="B22" s="476" t="s">
        <v>67</v>
      </c>
      <c r="C22" s="352">
        <v>15.675879029999999</v>
      </c>
      <c r="D22" s="352">
        <v>19.310609720000002</v>
      </c>
      <c r="E22" s="352">
        <v>14.050213939999999</v>
      </c>
      <c r="F22" s="352">
        <v>4.5028237234832993</v>
      </c>
      <c r="G22" s="352">
        <v>6.6985609700000008</v>
      </c>
      <c r="H22" s="352">
        <v>18.79264530340847</v>
      </c>
      <c r="I22" s="352">
        <v>14.86407451</v>
      </c>
      <c r="J22" s="352">
        <v>17.32290068</v>
      </c>
      <c r="K22" s="352">
        <v>13.587609879999999</v>
      </c>
      <c r="L22" s="352">
        <v>4.3023208877436954</v>
      </c>
      <c r="M22" s="352">
        <v>6.0512634500000004</v>
      </c>
      <c r="N22" s="352">
        <v>17.196057386698001</v>
      </c>
      <c r="O22" s="1041">
        <f t="shared" si="2"/>
        <v>152.35495948133348</v>
      </c>
      <c r="P22" s="89"/>
      <c r="Q22" s="89"/>
      <c r="R22" s="89"/>
      <c r="S22" s="89"/>
      <c r="T22" s="89"/>
      <c r="U22" s="89"/>
      <c r="V22" s="89"/>
      <c r="W22" s="89"/>
      <c r="X22" s="89"/>
      <c r="Y22" s="89"/>
      <c r="Z22" s="89"/>
      <c r="AA22" s="89"/>
      <c r="AB22" s="89"/>
      <c r="AC22" s="89"/>
      <c r="AD22" s="89"/>
      <c r="AE22" s="89"/>
      <c r="AF22" s="89"/>
      <c r="AG22" s="89"/>
    </row>
    <row r="23" spans="1:33" s="121" customFormat="1" x14ac:dyDescent="0.2">
      <c r="A23" s="1"/>
      <c r="B23" s="991" t="s">
        <v>68</v>
      </c>
      <c r="C23" s="992">
        <f t="shared" ref="C23:N23" si="4">SUM(C24:C24)</f>
        <v>2.4936959404929357</v>
      </c>
      <c r="D23" s="992">
        <f t="shared" si="4"/>
        <v>2.4936959404929357</v>
      </c>
      <c r="E23" s="992">
        <f t="shared" si="4"/>
        <v>2.3126131345508925</v>
      </c>
      <c r="F23" s="992">
        <f t="shared" si="4"/>
        <v>2.4297593254786984</v>
      </c>
      <c r="G23" s="992">
        <f t="shared" si="4"/>
        <v>2.3711862314396641</v>
      </c>
      <c r="H23" s="992">
        <f t="shared" si="4"/>
        <v>2.4297593254786984</v>
      </c>
      <c r="I23" s="992">
        <f t="shared" si="4"/>
        <v>2.3711862314396641</v>
      </c>
      <c r="J23" s="992">
        <f t="shared" si="4"/>
        <v>2.4297593254786984</v>
      </c>
      <c r="K23" s="992">
        <f t="shared" si="4"/>
        <v>2.4297593254786984</v>
      </c>
      <c r="L23" s="992">
        <f t="shared" si="4"/>
        <v>2.3711862314396641</v>
      </c>
      <c r="M23" s="992">
        <f t="shared" si="4"/>
        <v>2.4297593254786984</v>
      </c>
      <c r="N23" s="992">
        <f t="shared" si="4"/>
        <v>2.3711862314396641</v>
      </c>
      <c r="O23" s="993">
        <f t="shared" si="2"/>
        <v>28.933546568688918</v>
      </c>
      <c r="P23" s="89"/>
      <c r="Q23" s="89"/>
      <c r="R23" s="89"/>
      <c r="S23" s="89"/>
      <c r="T23" s="89"/>
      <c r="U23" s="89"/>
      <c r="V23" s="89"/>
      <c r="W23" s="89"/>
      <c r="X23" s="89"/>
      <c r="Y23" s="89"/>
      <c r="Z23" s="89"/>
      <c r="AA23" s="89"/>
      <c r="AB23" s="89"/>
      <c r="AC23" s="89"/>
      <c r="AD23" s="89"/>
      <c r="AE23" s="89"/>
      <c r="AF23" s="89"/>
      <c r="AG23" s="89"/>
    </row>
    <row r="24" spans="1:33" s="71" customFormat="1" x14ac:dyDescent="0.2">
      <c r="A24" s="1"/>
      <c r="B24" s="474" t="s">
        <v>69</v>
      </c>
      <c r="C24" s="353">
        <v>2.4936959404929357</v>
      </c>
      <c r="D24" s="353">
        <v>2.4936959404929357</v>
      </c>
      <c r="E24" s="353">
        <v>2.3126131345508925</v>
      </c>
      <c r="F24" s="353">
        <v>2.4297593254786984</v>
      </c>
      <c r="G24" s="353">
        <v>2.3711862314396641</v>
      </c>
      <c r="H24" s="353">
        <v>2.4297593254786984</v>
      </c>
      <c r="I24" s="353">
        <v>2.3711862314396641</v>
      </c>
      <c r="J24" s="353">
        <v>2.4297593254786984</v>
      </c>
      <c r="K24" s="353">
        <v>2.4297593254786984</v>
      </c>
      <c r="L24" s="94">
        <v>2.3711862314396641</v>
      </c>
      <c r="M24" s="353">
        <v>2.4297593254786984</v>
      </c>
      <c r="N24" s="353">
        <v>2.3711862314396641</v>
      </c>
      <c r="O24" s="94">
        <f t="shared" si="2"/>
        <v>28.933546568688918</v>
      </c>
      <c r="P24" s="89"/>
      <c r="Q24" s="89"/>
      <c r="R24" s="89"/>
      <c r="S24" s="89"/>
      <c r="T24" s="89"/>
      <c r="U24" s="89"/>
      <c r="V24" s="89"/>
      <c r="W24" s="89"/>
      <c r="X24" s="89"/>
      <c r="Y24" s="89"/>
      <c r="Z24" s="89"/>
      <c r="AA24" s="89"/>
      <c r="AB24" s="89"/>
      <c r="AC24" s="89"/>
      <c r="AD24" s="89"/>
      <c r="AE24" s="89"/>
      <c r="AF24" s="89"/>
      <c r="AG24" s="89"/>
    </row>
    <row r="25" spans="1:33" s="121" customFormat="1" x14ac:dyDescent="0.2">
      <c r="A25" s="1"/>
      <c r="B25" s="991" t="s">
        <v>70</v>
      </c>
      <c r="C25" s="992">
        <f t="shared" ref="C25:N25" si="5">+C26+C27</f>
        <v>3.5522211642032798E-3</v>
      </c>
      <c r="D25" s="992">
        <f t="shared" si="5"/>
        <v>0.18499641931998911</v>
      </c>
      <c r="E25" s="992">
        <f t="shared" si="5"/>
        <v>0.14647705770401395</v>
      </c>
      <c r="F25" s="992">
        <f t="shared" si="5"/>
        <v>3.3492720618208817E-3</v>
      </c>
      <c r="G25" s="992">
        <f t="shared" si="5"/>
        <v>1.0287488056250549</v>
      </c>
      <c r="H25" s="992">
        <f t="shared" si="5"/>
        <v>3.2121540440035097E-3</v>
      </c>
      <c r="I25" s="992">
        <f t="shared" si="5"/>
        <v>3.0721655490315177E-3</v>
      </c>
      <c r="J25" s="992">
        <f t="shared" si="5"/>
        <v>0.11616959706923148</v>
      </c>
      <c r="K25" s="992">
        <f t="shared" si="5"/>
        <v>0.14262455955694109</v>
      </c>
      <c r="L25" s="992">
        <f t="shared" si="5"/>
        <v>2.8680981278261459E-3</v>
      </c>
      <c r="M25" s="992">
        <f t="shared" si="5"/>
        <v>0.89821449171660483</v>
      </c>
      <c r="N25" s="992">
        <f t="shared" si="5"/>
        <v>2.7299667314571101E-3</v>
      </c>
      <c r="O25" s="993">
        <f t="shared" si="2"/>
        <v>2.5360148086701781</v>
      </c>
      <c r="P25" s="89"/>
      <c r="Q25" s="89"/>
      <c r="R25" s="89"/>
      <c r="S25" s="89"/>
      <c r="T25" s="89"/>
      <c r="U25" s="89"/>
      <c r="V25" s="89"/>
      <c r="W25" s="89"/>
      <c r="X25" s="89"/>
      <c r="Y25" s="89"/>
      <c r="Z25" s="89"/>
      <c r="AA25" s="89"/>
      <c r="AB25" s="89"/>
      <c r="AC25" s="89"/>
      <c r="AD25" s="89"/>
      <c r="AE25" s="89"/>
      <c r="AF25" s="89"/>
      <c r="AG25" s="89"/>
    </row>
    <row r="26" spans="1:33" s="121" customFormat="1" x14ac:dyDescent="0.2">
      <c r="A26" s="1"/>
      <c r="B26" s="475" t="s">
        <v>73</v>
      </c>
      <c r="C26" s="351">
        <v>0</v>
      </c>
      <c r="D26" s="351">
        <v>0.13661944932355544</v>
      </c>
      <c r="E26" s="351">
        <v>0</v>
      </c>
      <c r="F26" s="351">
        <v>0</v>
      </c>
      <c r="G26" s="351">
        <v>0.10023709560567286</v>
      </c>
      <c r="H26" s="351">
        <v>0</v>
      </c>
      <c r="I26" s="351">
        <v>0</v>
      </c>
      <c r="J26" s="351">
        <v>6.8309724053698589E-2</v>
      </c>
      <c r="K26" s="351">
        <v>0</v>
      </c>
      <c r="L26" s="351">
        <v>0</v>
      </c>
      <c r="M26" s="351">
        <v>3.415486159250708E-2</v>
      </c>
      <c r="N26" s="351">
        <v>0</v>
      </c>
      <c r="O26" s="83">
        <f t="shared" si="2"/>
        <v>0.33932113057543395</v>
      </c>
      <c r="P26" s="89"/>
      <c r="Q26" s="89"/>
      <c r="R26" s="89"/>
      <c r="S26" s="89"/>
      <c r="T26" s="89"/>
      <c r="U26" s="89"/>
      <c r="V26" s="89"/>
      <c r="W26" s="89"/>
      <c r="X26" s="89"/>
      <c r="Y26" s="89"/>
      <c r="Z26" s="89"/>
      <c r="AA26" s="89"/>
      <c r="AB26" s="89"/>
      <c r="AC26" s="89"/>
      <c r="AD26" s="89"/>
      <c r="AE26" s="89"/>
      <c r="AF26" s="89"/>
      <c r="AG26" s="89"/>
    </row>
    <row r="27" spans="1:33" s="121" customFormat="1" x14ac:dyDescent="0.2">
      <c r="A27" s="1"/>
      <c r="B27" s="475" t="s">
        <v>71</v>
      </c>
      <c r="C27" s="351">
        <v>3.5522211642032798E-3</v>
      </c>
      <c r="D27" s="351">
        <v>4.8376969996433677E-2</v>
      </c>
      <c r="E27" s="351">
        <v>0.14647705770401395</v>
      </c>
      <c r="F27" s="351">
        <v>3.3492720618208817E-3</v>
      </c>
      <c r="G27" s="351">
        <v>0.92851171001938204</v>
      </c>
      <c r="H27" s="351">
        <v>3.2121540440035097E-3</v>
      </c>
      <c r="I27" s="351">
        <v>3.0721655490315177E-3</v>
      </c>
      <c r="J27" s="351">
        <v>4.7859873015532892E-2</v>
      </c>
      <c r="K27" s="351">
        <v>0.14262455955694109</v>
      </c>
      <c r="L27" s="351">
        <v>2.8680981278261459E-3</v>
      </c>
      <c r="M27" s="351">
        <v>0.8640596301240977</v>
      </c>
      <c r="N27" s="351">
        <v>2.7299667314571101E-3</v>
      </c>
      <c r="O27" s="1041">
        <f>SUM(C27:N27)</f>
        <v>2.1966936780947437</v>
      </c>
      <c r="P27" s="89"/>
      <c r="Q27" s="89"/>
      <c r="R27" s="89"/>
      <c r="S27" s="89"/>
      <c r="T27" s="89"/>
      <c r="U27" s="89"/>
      <c r="V27" s="89"/>
      <c r="W27" s="89"/>
      <c r="X27" s="89"/>
      <c r="Y27" s="89"/>
      <c r="Z27" s="89"/>
      <c r="AA27" s="89"/>
      <c r="AB27" s="89"/>
      <c r="AC27" s="89"/>
      <c r="AD27" s="89"/>
      <c r="AE27" s="89"/>
      <c r="AF27" s="89"/>
      <c r="AG27" s="89"/>
    </row>
    <row r="28" spans="1:33" s="5" customFormat="1" x14ac:dyDescent="0.2">
      <c r="A28" s="1"/>
      <c r="B28" s="991" t="s">
        <v>72</v>
      </c>
      <c r="C28" s="992">
        <v>50.581908009999999</v>
      </c>
      <c r="D28" s="992">
        <v>0.11229735306613664</v>
      </c>
      <c r="E28" s="992">
        <v>2.897429829676788</v>
      </c>
      <c r="F28" s="992">
        <v>0.46750015832079111</v>
      </c>
      <c r="G28" s="992">
        <v>173.72362740246334</v>
      </c>
      <c r="H28" s="992">
        <v>38.806212977436786</v>
      </c>
      <c r="I28" s="992">
        <v>50.001936879999995</v>
      </c>
      <c r="J28" s="992">
        <v>0.11111846306613664</v>
      </c>
      <c r="K28" s="992">
        <v>2.220812374736842</v>
      </c>
      <c r="L28" s="993">
        <v>0.44632446253131741</v>
      </c>
      <c r="M28" s="992">
        <v>0.61060419749398487</v>
      </c>
      <c r="N28" s="992">
        <v>36.68336722743679</v>
      </c>
      <c r="O28" s="993">
        <f t="shared" ref="O28:O32" si="6">SUM(C28:N28)</f>
        <v>356.66313933622899</v>
      </c>
      <c r="P28" s="89"/>
      <c r="Q28" s="89"/>
      <c r="R28" s="89"/>
      <c r="S28" s="89"/>
      <c r="T28" s="89"/>
      <c r="U28" s="89"/>
      <c r="V28" s="89"/>
      <c r="W28" s="89"/>
      <c r="X28" s="89"/>
      <c r="Y28" s="89"/>
      <c r="Z28" s="89"/>
      <c r="AA28" s="89"/>
      <c r="AB28" s="89"/>
      <c r="AC28" s="89"/>
      <c r="AD28" s="89"/>
      <c r="AE28" s="89"/>
      <c r="AF28" s="89"/>
      <c r="AG28" s="89"/>
    </row>
    <row r="29" spans="1:33" s="5" customFormat="1" x14ac:dyDescent="0.2">
      <c r="A29" s="1"/>
      <c r="B29" s="991" t="s">
        <v>372</v>
      </c>
      <c r="C29" s="992">
        <f>+C30</f>
        <v>0</v>
      </c>
      <c r="D29" s="992">
        <f t="shared" ref="D29:N29" si="7">+D30</f>
        <v>0</v>
      </c>
      <c r="E29" s="992">
        <f t="shared" si="7"/>
        <v>2.5389413284789017</v>
      </c>
      <c r="F29" s="992">
        <f t="shared" si="7"/>
        <v>0</v>
      </c>
      <c r="G29" s="992">
        <f t="shared" si="7"/>
        <v>0</v>
      </c>
      <c r="H29" s="992">
        <f t="shared" si="7"/>
        <v>0</v>
      </c>
      <c r="I29" s="992">
        <f t="shared" si="7"/>
        <v>0</v>
      </c>
      <c r="J29" s="992">
        <f t="shared" si="7"/>
        <v>0</v>
      </c>
      <c r="K29" s="992">
        <f t="shared" si="7"/>
        <v>2.5389413284789017</v>
      </c>
      <c r="L29" s="992">
        <f t="shared" si="7"/>
        <v>0</v>
      </c>
      <c r="M29" s="992">
        <f t="shared" si="7"/>
        <v>0</v>
      </c>
      <c r="N29" s="992">
        <f t="shared" si="7"/>
        <v>0</v>
      </c>
      <c r="O29" s="993">
        <f t="shared" si="6"/>
        <v>5.0778826569578035</v>
      </c>
      <c r="P29" s="89"/>
      <c r="Q29" s="89"/>
      <c r="R29" s="89"/>
      <c r="S29" s="89"/>
      <c r="T29" s="89"/>
      <c r="U29" s="89"/>
      <c r="V29" s="89"/>
      <c r="W29" s="89"/>
      <c r="X29" s="89"/>
      <c r="Y29" s="89"/>
      <c r="Z29" s="89"/>
      <c r="AA29" s="89"/>
      <c r="AB29" s="89"/>
      <c r="AC29" s="89"/>
      <c r="AD29" s="89"/>
      <c r="AE29" s="89"/>
      <c r="AF29" s="89"/>
      <c r="AG29" s="89"/>
    </row>
    <row r="30" spans="1:33" s="5" customFormat="1" x14ac:dyDescent="0.2">
      <c r="A30" s="1"/>
      <c r="B30" s="378" t="s">
        <v>69</v>
      </c>
      <c r="C30" s="353">
        <f>+C31</f>
        <v>0</v>
      </c>
      <c r="D30" s="353">
        <f t="shared" ref="D30:N30" si="8">+D31</f>
        <v>0</v>
      </c>
      <c r="E30" s="353">
        <f t="shared" si="8"/>
        <v>2.5389413284789017</v>
      </c>
      <c r="F30" s="353">
        <f t="shared" si="8"/>
        <v>0</v>
      </c>
      <c r="G30" s="353">
        <f t="shared" si="8"/>
        <v>0</v>
      </c>
      <c r="H30" s="353">
        <f t="shared" si="8"/>
        <v>0</v>
      </c>
      <c r="I30" s="353">
        <f t="shared" si="8"/>
        <v>0</v>
      </c>
      <c r="J30" s="353">
        <f t="shared" si="8"/>
        <v>0</v>
      </c>
      <c r="K30" s="353">
        <f t="shared" si="8"/>
        <v>2.5389413284789017</v>
      </c>
      <c r="L30" s="353">
        <f t="shared" si="8"/>
        <v>0</v>
      </c>
      <c r="M30" s="353">
        <f t="shared" si="8"/>
        <v>0</v>
      </c>
      <c r="N30" s="353">
        <f t="shared" si="8"/>
        <v>0</v>
      </c>
      <c r="O30" s="1041">
        <f t="shared" si="6"/>
        <v>5.0778826569578035</v>
      </c>
      <c r="P30" s="89"/>
      <c r="Q30" s="89"/>
      <c r="R30" s="89"/>
      <c r="S30" s="89"/>
      <c r="T30" s="89"/>
      <c r="U30" s="89"/>
      <c r="V30" s="89"/>
      <c r="W30" s="89"/>
      <c r="X30" s="89"/>
      <c r="Y30" s="89"/>
      <c r="Z30" s="89"/>
      <c r="AA30" s="89"/>
      <c r="AB30" s="89"/>
      <c r="AC30" s="89"/>
      <c r="AD30" s="89"/>
      <c r="AE30" s="89"/>
      <c r="AF30" s="89"/>
      <c r="AG30" s="89"/>
    </row>
    <row r="31" spans="1:33" s="5" customFormat="1" x14ac:dyDescent="0.2">
      <c r="A31" s="1"/>
      <c r="B31" s="366" t="s">
        <v>677</v>
      </c>
      <c r="C31" s="351">
        <v>0</v>
      </c>
      <c r="D31" s="351">
        <v>0</v>
      </c>
      <c r="E31" s="351">
        <v>2.5389413284789017</v>
      </c>
      <c r="F31" s="351">
        <v>0</v>
      </c>
      <c r="G31" s="351">
        <v>0</v>
      </c>
      <c r="H31" s="351">
        <v>0</v>
      </c>
      <c r="I31" s="351">
        <v>0</v>
      </c>
      <c r="J31" s="351">
        <v>0</v>
      </c>
      <c r="K31" s="351">
        <v>2.5389413284789017</v>
      </c>
      <c r="L31" s="83">
        <v>0</v>
      </c>
      <c r="M31" s="351">
        <v>0</v>
      </c>
      <c r="N31" s="351">
        <v>0</v>
      </c>
      <c r="O31" s="83">
        <f t="shared" si="6"/>
        <v>5.0778826569578035</v>
      </c>
      <c r="P31" s="89"/>
      <c r="Q31" s="89"/>
      <c r="R31" s="89"/>
      <c r="S31" s="89"/>
      <c r="T31" s="89"/>
      <c r="U31" s="89"/>
      <c r="V31" s="89"/>
      <c r="W31" s="89"/>
      <c r="X31" s="89"/>
      <c r="Y31" s="89"/>
      <c r="Z31" s="89"/>
      <c r="AA31" s="89"/>
      <c r="AB31" s="89"/>
      <c r="AC31" s="89"/>
      <c r="AD31" s="89"/>
      <c r="AE31" s="89"/>
      <c r="AF31" s="89"/>
      <c r="AG31" s="89"/>
    </row>
    <row r="32" spans="1:33" s="71" customFormat="1" x14ac:dyDescent="0.2">
      <c r="A32" s="1"/>
      <c r="B32" s="994" t="s">
        <v>867</v>
      </c>
      <c r="C32" s="995">
        <f>C33+C34</f>
        <v>3.2870509688469083</v>
      </c>
      <c r="D32" s="995">
        <f t="shared" ref="D32:N32" si="9">D33+D34</f>
        <v>5.1375899333250103</v>
      </c>
      <c r="E32" s="995">
        <f t="shared" si="9"/>
        <v>6.1790640731893403</v>
      </c>
      <c r="F32" s="995">
        <f t="shared" si="9"/>
        <v>3.9618395474771146</v>
      </c>
      <c r="G32" s="995">
        <f t="shared" si="9"/>
        <v>3.738808162135522</v>
      </c>
      <c r="H32" s="995">
        <f t="shared" si="9"/>
        <v>4.9127966159719092</v>
      </c>
      <c r="I32" s="995">
        <f t="shared" si="9"/>
        <v>2.7994727757087503</v>
      </c>
      <c r="J32" s="995">
        <f t="shared" si="9"/>
        <v>4.4467943952671458</v>
      </c>
      <c r="K32" s="995">
        <f t="shared" si="9"/>
        <v>5.409198970312187</v>
      </c>
      <c r="L32" s="995">
        <f t="shared" si="9"/>
        <v>3.3305862940628028</v>
      </c>
      <c r="M32" s="995">
        <f t="shared" si="9"/>
        <v>3.1290152226947288</v>
      </c>
      <c r="N32" s="995">
        <f t="shared" si="9"/>
        <v>4.0677687874894328</v>
      </c>
      <c r="O32" s="996">
        <f t="shared" si="6"/>
        <v>50.399985746480858</v>
      </c>
      <c r="P32" s="89"/>
      <c r="Q32" s="89"/>
      <c r="R32" s="89"/>
      <c r="S32" s="89"/>
      <c r="T32" s="89"/>
      <c r="U32" s="89"/>
      <c r="V32" s="89"/>
      <c r="W32" s="89"/>
      <c r="X32" s="89"/>
      <c r="Y32" s="89"/>
      <c r="Z32" s="89"/>
      <c r="AA32" s="89"/>
      <c r="AB32" s="89"/>
      <c r="AC32" s="89"/>
      <c r="AD32" s="89"/>
      <c r="AE32" s="89"/>
      <c r="AF32" s="89"/>
      <c r="AG32" s="89"/>
    </row>
    <row r="33" spans="1:33" s="71" customFormat="1" x14ac:dyDescent="0.2">
      <c r="A33" s="1"/>
      <c r="B33" s="354" t="s">
        <v>73</v>
      </c>
      <c r="C33" s="353">
        <v>0.65063389884690825</v>
      </c>
      <c r="D33" s="353">
        <v>0.64034646332501133</v>
      </c>
      <c r="E33" s="353">
        <v>0.62986469318934013</v>
      </c>
      <c r="F33" s="353">
        <v>0.61908610747711446</v>
      </c>
      <c r="G33" s="353">
        <v>0.60820501213552169</v>
      </c>
      <c r="H33" s="353">
        <v>0.59706949597191028</v>
      </c>
      <c r="I33" s="353">
        <v>0.5857725857087509</v>
      </c>
      <c r="J33" s="353">
        <v>0.57421504526714651</v>
      </c>
      <c r="K33" s="353">
        <v>0.56248657031218774</v>
      </c>
      <c r="L33" s="353">
        <v>0.55053544406280241</v>
      </c>
      <c r="M33" s="353">
        <v>0.53831312269472864</v>
      </c>
      <c r="N33" s="353">
        <v>0.52590487748943249</v>
      </c>
      <c r="O33" s="1041">
        <f>SUM(C33:N33)</f>
        <v>7.0824333164808548</v>
      </c>
      <c r="P33" s="89"/>
      <c r="Q33" s="89"/>
      <c r="R33" s="89"/>
      <c r="S33" s="89"/>
      <c r="T33" s="89"/>
      <c r="U33" s="89"/>
      <c r="V33" s="89"/>
      <c r="W33" s="89"/>
      <c r="X33" s="89"/>
      <c r="Y33" s="89"/>
      <c r="Z33" s="89"/>
      <c r="AA33" s="89"/>
      <c r="AB33" s="89"/>
      <c r="AC33" s="89"/>
      <c r="AD33" s="89"/>
      <c r="AE33" s="89"/>
      <c r="AF33" s="89"/>
      <c r="AG33" s="89"/>
    </row>
    <row r="34" spans="1:33" s="71" customFormat="1" x14ac:dyDescent="0.2">
      <c r="A34" s="1"/>
      <c r="B34" s="356" t="s">
        <v>71</v>
      </c>
      <c r="C34" s="357">
        <v>2.6364170699999998</v>
      </c>
      <c r="D34" s="357">
        <v>4.497243469999999</v>
      </c>
      <c r="E34" s="357">
        <v>5.5491993800000001</v>
      </c>
      <c r="F34" s="357">
        <v>3.3427534400000001</v>
      </c>
      <c r="G34" s="357">
        <v>3.1306031500000002</v>
      </c>
      <c r="H34" s="357">
        <v>4.3157271199999991</v>
      </c>
      <c r="I34" s="357">
        <v>2.2137001899999995</v>
      </c>
      <c r="J34" s="357">
        <v>3.8725793499999996</v>
      </c>
      <c r="K34" s="357">
        <v>4.8467123999999995</v>
      </c>
      <c r="L34" s="84">
        <v>2.7800508500000003</v>
      </c>
      <c r="M34" s="357">
        <v>2.5907021000000001</v>
      </c>
      <c r="N34" s="357">
        <v>3.54186391</v>
      </c>
      <c r="O34" s="357">
        <f>SUM(C34:N34)</f>
        <v>43.317552429999992</v>
      </c>
      <c r="P34" s="89"/>
      <c r="Q34" s="89"/>
      <c r="R34" s="89"/>
      <c r="S34" s="89"/>
      <c r="T34" s="89"/>
      <c r="U34" s="89"/>
      <c r="V34" s="89"/>
      <c r="W34" s="89"/>
      <c r="X34" s="89"/>
      <c r="Y34" s="89"/>
      <c r="Z34" s="89"/>
      <c r="AA34" s="89"/>
      <c r="AB34" s="89"/>
      <c r="AC34" s="89"/>
      <c r="AD34" s="89"/>
      <c r="AE34" s="89"/>
      <c r="AF34" s="89"/>
      <c r="AG34" s="89"/>
    </row>
    <row r="35" spans="1:33" s="71" customFormat="1" ht="13.5" thickBot="1" x14ac:dyDescent="0.25">
      <c r="A35" s="1"/>
      <c r="B35" s="358"/>
      <c r="C35" s="359"/>
      <c r="D35" s="359"/>
      <c r="E35" s="359"/>
      <c r="F35" s="359"/>
      <c r="G35" s="359"/>
      <c r="H35" s="359"/>
      <c r="I35" s="81"/>
      <c r="J35" s="81"/>
      <c r="K35" s="81"/>
      <c r="L35" s="81"/>
      <c r="M35" s="81"/>
      <c r="N35" s="81"/>
      <c r="O35" s="1044"/>
      <c r="P35" s="89"/>
      <c r="Q35" s="89"/>
      <c r="R35" s="89"/>
      <c r="S35" s="89"/>
      <c r="T35" s="89"/>
      <c r="U35" s="89"/>
      <c r="V35" s="89"/>
      <c r="W35" s="89"/>
      <c r="X35" s="89"/>
      <c r="Y35" s="89"/>
      <c r="Z35" s="89"/>
      <c r="AA35" s="89"/>
      <c r="AB35" s="89"/>
      <c r="AC35" s="89"/>
      <c r="AD35" s="89"/>
      <c r="AE35" s="89"/>
      <c r="AF35" s="89"/>
      <c r="AG35" s="89"/>
    </row>
    <row r="36" spans="1:33" s="71" customFormat="1" ht="13.5" thickBot="1" x14ac:dyDescent="0.25">
      <c r="A36" s="1"/>
      <c r="B36" s="126" t="s">
        <v>308</v>
      </c>
      <c r="C36" s="78">
        <f>+C37+C54+SUM(C71:C117)+C120</f>
        <v>1162.0427325686246</v>
      </c>
      <c r="D36" s="78">
        <f t="shared" ref="D36:O36" si="10">+D37+D54+SUM(D71:D117)+D120</f>
        <v>268.61281171578366</v>
      </c>
      <c r="E36" s="78">
        <f t="shared" si="10"/>
        <v>945.32354489144814</v>
      </c>
      <c r="F36" s="78">
        <f t="shared" si="10"/>
        <v>1353.698025494637</v>
      </c>
      <c r="G36" s="78">
        <f t="shared" si="10"/>
        <v>795.13978907349917</v>
      </c>
      <c r="H36" s="78">
        <f t="shared" si="10"/>
        <v>2213.7644065656054</v>
      </c>
      <c r="I36" s="78">
        <f t="shared" si="10"/>
        <v>934.42232739969961</v>
      </c>
      <c r="J36" s="78">
        <f t="shared" si="10"/>
        <v>146.3946635779927</v>
      </c>
      <c r="K36" s="78">
        <f t="shared" si="10"/>
        <v>377.62150823941761</v>
      </c>
      <c r="L36" s="78">
        <f t="shared" si="10"/>
        <v>1312.0874640491515</v>
      </c>
      <c r="M36" s="78">
        <f t="shared" si="10"/>
        <v>703.75235522325727</v>
      </c>
      <c r="N36" s="78">
        <f t="shared" si="10"/>
        <v>1783.0573664353883</v>
      </c>
      <c r="O36" s="78">
        <f t="shared" si="10"/>
        <v>11995.916995234502</v>
      </c>
      <c r="P36" s="89"/>
      <c r="Q36" s="89"/>
      <c r="R36" s="89"/>
      <c r="S36" s="89"/>
      <c r="T36" s="89"/>
      <c r="U36" s="89"/>
      <c r="V36" s="89"/>
      <c r="W36" s="89"/>
      <c r="X36" s="89"/>
      <c r="Y36" s="89"/>
      <c r="Z36" s="89"/>
      <c r="AA36" s="89"/>
      <c r="AB36" s="89"/>
      <c r="AC36" s="89"/>
      <c r="AD36" s="89"/>
      <c r="AE36" s="89"/>
      <c r="AF36" s="89"/>
      <c r="AG36" s="89"/>
    </row>
    <row r="37" spans="1:33" s="71" customFormat="1" x14ac:dyDescent="0.2">
      <c r="A37" s="1"/>
      <c r="B37" s="363" t="s">
        <v>75</v>
      </c>
      <c r="C37" s="364">
        <f>+C38+C41+C48+C51</f>
        <v>0</v>
      </c>
      <c r="D37" s="364">
        <f t="shared" ref="D37:N37" si="11">+D38+D41+D48+D51</f>
        <v>0</v>
      </c>
      <c r="E37" s="364">
        <f t="shared" si="11"/>
        <v>250.2220161965918</v>
      </c>
      <c r="F37" s="364">
        <f t="shared" si="11"/>
        <v>0</v>
      </c>
      <c r="G37" s="364">
        <f t="shared" si="11"/>
        <v>0</v>
      </c>
      <c r="H37" s="364">
        <f t="shared" si="11"/>
        <v>0</v>
      </c>
      <c r="I37" s="364">
        <f t="shared" si="11"/>
        <v>0</v>
      </c>
      <c r="J37" s="364">
        <f t="shared" si="11"/>
        <v>0</v>
      </c>
      <c r="K37" s="364">
        <f>+K38+K41+K48+K51</f>
        <v>250.2220161965918</v>
      </c>
      <c r="L37" s="364">
        <f t="shared" si="11"/>
        <v>0</v>
      </c>
      <c r="M37" s="364">
        <f t="shared" si="11"/>
        <v>0</v>
      </c>
      <c r="N37" s="364">
        <f t="shared" si="11"/>
        <v>0</v>
      </c>
      <c r="O37" s="85">
        <f>SUM(C37:N37)</f>
        <v>500.44403239318359</v>
      </c>
      <c r="P37" s="89"/>
      <c r="Q37" s="89"/>
      <c r="R37" s="89"/>
      <c r="S37" s="89"/>
      <c r="T37" s="89"/>
      <c r="U37" s="89"/>
      <c r="V37" s="89"/>
      <c r="W37" s="89"/>
      <c r="X37" s="89"/>
      <c r="Y37" s="89"/>
      <c r="Z37" s="89"/>
      <c r="AA37" s="89"/>
      <c r="AB37" s="89"/>
      <c r="AC37" s="89"/>
      <c r="AD37" s="89"/>
      <c r="AE37" s="89"/>
      <c r="AF37" s="89"/>
      <c r="AG37" s="89"/>
    </row>
    <row r="38" spans="1:33" s="71" customFormat="1" x14ac:dyDescent="0.2">
      <c r="A38" s="1"/>
      <c r="B38" s="275" t="s">
        <v>19</v>
      </c>
      <c r="C38" s="365">
        <f>+C39+C40</f>
        <v>0</v>
      </c>
      <c r="D38" s="365">
        <f t="shared" ref="D38:N38" si="12">+D39+D40</f>
        <v>0</v>
      </c>
      <c r="E38" s="365">
        <f t="shared" si="12"/>
        <v>4.9146827245535603</v>
      </c>
      <c r="F38" s="365">
        <f t="shared" si="12"/>
        <v>0</v>
      </c>
      <c r="G38" s="365">
        <f t="shared" si="12"/>
        <v>0</v>
      </c>
      <c r="H38" s="365">
        <f t="shared" si="12"/>
        <v>0</v>
      </c>
      <c r="I38" s="365">
        <f t="shared" si="12"/>
        <v>0</v>
      </c>
      <c r="J38" s="365">
        <f t="shared" si="12"/>
        <v>0</v>
      </c>
      <c r="K38" s="365">
        <f t="shared" si="12"/>
        <v>4.9146827245535603</v>
      </c>
      <c r="L38" s="365">
        <f t="shared" si="12"/>
        <v>0</v>
      </c>
      <c r="M38" s="365">
        <f t="shared" si="12"/>
        <v>0</v>
      </c>
      <c r="N38" s="365">
        <f t="shared" si="12"/>
        <v>0</v>
      </c>
      <c r="O38" s="1044">
        <f>SUM(C38:N38)</f>
        <v>9.8293654491071205</v>
      </c>
      <c r="P38" s="89"/>
      <c r="Q38" s="89"/>
      <c r="R38" s="89"/>
      <c r="S38" s="89"/>
      <c r="T38" s="89"/>
      <c r="U38" s="89"/>
      <c r="V38" s="89"/>
      <c r="W38" s="89"/>
      <c r="X38" s="89"/>
      <c r="Y38" s="89"/>
      <c r="Z38" s="89"/>
      <c r="AA38" s="89"/>
      <c r="AB38" s="89"/>
      <c r="AC38" s="89"/>
      <c r="AD38" s="89"/>
      <c r="AE38" s="89"/>
      <c r="AF38" s="89"/>
      <c r="AG38" s="89"/>
    </row>
    <row r="39" spans="1:33" s="71" customFormat="1" x14ac:dyDescent="0.2">
      <c r="A39" s="1"/>
      <c r="B39" s="366" t="s">
        <v>241</v>
      </c>
      <c r="C39" s="365">
        <v>0</v>
      </c>
      <c r="D39" s="365">
        <v>0</v>
      </c>
      <c r="E39" s="365">
        <v>4.89521444554381</v>
      </c>
      <c r="F39" s="365">
        <v>0</v>
      </c>
      <c r="G39" s="365">
        <v>0</v>
      </c>
      <c r="H39" s="365">
        <v>0</v>
      </c>
      <c r="I39" s="365">
        <v>0</v>
      </c>
      <c r="J39" s="365">
        <v>0</v>
      </c>
      <c r="K39" s="365">
        <v>4.89521444554381</v>
      </c>
      <c r="L39" s="365">
        <v>0</v>
      </c>
      <c r="M39" s="365">
        <v>0</v>
      </c>
      <c r="N39" s="365">
        <v>0</v>
      </c>
      <c r="O39" s="81">
        <f>SUM(C39:N39)</f>
        <v>9.79042889108762</v>
      </c>
      <c r="P39" s="89"/>
      <c r="Q39" s="89"/>
      <c r="R39" s="89"/>
      <c r="S39" s="89"/>
      <c r="T39" s="89"/>
      <c r="U39" s="89"/>
      <c r="V39" s="89"/>
      <c r="W39" s="89"/>
      <c r="X39" s="89"/>
      <c r="Y39" s="89"/>
      <c r="Z39" s="89"/>
      <c r="AA39" s="89"/>
      <c r="AB39" s="89"/>
      <c r="AC39" s="89"/>
      <c r="AD39" s="89"/>
      <c r="AE39" s="89"/>
      <c r="AF39" s="89"/>
      <c r="AG39" s="89"/>
    </row>
    <row r="40" spans="1:33" s="71" customFormat="1" x14ac:dyDescent="0.2">
      <c r="A40" s="1"/>
      <c r="B40" s="366" t="s">
        <v>242</v>
      </c>
      <c r="C40" s="365">
        <v>0</v>
      </c>
      <c r="D40" s="365">
        <v>0</v>
      </c>
      <c r="E40" s="365">
        <v>1.946827900975066E-2</v>
      </c>
      <c r="F40" s="365">
        <v>0</v>
      </c>
      <c r="G40" s="365">
        <v>0</v>
      </c>
      <c r="H40" s="365">
        <v>0</v>
      </c>
      <c r="I40" s="365">
        <v>0</v>
      </c>
      <c r="J40" s="365">
        <v>0</v>
      </c>
      <c r="K40" s="365">
        <v>1.946827900975066E-2</v>
      </c>
      <c r="L40" s="365">
        <v>0</v>
      </c>
      <c r="M40" s="365">
        <v>0</v>
      </c>
      <c r="N40" s="365">
        <v>0</v>
      </c>
      <c r="O40" s="81">
        <f>SUM(C40:N40)</f>
        <v>3.893655801950132E-2</v>
      </c>
      <c r="P40" s="89"/>
      <c r="Q40" s="89"/>
      <c r="R40" s="89"/>
      <c r="S40" s="89"/>
      <c r="T40" s="89"/>
      <c r="U40" s="89"/>
      <c r="V40" s="89"/>
      <c r="W40" s="89"/>
      <c r="X40" s="89"/>
      <c r="Y40" s="89"/>
      <c r="Z40" s="89"/>
      <c r="AA40" s="89"/>
      <c r="AB40" s="89"/>
      <c r="AC40" s="89"/>
      <c r="AD40" s="89"/>
      <c r="AE40" s="89"/>
      <c r="AF40" s="89"/>
      <c r="AG40" s="89"/>
    </row>
    <row r="41" spans="1:33" s="71" customFormat="1" x14ac:dyDescent="0.2">
      <c r="A41" s="1"/>
      <c r="B41" s="275" t="s">
        <v>20</v>
      </c>
      <c r="C41" s="365">
        <f>+C42+C45</f>
        <v>0</v>
      </c>
      <c r="D41" s="365">
        <f t="shared" ref="D41:N41" si="13">+D42+D45</f>
        <v>0</v>
      </c>
      <c r="E41" s="365">
        <f t="shared" si="13"/>
        <v>125.52432972000001</v>
      </c>
      <c r="F41" s="365">
        <f t="shared" si="13"/>
        <v>0</v>
      </c>
      <c r="G41" s="365">
        <f t="shared" si="13"/>
        <v>0</v>
      </c>
      <c r="H41" s="365">
        <f t="shared" si="13"/>
        <v>0</v>
      </c>
      <c r="I41" s="365">
        <f t="shared" si="13"/>
        <v>0</v>
      </c>
      <c r="J41" s="365">
        <f t="shared" si="13"/>
        <v>0</v>
      </c>
      <c r="K41" s="365">
        <f t="shared" si="13"/>
        <v>125.52432972000001</v>
      </c>
      <c r="L41" s="365">
        <f t="shared" si="13"/>
        <v>0</v>
      </c>
      <c r="M41" s="365">
        <f t="shared" si="13"/>
        <v>0</v>
      </c>
      <c r="N41" s="365">
        <f t="shared" si="13"/>
        <v>0</v>
      </c>
      <c r="O41" s="1044">
        <f t="shared" ref="O41:O53" si="14">SUM(C41:N41)</f>
        <v>251.04865944000002</v>
      </c>
      <c r="P41" s="89"/>
      <c r="Q41" s="89"/>
      <c r="R41" s="89"/>
      <c r="S41" s="89"/>
      <c r="T41" s="89"/>
      <c r="U41" s="89"/>
      <c r="V41" s="89"/>
      <c r="W41" s="89"/>
      <c r="X41" s="89"/>
      <c r="Y41" s="89"/>
      <c r="Z41" s="89"/>
      <c r="AA41" s="89"/>
      <c r="AB41" s="89"/>
      <c r="AC41" s="89"/>
      <c r="AD41" s="89"/>
      <c r="AE41" s="89"/>
      <c r="AF41" s="89"/>
      <c r="AG41" s="89"/>
    </row>
    <row r="42" spans="1:33" s="71" customFormat="1" x14ac:dyDescent="0.2">
      <c r="A42" s="1"/>
      <c r="B42" s="366" t="s">
        <v>241</v>
      </c>
      <c r="C42" s="365">
        <f>+C43+C44</f>
        <v>0</v>
      </c>
      <c r="D42" s="365">
        <f t="shared" ref="D42:N42" si="15">+D43+D44</f>
        <v>0</v>
      </c>
      <c r="E42" s="365">
        <f t="shared" si="15"/>
        <v>122.36722570000001</v>
      </c>
      <c r="F42" s="365">
        <f t="shared" si="15"/>
        <v>0</v>
      </c>
      <c r="G42" s="365">
        <f t="shared" si="15"/>
        <v>0</v>
      </c>
      <c r="H42" s="365">
        <f t="shared" si="15"/>
        <v>0</v>
      </c>
      <c r="I42" s="365">
        <f t="shared" si="15"/>
        <v>0</v>
      </c>
      <c r="J42" s="365">
        <f t="shared" si="15"/>
        <v>0</v>
      </c>
      <c r="K42" s="365">
        <f t="shared" si="15"/>
        <v>122.36722570000001</v>
      </c>
      <c r="L42" s="365">
        <f t="shared" si="15"/>
        <v>0</v>
      </c>
      <c r="M42" s="365">
        <f t="shared" si="15"/>
        <v>0</v>
      </c>
      <c r="N42" s="365">
        <f t="shared" si="15"/>
        <v>0</v>
      </c>
      <c r="O42" s="1044">
        <f t="shared" si="14"/>
        <v>244.73445140000001</v>
      </c>
      <c r="P42" s="89"/>
      <c r="Q42" s="89"/>
      <c r="R42" s="89"/>
      <c r="S42" s="89"/>
      <c r="T42" s="89"/>
      <c r="U42" s="89"/>
      <c r="V42" s="89"/>
      <c r="W42" s="89"/>
      <c r="X42" s="89"/>
      <c r="Y42" s="89"/>
      <c r="Z42" s="89"/>
      <c r="AA42" s="89"/>
      <c r="AB42" s="89"/>
      <c r="AC42" s="89"/>
      <c r="AD42" s="89"/>
      <c r="AE42" s="89"/>
      <c r="AF42" s="89"/>
      <c r="AG42" s="89"/>
    </row>
    <row r="43" spans="1:33" s="71" customFormat="1" x14ac:dyDescent="0.2">
      <c r="A43" s="1"/>
      <c r="B43" s="367" t="s">
        <v>243</v>
      </c>
      <c r="C43" s="365">
        <v>0</v>
      </c>
      <c r="D43" s="365">
        <v>0</v>
      </c>
      <c r="E43" s="365">
        <v>99.312922409999999</v>
      </c>
      <c r="F43" s="365">
        <v>0</v>
      </c>
      <c r="G43" s="365">
        <v>0</v>
      </c>
      <c r="H43" s="365">
        <v>0</v>
      </c>
      <c r="I43" s="365">
        <v>0</v>
      </c>
      <c r="J43" s="365">
        <v>0</v>
      </c>
      <c r="K43" s="365">
        <v>99.312922409999999</v>
      </c>
      <c r="L43" s="81">
        <v>0</v>
      </c>
      <c r="M43" s="365">
        <v>0</v>
      </c>
      <c r="N43" s="365">
        <v>0</v>
      </c>
      <c r="O43" s="1044">
        <f t="shared" si="14"/>
        <v>198.62584482</v>
      </c>
      <c r="P43" s="89"/>
      <c r="Q43" s="89"/>
      <c r="R43" s="89"/>
      <c r="S43" s="89"/>
      <c r="T43" s="89"/>
      <c r="U43" s="89"/>
      <c r="V43" s="89"/>
      <c r="W43" s="89"/>
      <c r="X43" s="89"/>
      <c r="Y43" s="89"/>
      <c r="Z43" s="89"/>
      <c r="AA43" s="89"/>
      <c r="AB43" s="89"/>
      <c r="AC43" s="89"/>
      <c r="AD43" s="89"/>
      <c r="AE43" s="89"/>
      <c r="AF43" s="89"/>
      <c r="AG43" s="89"/>
    </row>
    <row r="44" spans="1:33" s="71" customFormat="1" x14ac:dyDescent="0.2">
      <c r="A44" s="1"/>
      <c r="B44" s="368" t="s">
        <v>244</v>
      </c>
      <c r="C44" s="365">
        <v>0</v>
      </c>
      <c r="D44" s="365">
        <v>0</v>
      </c>
      <c r="E44" s="365">
        <v>23.05430329</v>
      </c>
      <c r="F44" s="365">
        <v>0</v>
      </c>
      <c r="G44" s="365">
        <v>0</v>
      </c>
      <c r="H44" s="365">
        <v>0</v>
      </c>
      <c r="I44" s="365">
        <v>0</v>
      </c>
      <c r="J44" s="365">
        <v>0</v>
      </c>
      <c r="K44" s="365">
        <v>23.05430329</v>
      </c>
      <c r="L44" s="81">
        <v>0</v>
      </c>
      <c r="M44" s="365">
        <v>0</v>
      </c>
      <c r="N44" s="365">
        <v>0</v>
      </c>
      <c r="O44" s="1044">
        <f t="shared" si="14"/>
        <v>46.10860658</v>
      </c>
      <c r="P44" s="89"/>
      <c r="Q44" s="89"/>
      <c r="R44" s="89"/>
      <c r="S44" s="89"/>
      <c r="T44" s="89"/>
      <c r="U44" s="89"/>
      <c r="V44" s="89"/>
      <c r="W44" s="89"/>
      <c r="X44" s="89"/>
      <c r="Y44" s="89"/>
      <c r="Z44" s="89"/>
      <c r="AA44" s="89"/>
      <c r="AB44" s="89"/>
      <c r="AC44" s="89"/>
      <c r="AD44" s="89"/>
      <c r="AE44" s="89"/>
      <c r="AF44" s="89"/>
      <c r="AG44" s="89"/>
    </row>
    <row r="45" spans="1:33" s="71" customFormat="1" x14ac:dyDescent="0.2">
      <c r="A45" s="1"/>
      <c r="B45" s="366" t="s">
        <v>242</v>
      </c>
      <c r="C45" s="365">
        <f>+C46+C47</f>
        <v>0</v>
      </c>
      <c r="D45" s="365">
        <f t="shared" ref="D45:N45" si="16">+D46+D47</f>
        <v>0</v>
      </c>
      <c r="E45" s="365">
        <f t="shared" si="16"/>
        <v>3.1571040199999998</v>
      </c>
      <c r="F45" s="365">
        <f t="shared" si="16"/>
        <v>0</v>
      </c>
      <c r="G45" s="365">
        <f t="shared" si="16"/>
        <v>0</v>
      </c>
      <c r="H45" s="365">
        <f t="shared" si="16"/>
        <v>0</v>
      </c>
      <c r="I45" s="365">
        <f t="shared" si="16"/>
        <v>0</v>
      </c>
      <c r="J45" s="365">
        <f t="shared" si="16"/>
        <v>0</v>
      </c>
      <c r="K45" s="365">
        <f t="shared" si="16"/>
        <v>3.1571040199999998</v>
      </c>
      <c r="L45" s="365">
        <f t="shared" si="16"/>
        <v>0</v>
      </c>
      <c r="M45" s="365">
        <f t="shared" si="16"/>
        <v>0</v>
      </c>
      <c r="N45" s="365">
        <f t="shared" si="16"/>
        <v>0</v>
      </c>
      <c r="O45" s="1044">
        <f t="shared" si="14"/>
        <v>6.3142080399999996</v>
      </c>
      <c r="P45" s="89"/>
      <c r="Q45" s="89"/>
      <c r="R45" s="89"/>
      <c r="S45" s="89"/>
      <c r="T45" s="89"/>
      <c r="U45" s="89"/>
      <c r="V45" s="89"/>
      <c r="W45" s="89"/>
      <c r="X45" s="89"/>
      <c r="Y45" s="89"/>
      <c r="Z45" s="89"/>
      <c r="AA45" s="89"/>
      <c r="AB45" s="89"/>
      <c r="AC45" s="89"/>
      <c r="AD45" s="89"/>
      <c r="AE45" s="89"/>
      <c r="AF45" s="89"/>
      <c r="AG45" s="89"/>
    </row>
    <row r="46" spans="1:33" s="71" customFormat="1" x14ac:dyDescent="0.2">
      <c r="A46" s="1"/>
      <c r="B46" s="367" t="s">
        <v>243</v>
      </c>
      <c r="C46" s="365">
        <v>0</v>
      </c>
      <c r="D46" s="365">
        <v>0</v>
      </c>
      <c r="E46" s="365">
        <v>1.8176096099999999</v>
      </c>
      <c r="F46" s="365">
        <v>0</v>
      </c>
      <c r="G46" s="365">
        <v>0</v>
      </c>
      <c r="H46" s="365">
        <v>0</v>
      </c>
      <c r="I46" s="365">
        <v>0</v>
      </c>
      <c r="J46" s="365">
        <v>0</v>
      </c>
      <c r="K46" s="365">
        <v>1.8176096099999999</v>
      </c>
      <c r="L46" s="81">
        <v>0</v>
      </c>
      <c r="M46" s="365">
        <v>0</v>
      </c>
      <c r="N46" s="365">
        <v>0</v>
      </c>
      <c r="O46" s="1044">
        <f t="shared" si="14"/>
        <v>3.6352192199999998</v>
      </c>
      <c r="P46" s="89"/>
      <c r="Q46" s="89"/>
      <c r="R46" s="89"/>
      <c r="S46" s="89"/>
      <c r="T46" s="89"/>
      <c r="U46" s="89"/>
      <c r="V46" s="89"/>
      <c r="W46" s="89"/>
      <c r="X46" s="89"/>
      <c r="Y46" s="89"/>
      <c r="Z46" s="89"/>
      <c r="AA46" s="89"/>
      <c r="AB46" s="89"/>
      <c r="AC46" s="89"/>
      <c r="AD46" s="89"/>
      <c r="AE46" s="89"/>
      <c r="AF46" s="89"/>
      <c r="AG46" s="89"/>
    </row>
    <row r="47" spans="1:33" s="71" customFormat="1" x14ac:dyDescent="0.2">
      <c r="A47" s="1"/>
      <c r="B47" s="368" t="s">
        <v>244</v>
      </c>
      <c r="C47" s="365">
        <v>0</v>
      </c>
      <c r="D47" s="365">
        <v>0</v>
      </c>
      <c r="E47" s="365">
        <v>1.3394944099999999</v>
      </c>
      <c r="F47" s="365">
        <v>0</v>
      </c>
      <c r="G47" s="365">
        <v>0</v>
      </c>
      <c r="H47" s="365">
        <v>0</v>
      </c>
      <c r="I47" s="365">
        <v>0</v>
      </c>
      <c r="J47" s="365">
        <v>0</v>
      </c>
      <c r="K47" s="365">
        <v>1.3394944099999999</v>
      </c>
      <c r="L47" s="81">
        <v>0</v>
      </c>
      <c r="M47" s="365">
        <v>0</v>
      </c>
      <c r="N47" s="365">
        <v>0</v>
      </c>
      <c r="O47" s="1044">
        <f t="shared" si="14"/>
        <v>2.6789888199999998</v>
      </c>
      <c r="P47" s="89"/>
      <c r="Q47" s="89"/>
      <c r="R47" s="89"/>
      <c r="S47" s="89"/>
      <c r="T47" s="89"/>
      <c r="U47" s="89"/>
      <c r="V47" s="89"/>
      <c r="W47" s="89"/>
      <c r="X47" s="89"/>
      <c r="Y47" s="89"/>
      <c r="Z47" s="89"/>
      <c r="AA47" s="89"/>
      <c r="AB47" s="89"/>
      <c r="AC47" s="89"/>
      <c r="AD47" s="89"/>
      <c r="AE47" s="89"/>
      <c r="AF47" s="89"/>
      <c r="AG47" s="89"/>
    </row>
    <row r="48" spans="1:33" s="71" customFormat="1" x14ac:dyDescent="0.2">
      <c r="A48" s="1"/>
      <c r="B48" s="275" t="s">
        <v>21</v>
      </c>
      <c r="C48" s="365">
        <f>+C49+C50</f>
        <v>0</v>
      </c>
      <c r="D48" s="365">
        <f t="shared" ref="D48:N48" si="17">+D49+D50</f>
        <v>0</v>
      </c>
      <c r="E48" s="365">
        <f t="shared" si="17"/>
        <v>119.22130597210115</v>
      </c>
      <c r="F48" s="365">
        <f t="shared" si="17"/>
        <v>0</v>
      </c>
      <c r="G48" s="365">
        <f t="shared" si="17"/>
        <v>0</v>
      </c>
      <c r="H48" s="365">
        <f t="shared" si="17"/>
        <v>0</v>
      </c>
      <c r="I48" s="365">
        <f t="shared" si="17"/>
        <v>0</v>
      </c>
      <c r="J48" s="365">
        <f t="shared" si="17"/>
        <v>0</v>
      </c>
      <c r="K48" s="365">
        <f t="shared" si="17"/>
        <v>119.22130597210115</v>
      </c>
      <c r="L48" s="365">
        <f t="shared" si="17"/>
        <v>0</v>
      </c>
      <c r="M48" s="365">
        <f t="shared" si="17"/>
        <v>0</v>
      </c>
      <c r="N48" s="365">
        <f t="shared" si="17"/>
        <v>0</v>
      </c>
      <c r="O48" s="1044">
        <f t="shared" si="14"/>
        <v>238.4426119442023</v>
      </c>
      <c r="P48" s="89"/>
      <c r="Q48" s="89"/>
      <c r="R48" s="89"/>
      <c r="S48" s="89"/>
      <c r="T48" s="89"/>
      <c r="U48" s="89"/>
      <c r="V48" s="89"/>
      <c r="W48" s="89"/>
      <c r="X48" s="89"/>
      <c r="Y48" s="89"/>
      <c r="Z48" s="89"/>
      <c r="AA48" s="89"/>
      <c r="AB48" s="89"/>
      <c r="AC48" s="89"/>
      <c r="AD48" s="89"/>
      <c r="AE48" s="89"/>
      <c r="AF48" s="89"/>
      <c r="AG48" s="89"/>
    </row>
    <row r="49" spans="1:33" s="71" customFormat="1" x14ac:dyDescent="0.2">
      <c r="A49" s="1"/>
      <c r="B49" s="366" t="s">
        <v>241</v>
      </c>
      <c r="C49" s="365">
        <v>0</v>
      </c>
      <c r="D49" s="365">
        <v>0</v>
      </c>
      <c r="E49" s="365">
        <v>92.731054533565839</v>
      </c>
      <c r="F49" s="365">
        <v>0</v>
      </c>
      <c r="G49" s="365">
        <v>0</v>
      </c>
      <c r="H49" s="365">
        <v>0</v>
      </c>
      <c r="I49" s="365">
        <v>0</v>
      </c>
      <c r="J49" s="365">
        <v>0</v>
      </c>
      <c r="K49" s="365">
        <v>92.731054533565839</v>
      </c>
      <c r="L49" s="81">
        <v>0</v>
      </c>
      <c r="M49" s="365">
        <v>0</v>
      </c>
      <c r="N49" s="365">
        <v>0</v>
      </c>
      <c r="O49" s="1044">
        <f t="shared" si="14"/>
        <v>185.46210906713168</v>
      </c>
      <c r="P49" s="89"/>
      <c r="Q49" s="89"/>
      <c r="R49" s="89"/>
      <c r="S49" s="89"/>
      <c r="T49" s="89"/>
      <c r="U49" s="89"/>
      <c r="V49" s="89"/>
      <c r="W49" s="89"/>
      <c r="X49" s="89"/>
      <c r="Y49" s="89"/>
      <c r="Z49" s="89"/>
      <c r="AA49" s="89"/>
      <c r="AB49" s="89"/>
      <c r="AC49" s="89"/>
      <c r="AD49" s="89"/>
      <c r="AE49" s="89"/>
      <c r="AF49" s="89"/>
      <c r="AG49" s="89"/>
    </row>
    <row r="50" spans="1:33" s="71" customFormat="1" x14ac:dyDescent="0.2">
      <c r="A50" s="1"/>
      <c r="B50" s="366" t="s">
        <v>242</v>
      </c>
      <c r="C50" s="365">
        <v>0</v>
      </c>
      <c r="D50" s="365">
        <v>0</v>
      </c>
      <c r="E50" s="365">
        <v>26.490251438535314</v>
      </c>
      <c r="F50" s="365">
        <v>0</v>
      </c>
      <c r="G50" s="365">
        <v>0</v>
      </c>
      <c r="H50" s="365">
        <v>0</v>
      </c>
      <c r="I50" s="365">
        <v>0</v>
      </c>
      <c r="J50" s="365">
        <v>0</v>
      </c>
      <c r="K50" s="365">
        <v>26.490251438535314</v>
      </c>
      <c r="L50" s="81">
        <v>0</v>
      </c>
      <c r="M50" s="365">
        <v>0</v>
      </c>
      <c r="N50" s="365">
        <v>0</v>
      </c>
      <c r="O50" s="1044">
        <f t="shared" si="14"/>
        <v>52.980502877070627</v>
      </c>
      <c r="P50" s="89"/>
      <c r="Q50" s="89"/>
      <c r="R50" s="89"/>
      <c r="S50" s="89"/>
      <c r="T50" s="89"/>
      <c r="U50" s="89"/>
      <c r="V50" s="89"/>
      <c r="W50" s="89"/>
      <c r="X50" s="89"/>
      <c r="Y50" s="89"/>
      <c r="Z50" s="89"/>
      <c r="AA50" s="89"/>
      <c r="AB50" s="89"/>
      <c r="AC50" s="89"/>
      <c r="AD50" s="89"/>
      <c r="AE50" s="89"/>
      <c r="AF50" s="89"/>
      <c r="AG50" s="89"/>
    </row>
    <row r="51" spans="1:33" s="71" customFormat="1" x14ac:dyDescent="0.2">
      <c r="A51" s="1"/>
      <c r="B51" s="275" t="s">
        <v>22</v>
      </c>
      <c r="C51" s="365">
        <f>+C52+C53</f>
        <v>0</v>
      </c>
      <c r="D51" s="365">
        <f t="shared" ref="D51:N51" si="18">+D52+D53</f>
        <v>0</v>
      </c>
      <c r="E51" s="365">
        <f t="shared" si="18"/>
        <v>0.56169777993707204</v>
      </c>
      <c r="F51" s="365">
        <f t="shared" si="18"/>
        <v>0</v>
      </c>
      <c r="G51" s="365">
        <f t="shared" si="18"/>
        <v>0</v>
      </c>
      <c r="H51" s="365">
        <f t="shared" si="18"/>
        <v>0</v>
      </c>
      <c r="I51" s="365">
        <f t="shared" si="18"/>
        <v>0</v>
      </c>
      <c r="J51" s="365">
        <f t="shared" si="18"/>
        <v>0</v>
      </c>
      <c r="K51" s="365">
        <f t="shared" si="18"/>
        <v>0.56169777993707204</v>
      </c>
      <c r="L51" s="365">
        <f t="shared" si="18"/>
        <v>0</v>
      </c>
      <c r="M51" s="365">
        <f t="shared" si="18"/>
        <v>0</v>
      </c>
      <c r="N51" s="365">
        <f t="shared" si="18"/>
        <v>0</v>
      </c>
      <c r="O51" s="1044">
        <f t="shared" si="14"/>
        <v>1.1233955598741441</v>
      </c>
      <c r="P51" s="89"/>
      <c r="Q51" s="89"/>
      <c r="R51" s="89"/>
      <c r="S51" s="89"/>
      <c r="T51" s="89"/>
      <c r="U51" s="89"/>
      <c r="V51" s="89"/>
      <c r="W51" s="89"/>
      <c r="X51" s="89"/>
      <c r="Y51" s="89"/>
      <c r="Z51" s="89"/>
      <c r="AA51" s="89"/>
      <c r="AB51" s="89"/>
      <c r="AC51" s="89"/>
      <c r="AD51" s="89"/>
      <c r="AE51" s="89"/>
      <c r="AF51" s="89"/>
      <c r="AG51" s="89"/>
    </row>
    <row r="52" spans="1:33" s="71" customFormat="1" x14ac:dyDescent="0.2">
      <c r="A52" s="1"/>
      <c r="B52" s="366" t="s">
        <v>241</v>
      </c>
      <c r="C52" s="365">
        <v>0</v>
      </c>
      <c r="D52" s="365">
        <v>0</v>
      </c>
      <c r="E52" s="365">
        <v>0.53522630066629651</v>
      </c>
      <c r="F52" s="365">
        <v>0</v>
      </c>
      <c r="G52" s="365">
        <v>0</v>
      </c>
      <c r="H52" s="365">
        <v>0</v>
      </c>
      <c r="I52" s="365">
        <v>0</v>
      </c>
      <c r="J52" s="365">
        <v>0</v>
      </c>
      <c r="K52" s="365">
        <v>0.53522630066629651</v>
      </c>
      <c r="L52" s="81">
        <v>0</v>
      </c>
      <c r="M52" s="365">
        <v>0</v>
      </c>
      <c r="N52" s="365">
        <v>0</v>
      </c>
      <c r="O52" s="1044">
        <f t="shared" si="14"/>
        <v>1.070452601332593</v>
      </c>
      <c r="P52" s="89"/>
      <c r="Q52" s="89"/>
      <c r="R52" s="89"/>
      <c r="S52" s="89"/>
      <c r="T52" s="89"/>
      <c r="U52" s="89"/>
      <c r="V52" s="89"/>
      <c r="W52" s="89"/>
      <c r="X52" s="89"/>
      <c r="Y52" s="89"/>
      <c r="Z52" s="89"/>
      <c r="AA52" s="89"/>
      <c r="AB52" s="89"/>
      <c r="AC52" s="89"/>
      <c r="AD52" s="89"/>
      <c r="AE52" s="89"/>
      <c r="AF52" s="89"/>
      <c r="AG52" s="89"/>
    </row>
    <row r="53" spans="1:33" s="71" customFormat="1" x14ac:dyDescent="0.2">
      <c r="A53" s="1"/>
      <c r="B53" s="366" t="s">
        <v>242</v>
      </c>
      <c r="C53" s="365">
        <v>0</v>
      </c>
      <c r="D53" s="365">
        <v>0</v>
      </c>
      <c r="E53" s="365">
        <v>2.6471479270775495E-2</v>
      </c>
      <c r="F53" s="365">
        <v>0</v>
      </c>
      <c r="G53" s="365">
        <v>0</v>
      </c>
      <c r="H53" s="365">
        <v>0</v>
      </c>
      <c r="I53" s="365">
        <v>0</v>
      </c>
      <c r="J53" s="365">
        <v>0</v>
      </c>
      <c r="K53" s="365">
        <v>2.6471479270775495E-2</v>
      </c>
      <c r="L53" s="85">
        <v>0</v>
      </c>
      <c r="M53" s="365">
        <v>0</v>
      </c>
      <c r="N53" s="365">
        <v>0</v>
      </c>
      <c r="O53" s="1044">
        <f t="shared" si="14"/>
        <v>5.294295854155099E-2</v>
      </c>
      <c r="P53" s="89"/>
      <c r="Q53" s="89"/>
      <c r="R53" s="89"/>
      <c r="S53" s="89"/>
      <c r="T53" s="89"/>
      <c r="U53" s="89"/>
      <c r="V53" s="89"/>
      <c r="W53" s="89"/>
      <c r="X53" s="89"/>
      <c r="Y53" s="89"/>
      <c r="Z53" s="89"/>
      <c r="AA53" s="89"/>
      <c r="AB53" s="89"/>
      <c r="AC53" s="89"/>
      <c r="AD53" s="89"/>
      <c r="AE53" s="89"/>
      <c r="AF53" s="89"/>
      <c r="AG53" s="89"/>
    </row>
    <row r="54" spans="1:33" s="71" customFormat="1" x14ac:dyDescent="0.2">
      <c r="A54" s="1"/>
      <c r="B54" s="369" t="s">
        <v>76</v>
      </c>
      <c r="C54" s="370">
        <f>+C55+C58+C65+C68</f>
        <v>0</v>
      </c>
      <c r="D54" s="370">
        <f t="shared" ref="D54:N54" si="19">+D55+D58+D65+D68</f>
        <v>0</v>
      </c>
      <c r="E54" s="370">
        <f t="shared" si="19"/>
        <v>0</v>
      </c>
      <c r="F54" s="370">
        <f t="shared" si="19"/>
        <v>0</v>
      </c>
      <c r="G54" s="370">
        <f t="shared" si="19"/>
        <v>0</v>
      </c>
      <c r="H54" s="370">
        <f t="shared" si="19"/>
        <v>855.32863300947133</v>
      </c>
      <c r="I54" s="370">
        <f t="shared" si="19"/>
        <v>0</v>
      </c>
      <c r="J54" s="370">
        <f t="shared" si="19"/>
        <v>0</v>
      </c>
      <c r="K54" s="370">
        <f t="shared" si="19"/>
        <v>0</v>
      </c>
      <c r="L54" s="370">
        <f t="shared" si="19"/>
        <v>0</v>
      </c>
      <c r="M54" s="370">
        <f t="shared" si="19"/>
        <v>0</v>
      </c>
      <c r="N54" s="370">
        <f t="shared" si="19"/>
        <v>855.32863300947133</v>
      </c>
      <c r="O54" s="80">
        <f>SUM(C54:N54)</f>
        <v>1710.6572660189427</v>
      </c>
      <c r="P54" s="89"/>
      <c r="Q54" s="89"/>
      <c r="R54" s="89"/>
      <c r="S54" s="89"/>
      <c r="T54" s="89"/>
      <c r="U54" s="89"/>
      <c r="V54" s="89"/>
      <c r="W54" s="89"/>
      <c r="X54" s="89"/>
      <c r="Y54" s="89"/>
      <c r="Z54" s="89"/>
      <c r="AA54" s="89"/>
      <c r="AB54" s="89"/>
      <c r="AC54" s="89"/>
      <c r="AD54" s="89"/>
      <c r="AE54" s="89"/>
      <c r="AF54" s="89"/>
      <c r="AG54" s="89"/>
    </row>
    <row r="55" spans="1:33" s="71" customFormat="1" x14ac:dyDescent="0.2">
      <c r="A55" s="1"/>
      <c r="B55" s="275" t="s">
        <v>23</v>
      </c>
      <c r="C55" s="365">
        <f>+C56+C57</f>
        <v>0</v>
      </c>
      <c r="D55" s="365">
        <f t="shared" ref="D55:N55" si="20">+D56+D57</f>
        <v>0</v>
      </c>
      <c r="E55" s="365">
        <f t="shared" si="20"/>
        <v>0</v>
      </c>
      <c r="F55" s="365">
        <f t="shared" si="20"/>
        <v>0</v>
      </c>
      <c r="G55" s="365">
        <f t="shared" si="20"/>
        <v>0</v>
      </c>
      <c r="H55" s="365">
        <f t="shared" si="20"/>
        <v>76.517962059174209</v>
      </c>
      <c r="I55" s="365">
        <f t="shared" si="20"/>
        <v>0</v>
      </c>
      <c r="J55" s="365">
        <f t="shared" si="20"/>
        <v>0</v>
      </c>
      <c r="K55" s="365">
        <f t="shared" si="20"/>
        <v>0</v>
      </c>
      <c r="L55" s="365">
        <f t="shared" si="20"/>
        <v>0</v>
      </c>
      <c r="M55" s="365">
        <f t="shared" si="20"/>
        <v>0</v>
      </c>
      <c r="N55" s="365">
        <f t="shared" si="20"/>
        <v>76.517962059174209</v>
      </c>
      <c r="O55" s="95">
        <f>SUM(C55:N55)</f>
        <v>153.03592411834842</v>
      </c>
      <c r="P55" s="89"/>
      <c r="Q55" s="89"/>
      <c r="R55" s="89"/>
      <c r="S55" s="89"/>
      <c r="T55" s="89"/>
      <c r="U55" s="89"/>
      <c r="V55" s="89"/>
      <c r="W55" s="89"/>
      <c r="X55" s="89"/>
      <c r="Y55" s="89"/>
      <c r="Z55" s="89"/>
      <c r="AA55" s="89"/>
      <c r="AB55" s="89"/>
      <c r="AC55" s="89"/>
      <c r="AD55" s="89"/>
      <c r="AE55" s="89"/>
      <c r="AF55" s="89"/>
      <c r="AG55" s="89"/>
    </row>
    <row r="56" spans="1:33" s="71" customFormat="1" x14ac:dyDescent="0.2">
      <c r="A56" s="1"/>
      <c r="B56" s="366" t="s">
        <v>241</v>
      </c>
      <c r="C56" s="365">
        <v>0</v>
      </c>
      <c r="D56" s="365">
        <v>0</v>
      </c>
      <c r="E56" s="365">
        <v>0</v>
      </c>
      <c r="F56" s="365">
        <v>0</v>
      </c>
      <c r="G56" s="365">
        <v>0</v>
      </c>
      <c r="H56" s="365">
        <v>75.609084849773268</v>
      </c>
      <c r="I56" s="365">
        <v>0</v>
      </c>
      <c r="J56" s="365">
        <v>0</v>
      </c>
      <c r="K56" s="365">
        <v>0</v>
      </c>
      <c r="L56" s="81">
        <v>0</v>
      </c>
      <c r="M56" s="365">
        <v>0</v>
      </c>
      <c r="N56" s="365">
        <v>75.609084849773268</v>
      </c>
      <c r="O56" s="1044">
        <f t="shared" ref="O56:O70" si="21">SUM(C56:N56)</f>
        <v>151.21816969954654</v>
      </c>
      <c r="P56" s="89"/>
      <c r="Q56" s="89"/>
      <c r="R56" s="89"/>
      <c r="S56" s="89"/>
      <c r="T56" s="89"/>
      <c r="U56" s="89"/>
      <c r="V56" s="89"/>
      <c r="W56" s="89"/>
      <c r="X56" s="89"/>
      <c r="Y56" s="89"/>
      <c r="Z56" s="89"/>
      <c r="AA56" s="89"/>
      <c r="AB56" s="89"/>
      <c r="AC56" s="89"/>
      <c r="AD56" s="89"/>
      <c r="AE56" s="89"/>
      <c r="AF56" s="89"/>
      <c r="AG56" s="89"/>
    </row>
    <row r="57" spans="1:33" s="71" customFormat="1" x14ac:dyDescent="0.2">
      <c r="A57" s="1"/>
      <c r="B57" s="366" t="s">
        <v>242</v>
      </c>
      <c r="C57" s="365">
        <v>0</v>
      </c>
      <c r="D57" s="365">
        <v>0</v>
      </c>
      <c r="E57" s="365">
        <v>0</v>
      </c>
      <c r="F57" s="365">
        <v>0</v>
      </c>
      <c r="G57" s="365">
        <v>0</v>
      </c>
      <c r="H57" s="365">
        <v>0.90887720940093975</v>
      </c>
      <c r="I57" s="365">
        <v>0</v>
      </c>
      <c r="J57" s="365">
        <v>0</v>
      </c>
      <c r="K57" s="365">
        <v>0</v>
      </c>
      <c r="L57" s="81">
        <v>0</v>
      </c>
      <c r="M57" s="365">
        <v>0</v>
      </c>
      <c r="N57" s="365">
        <v>0.90887720940093975</v>
      </c>
      <c r="O57" s="1044">
        <f t="shared" si="21"/>
        <v>1.8177544188018795</v>
      </c>
      <c r="P57" s="89"/>
      <c r="Q57" s="89"/>
      <c r="R57" s="89"/>
      <c r="S57" s="89"/>
      <c r="T57" s="89"/>
      <c r="U57" s="89"/>
      <c r="V57" s="89"/>
      <c r="W57" s="89"/>
      <c r="X57" s="89"/>
      <c r="Y57" s="89"/>
      <c r="Z57" s="89"/>
      <c r="AA57" s="89"/>
      <c r="AB57" s="89"/>
      <c r="AC57" s="89"/>
      <c r="AD57" s="89"/>
      <c r="AE57" s="89"/>
      <c r="AF57" s="89"/>
      <c r="AG57" s="89"/>
    </row>
    <row r="58" spans="1:33" s="71" customFormat="1" x14ac:dyDescent="0.2">
      <c r="A58" s="1"/>
      <c r="B58" s="275" t="s">
        <v>24</v>
      </c>
      <c r="C58" s="365">
        <f>+C59+C62</f>
        <v>0</v>
      </c>
      <c r="D58" s="365">
        <f t="shared" ref="D58:N58" si="22">+D59+D62</f>
        <v>0</v>
      </c>
      <c r="E58" s="365">
        <f t="shared" si="22"/>
        <v>0</v>
      </c>
      <c r="F58" s="365">
        <f t="shared" si="22"/>
        <v>0</v>
      </c>
      <c r="G58" s="365">
        <f t="shared" si="22"/>
        <v>0</v>
      </c>
      <c r="H58" s="365">
        <f t="shared" si="22"/>
        <v>530.70812977999992</v>
      </c>
      <c r="I58" s="365">
        <f t="shared" si="22"/>
        <v>0</v>
      </c>
      <c r="J58" s="365">
        <f t="shared" si="22"/>
        <v>0</v>
      </c>
      <c r="K58" s="365">
        <f t="shared" si="22"/>
        <v>0</v>
      </c>
      <c r="L58" s="365">
        <f t="shared" si="22"/>
        <v>0</v>
      </c>
      <c r="M58" s="365">
        <f t="shared" si="22"/>
        <v>0</v>
      </c>
      <c r="N58" s="365">
        <f t="shared" si="22"/>
        <v>530.70812977999992</v>
      </c>
      <c r="O58" s="1044">
        <f t="shared" si="21"/>
        <v>1061.4162595599998</v>
      </c>
      <c r="P58" s="89"/>
      <c r="Q58" s="89"/>
      <c r="R58" s="89"/>
      <c r="S58" s="89"/>
      <c r="T58" s="89"/>
      <c r="U58" s="89"/>
      <c r="V58" s="89"/>
      <c r="W58" s="89"/>
      <c r="X58" s="89"/>
      <c r="Y58" s="89"/>
      <c r="Z58" s="89"/>
      <c r="AA58" s="89"/>
      <c r="AB58" s="89"/>
      <c r="AC58" s="89"/>
      <c r="AD58" s="89"/>
      <c r="AE58" s="89"/>
      <c r="AF58" s="89"/>
      <c r="AG58" s="89"/>
    </row>
    <row r="59" spans="1:33" s="71" customFormat="1" x14ac:dyDescent="0.2">
      <c r="A59" s="1"/>
      <c r="B59" s="366" t="s">
        <v>241</v>
      </c>
      <c r="C59" s="365">
        <f>+C60+C61</f>
        <v>0</v>
      </c>
      <c r="D59" s="365">
        <f t="shared" ref="D59:N59" si="23">+D60+D61</f>
        <v>0</v>
      </c>
      <c r="E59" s="365">
        <f t="shared" si="23"/>
        <v>0</v>
      </c>
      <c r="F59" s="365">
        <f t="shared" si="23"/>
        <v>0</v>
      </c>
      <c r="G59" s="365">
        <f t="shared" si="23"/>
        <v>0</v>
      </c>
      <c r="H59" s="365">
        <f t="shared" si="23"/>
        <v>469.10147129999996</v>
      </c>
      <c r="I59" s="365">
        <f t="shared" si="23"/>
        <v>0</v>
      </c>
      <c r="J59" s="365">
        <f t="shared" si="23"/>
        <v>0</v>
      </c>
      <c r="K59" s="365">
        <f t="shared" si="23"/>
        <v>0</v>
      </c>
      <c r="L59" s="365">
        <f t="shared" si="23"/>
        <v>0</v>
      </c>
      <c r="M59" s="365">
        <f t="shared" si="23"/>
        <v>0</v>
      </c>
      <c r="N59" s="365">
        <f t="shared" si="23"/>
        <v>469.10147129999996</v>
      </c>
      <c r="O59" s="1044">
        <f t="shared" si="21"/>
        <v>938.20294259999991</v>
      </c>
      <c r="P59" s="89"/>
      <c r="Q59" s="89"/>
      <c r="R59" s="89"/>
      <c r="S59" s="89"/>
      <c r="T59" s="89"/>
      <c r="U59" s="89"/>
      <c r="V59" s="89"/>
      <c r="W59" s="89"/>
      <c r="X59" s="89"/>
      <c r="Y59" s="89"/>
      <c r="Z59" s="89"/>
      <c r="AA59" s="89"/>
      <c r="AB59" s="89"/>
      <c r="AC59" s="89"/>
      <c r="AD59" s="89"/>
      <c r="AE59" s="89"/>
      <c r="AF59" s="89"/>
      <c r="AG59" s="89"/>
    </row>
    <row r="60" spans="1:33" s="71" customFormat="1" x14ac:dyDescent="0.2">
      <c r="A60" s="1"/>
      <c r="B60" s="367" t="s">
        <v>243</v>
      </c>
      <c r="C60" s="365">
        <v>0</v>
      </c>
      <c r="D60" s="365">
        <v>0</v>
      </c>
      <c r="E60" s="365">
        <v>0</v>
      </c>
      <c r="F60" s="365">
        <v>0</v>
      </c>
      <c r="G60" s="365">
        <v>0</v>
      </c>
      <c r="H60" s="365">
        <v>176.42785387000001</v>
      </c>
      <c r="I60" s="365">
        <v>0</v>
      </c>
      <c r="J60" s="365">
        <v>0</v>
      </c>
      <c r="K60" s="365">
        <v>0</v>
      </c>
      <c r="L60" s="81">
        <v>0</v>
      </c>
      <c r="M60" s="365">
        <v>0</v>
      </c>
      <c r="N60" s="365">
        <v>176.42785387000001</v>
      </c>
      <c r="O60" s="1044">
        <f t="shared" si="21"/>
        <v>352.85570774000001</v>
      </c>
      <c r="P60" s="89"/>
      <c r="Q60" s="89"/>
      <c r="R60" s="89"/>
      <c r="S60" s="89"/>
      <c r="T60" s="89"/>
      <c r="U60" s="89"/>
      <c r="V60" s="89"/>
      <c r="W60" s="89"/>
      <c r="X60" s="89"/>
      <c r="Y60" s="89"/>
      <c r="Z60" s="89"/>
      <c r="AA60" s="89"/>
      <c r="AB60" s="89"/>
      <c r="AC60" s="89"/>
      <c r="AD60" s="89"/>
      <c r="AE60" s="89"/>
      <c r="AF60" s="89"/>
      <c r="AG60" s="89"/>
    </row>
    <row r="61" spans="1:33" s="71" customFormat="1" x14ac:dyDescent="0.2">
      <c r="A61" s="1"/>
      <c r="B61" s="368" t="s">
        <v>244</v>
      </c>
      <c r="C61" s="365">
        <v>0</v>
      </c>
      <c r="D61" s="365">
        <v>0</v>
      </c>
      <c r="E61" s="365">
        <v>0</v>
      </c>
      <c r="F61" s="365">
        <v>0</v>
      </c>
      <c r="G61" s="365">
        <v>0</v>
      </c>
      <c r="H61" s="365">
        <v>292.67361742999998</v>
      </c>
      <c r="I61" s="365">
        <v>0</v>
      </c>
      <c r="J61" s="365">
        <v>0</v>
      </c>
      <c r="K61" s="365">
        <v>0</v>
      </c>
      <c r="L61" s="81">
        <v>0</v>
      </c>
      <c r="M61" s="365">
        <v>0</v>
      </c>
      <c r="N61" s="365">
        <v>292.67361742999998</v>
      </c>
      <c r="O61" s="1044">
        <f t="shared" si="21"/>
        <v>585.34723485999996</v>
      </c>
      <c r="P61" s="89"/>
      <c r="Q61" s="89"/>
      <c r="R61" s="89"/>
      <c r="S61" s="89"/>
      <c r="T61" s="89"/>
      <c r="U61" s="89"/>
      <c r="V61" s="89"/>
      <c r="W61" s="89"/>
      <c r="X61" s="89"/>
      <c r="Y61" s="89"/>
      <c r="Z61" s="89"/>
      <c r="AA61" s="89"/>
      <c r="AB61" s="89"/>
      <c r="AC61" s="89"/>
      <c r="AD61" s="89"/>
      <c r="AE61" s="89"/>
      <c r="AF61" s="89"/>
      <c r="AG61" s="89"/>
    </row>
    <row r="62" spans="1:33" s="71" customFormat="1" x14ac:dyDescent="0.2">
      <c r="A62" s="1"/>
      <c r="B62" s="366" t="s">
        <v>242</v>
      </c>
      <c r="C62" s="365">
        <f>+C63+C64</f>
        <v>0</v>
      </c>
      <c r="D62" s="365">
        <f t="shared" ref="D62:N62" si="24">+D63+D64</f>
        <v>0</v>
      </c>
      <c r="E62" s="365">
        <f t="shared" si="24"/>
        <v>0</v>
      </c>
      <c r="F62" s="365">
        <f t="shared" si="24"/>
        <v>0</v>
      </c>
      <c r="G62" s="365">
        <f t="shared" si="24"/>
        <v>0</v>
      </c>
      <c r="H62" s="365">
        <f t="shared" si="24"/>
        <v>61.60665848</v>
      </c>
      <c r="I62" s="365">
        <f t="shared" si="24"/>
        <v>0</v>
      </c>
      <c r="J62" s="365">
        <f t="shared" si="24"/>
        <v>0</v>
      </c>
      <c r="K62" s="365">
        <f t="shared" si="24"/>
        <v>0</v>
      </c>
      <c r="L62" s="365">
        <f t="shared" si="24"/>
        <v>0</v>
      </c>
      <c r="M62" s="365">
        <f t="shared" si="24"/>
        <v>0</v>
      </c>
      <c r="N62" s="365">
        <f t="shared" si="24"/>
        <v>61.60665848</v>
      </c>
      <c r="O62" s="1044">
        <f t="shared" si="21"/>
        <v>123.21331696</v>
      </c>
      <c r="P62" s="89"/>
      <c r="Q62" s="89"/>
      <c r="R62" s="89"/>
      <c r="S62" s="89"/>
      <c r="T62" s="89"/>
      <c r="U62" s="89"/>
      <c r="V62" s="89"/>
      <c r="W62" s="89"/>
      <c r="X62" s="89"/>
      <c r="Y62" s="89"/>
      <c r="Z62" s="89"/>
      <c r="AA62" s="89"/>
      <c r="AB62" s="89"/>
      <c r="AC62" s="89"/>
      <c r="AD62" s="89"/>
      <c r="AE62" s="89"/>
      <c r="AF62" s="89"/>
      <c r="AG62" s="89"/>
    </row>
    <row r="63" spans="1:33" s="71" customFormat="1" x14ac:dyDescent="0.2">
      <c r="A63" s="1"/>
      <c r="B63" s="367" t="s">
        <v>243</v>
      </c>
      <c r="C63" s="365">
        <v>0</v>
      </c>
      <c r="D63" s="365">
        <v>0</v>
      </c>
      <c r="E63" s="365">
        <v>0</v>
      </c>
      <c r="F63" s="365">
        <v>0</v>
      </c>
      <c r="G63" s="365">
        <v>0</v>
      </c>
      <c r="H63" s="365">
        <v>53.975224019999999</v>
      </c>
      <c r="I63" s="365">
        <v>0</v>
      </c>
      <c r="J63" s="365">
        <v>0</v>
      </c>
      <c r="K63" s="365">
        <v>0</v>
      </c>
      <c r="L63" s="81">
        <v>0</v>
      </c>
      <c r="M63" s="365">
        <v>0</v>
      </c>
      <c r="N63" s="365">
        <v>53.975224019999999</v>
      </c>
      <c r="O63" s="1044">
        <f t="shared" si="21"/>
        <v>107.95044804</v>
      </c>
      <c r="P63" s="89"/>
      <c r="Q63" s="89"/>
      <c r="R63" s="89"/>
      <c r="S63" s="89"/>
      <c r="T63" s="89"/>
      <c r="U63" s="89"/>
      <c r="V63" s="89"/>
      <c r="W63" s="89"/>
      <c r="X63" s="89"/>
      <c r="Y63" s="89"/>
      <c r="Z63" s="89"/>
      <c r="AA63" s="89"/>
      <c r="AB63" s="89"/>
      <c r="AC63" s="89"/>
      <c r="AD63" s="89"/>
      <c r="AE63" s="89"/>
      <c r="AF63" s="89"/>
      <c r="AG63" s="89"/>
    </row>
    <row r="64" spans="1:33" s="71" customFormat="1" x14ac:dyDescent="0.2">
      <c r="A64" s="1"/>
      <c r="B64" s="368" t="s">
        <v>244</v>
      </c>
      <c r="C64" s="365">
        <v>0</v>
      </c>
      <c r="D64" s="365">
        <v>0</v>
      </c>
      <c r="E64" s="365">
        <v>0</v>
      </c>
      <c r="F64" s="365">
        <v>0</v>
      </c>
      <c r="G64" s="365">
        <v>0</v>
      </c>
      <c r="H64" s="365">
        <v>7.6314344600000004</v>
      </c>
      <c r="I64" s="365">
        <v>0</v>
      </c>
      <c r="J64" s="365">
        <v>0</v>
      </c>
      <c r="K64" s="365">
        <v>0</v>
      </c>
      <c r="L64" s="81">
        <v>0</v>
      </c>
      <c r="M64" s="365">
        <v>0</v>
      </c>
      <c r="N64" s="365">
        <v>7.6314344600000004</v>
      </c>
      <c r="O64" s="1044">
        <f t="shared" si="21"/>
        <v>15.262868920000001</v>
      </c>
      <c r="P64" s="89"/>
      <c r="Q64" s="89"/>
      <c r="R64" s="89"/>
      <c r="S64" s="89"/>
      <c r="T64" s="89"/>
      <c r="U64" s="89"/>
      <c r="V64" s="89"/>
      <c r="W64" s="89"/>
      <c r="X64" s="89"/>
      <c r="Y64" s="89"/>
      <c r="Z64" s="89"/>
      <c r="AA64" s="89"/>
      <c r="AB64" s="89"/>
      <c r="AC64" s="89"/>
      <c r="AD64" s="89"/>
      <c r="AE64" s="89"/>
      <c r="AF64" s="89"/>
      <c r="AG64" s="89"/>
    </row>
    <row r="65" spans="1:33" s="71" customFormat="1" x14ac:dyDescent="0.2">
      <c r="A65" s="1"/>
      <c r="B65" s="275" t="s">
        <v>25</v>
      </c>
      <c r="C65" s="365">
        <f>+C66+C67</f>
        <v>0</v>
      </c>
      <c r="D65" s="365">
        <f t="shared" ref="D65:N65" si="25">+D66+D67</f>
        <v>0</v>
      </c>
      <c r="E65" s="365">
        <f t="shared" si="25"/>
        <v>0</v>
      </c>
      <c r="F65" s="365">
        <f t="shared" si="25"/>
        <v>0</v>
      </c>
      <c r="G65" s="365">
        <f t="shared" si="25"/>
        <v>0</v>
      </c>
      <c r="H65" s="365">
        <f t="shared" si="25"/>
        <v>246.13415990627723</v>
      </c>
      <c r="I65" s="365">
        <f t="shared" si="25"/>
        <v>0</v>
      </c>
      <c r="J65" s="365">
        <f t="shared" si="25"/>
        <v>0</v>
      </c>
      <c r="K65" s="365">
        <f t="shared" si="25"/>
        <v>0</v>
      </c>
      <c r="L65" s="365">
        <f t="shared" si="25"/>
        <v>0</v>
      </c>
      <c r="M65" s="365">
        <f t="shared" si="25"/>
        <v>0</v>
      </c>
      <c r="N65" s="365">
        <f t="shared" si="25"/>
        <v>246.13415990627723</v>
      </c>
      <c r="O65" s="1044">
        <f t="shared" si="21"/>
        <v>492.26831981255447</v>
      </c>
      <c r="P65" s="89"/>
      <c r="Q65" s="89"/>
      <c r="R65" s="89"/>
      <c r="S65" s="89"/>
      <c r="T65" s="89"/>
      <c r="U65" s="89"/>
      <c r="V65" s="89"/>
      <c r="W65" s="89"/>
      <c r="X65" s="89"/>
      <c r="Y65" s="89"/>
      <c r="Z65" s="89"/>
      <c r="AA65" s="89"/>
      <c r="AB65" s="89"/>
      <c r="AC65" s="89"/>
      <c r="AD65" s="89"/>
      <c r="AE65" s="89"/>
      <c r="AF65" s="89"/>
      <c r="AG65" s="89"/>
    </row>
    <row r="66" spans="1:33" s="71" customFormat="1" x14ac:dyDescent="0.2">
      <c r="A66" s="1"/>
      <c r="B66" s="366" t="s">
        <v>241</v>
      </c>
      <c r="C66" s="365">
        <v>0</v>
      </c>
      <c r="D66" s="365">
        <v>0</v>
      </c>
      <c r="E66" s="365">
        <v>0</v>
      </c>
      <c r="F66" s="365">
        <v>0</v>
      </c>
      <c r="G66" s="365">
        <v>0</v>
      </c>
      <c r="H66" s="365">
        <v>132.72573322798604</v>
      </c>
      <c r="I66" s="365">
        <v>0</v>
      </c>
      <c r="J66" s="365">
        <v>0</v>
      </c>
      <c r="K66" s="365">
        <v>0</v>
      </c>
      <c r="L66" s="81">
        <v>0</v>
      </c>
      <c r="M66" s="365">
        <v>0</v>
      </c>
      <c r="N66" s="365">
        <v>132.72573322798604</v>
      </c>
      <c r="O66" s="1044">
        <f t="shared" si="21"/>
        <v>265.45146645597208</v>
      </c>
      <c r="P66" s="89"/>
      <c r="Q66" s="89"/>
      <c r="R66" s="89"/>
      <c r="S66" s="89"/>
      <c r="T66" s="89"/>
      <c r="U66" s="89"/>
      <c r="V66" s="89"/>
      <c r="W66" s="89"/>
      <c r="X66" s="89"/>
      <c r="Y66" s="89"/>
      <c r="Z66" s="89"/>
      <c r="AA66" s="89"/>
      <c r="AB66" s="89"/>
      <c r="AC66" s="89"/>
      <c r="AD66" s="89"/>
      <c r="AE66" s="89"/>
      <c r="AF66" s="89"/>
      <c r="AG66" s="89"/>
    </row>
    <row r="67" spans="1:33" s="71" customFormat="1" x14ac:dyDescent="0.2">
      <c r="A67" s="1"/>
      <c r="B67" s="366" t="s">
        <v>242</v>
      </c>
      <c r="C67" s="365">
        <v>0</v>
      </c>
      <c r="D67" s="365">
        <v>0</v>
      </c>
      <c r="E67" s="365">
        <v>0</v>
      </c>
      <c r="F67" s="365">
        <v>0</v>
      </c>
      <c r="G67" s="365">
        <v>0</v>
      </c>
      <c r="H67" s="365">
        <v>113.40842667829119</v>
      </c>
      <c r="I67" s="365">
        <v>0</v>
      </c>
      <c r="J67" s="365">
        <v>0</v>
      </c>
      <c r="K67" s="365">
        <v>0</v>
      </c>
      <c r="L67" s="81">
        <v>0</v>
      </c>
      <c r="M67" s="365">
        <v>0</v>
      </c>
      <c r="N67" s="365">
        <v>113.40842667829119</v>
      </c>
      <c r="O67" s="1044">
        <f t="shared" si="21"/>
        <v>226.81685335658239</v>
      </c>
      <c r="P67" s="89"/>
      <c r="Q67" s="89"/>
      <c r="R67" s="89"/>
      <c r="S67" s="89"/>
      <c r="T67" s="89"/>
      <c r="U67" s="89"/>
      <c r="V67" s="89"/>
      <c r="W67" s="89"/>
      <c r="X67" s="89"/>
      <c r="Y67" s="89"/>
      <c r="Z67" s="89"/>
      <c r="AA67" s="89"/>
      <c r="AB67" s="89"/>
      <c r="AC67" s="89"/>
      <c r="AD67" s="89"/>
      <c r="AE67" s="89"/>
      <c r="AF67" s="89"/>
      <c r="AG67" s="89"/>
    </row>
    <row r="68" spans="1:33" s="71" customFormat="1" x14ac:dyDescent="0.2">
      <c r="A68" s="1"/>
      <c r="B68" s="275" t="s">
        <v>26</v>
      </c>
      <c r="C68" s="365">
        <f>+C69+C70</f>
        <v>0</v>
      </c>
      <c r="D68" s="365">
        <f t="shared" ref="D68:N68" si="26">+D69+D70</f>
        <v>0</v>
      </c>
      <c r="E68" s="365">
        <f t="shared" si="26"/>
        <v>0</v>
      </c>
      <c r="F68" s="365">
        <f t="shared" si="26"/>
        <v>0</v>
      </c>
      <c r="G68" s="365">
        <f t="shared" si="26"/>
        <v>0</v>
      </c>
      <c r="H68" s="365">
        <f t="shared" si="26"/>
        <v>1.9683812640199889</v>
      </c>
      <c r="I68" s="365">
        <f t="shared" si="26"/>
        <v>0</v>
      </c>
      <c r="J68" s="365">
        <f t="shared" si="26"/>
        <v>0</v>
      </c>
      <c r="K68" s="365">
        <f t="shared" si="26"/>
        <v>0</v>
      </c>
      <c r="L68" s="365">
        <f t="shared" si="26"/>
        <v>0</v>
      </c>
      <c r="M68" s="365">
        <f t="shared" si="26"/>
        <v>0</v>
      </c>
      <c r="N68" s="365">
        <f t="shared" si="26"/>
        <v>1.9683812640199889</v>
      </c>
      <c r="O68" s="1044">
        <f t="shared" si="21"/>
        <v>3.9367625280399778</v>
      </c>
      <c r="P68" s="89"/>
      <c r="Q68" s="89"/>
      <c r="R68" s="89"/>
      <c r="S68" s="89"/>
      <c r="T68" s="89"/>
      <c r="U68" s="89"/>
      <c r="V68" s="89"/>
      <c r="W68" s="89"/>
      <c r="X68" s="89"/>
      <c r="Y68" s="89"/>
      <c r="Z68" s="89"/>
      <c r="AA68" s="89"/>
      <c r="AB68" s="89"/>
      <c r="AC68" s="89"/>
      <c r="AD68" s="89"/>
      <c r="AE68" s="89"/>
      <c r="AF68" s="89"/>
      <c r="AG68" s="89"/>
    </row>
    <row r="69" spans="1:33" s="71" customFormat="1" x14ac:dyDescent="0.2">
      <c r="A69" s="1"/>
      <c r="B69" s="366" t="s">
        <v>241</v>
      </c>
      <c r="C69" s="365">
        <v>0</v>
      </c>
      <c r="D69" s="365">
        <v>0</v>
      </c>
      <c r="E69" s="365">
        <v>0</v>
      </c>
      <c r="F69" s="365">
        <v>0</v>
      </c>
      <c r="G69" s="365">
        <v>0</v>
      </c>
      <c r="H69" s="365">
        <v>1.3581160807884507</v>
      </c>
      <c r="I69" s="365">
        <v>0</v>
      </c>
      <c r="J69" s="365">
        <v>0</v>
      </c>
      <c r="K69" s="365">
        <v>0</v>
      </c>
      <c r="L69" s="81">
        <v>0</v>
      </c>
      <c r="M69" s="365">
        <v>0</v>
      </c>
      <c r="N69" s="365">
        <v>1.3581160807884507</v>
      </c>
      <c r="O69" s="1044">
        <f t="shared" si="21"/>
        <v>2.7162321615769014</v>
      </c>
      <c r="P69" s="89"/>
      <c r="Q69" s="89"/>
      <c r="R69" s="89"/>
      <c r="S69" s="89"/>
      <c r="T69" s="89"/>
      <c r="U69" s="89"/>
      <c r="V69" s="89"/>
      <c r="W69" s="89"/>
      <c r="X69" s="89"/>
      <c r="Y69" s="89"/>
      <c r="Z69" s="89"/>
      <c r="AA69" s="89"/>
      <c r="AB69" s="89"/>
      <c r="AC69" s="89"/>
      <c r="AD69" s="89"/>
      <c r="AE69" s="89"/>
      <c r="AF69" s="89"/>
      <c r="AG69" s="89"/>
    </row>
    <row r="70" spans="1:33" s="71" customFormat="1" x14ac:dyDescent="0.2">
      <c r="A70" s="1"/>
      <c r="B70" s="371" t="s">
        <v>242</v>
      </c>
      <c r="C70" s="365">
        <v>0</v>
      </c>
      <c r="D70" s="365">
        <v>0</v>
      </c>
      <c r="E70" s="365">
        <v>0</v>
      </c>
      <c r="F70" s="365">
        <v>0</v>
      </c>
      <c r="G70" s="365">
        <v>0</v>
      </c>
      <c r="H70" s="365">
        <v>0.61026518323153811</v>
      </c>
      <c r="I70" s="365">
        <v>0</v>
      </c>
      <c r="J70" s="365">
        <v>0</v>
      </c>
      <c r="K70" s="365">
        <v>0</v>
      </c>
      <c r="L70" s="85">
        <v>0</v>
      </c>
      <c r="M70" s="365">
        <v>0</v>
      </c>
      <c r="N70" s="365">
        <v>0.61026518323153811</v>
      </c>
      <c r="O70" s="1044">
        <f t="shared" si="21"/>
        <v>1.2205303664630762</v>
      </c>
      <c r="P70" s="89"/>
      <c r="Q70" s="89"/>
      <c r="R70" s="89"/>
      <c r="S70" s="89"/>
      <c r="T70" s="89"/>
      <c r="U70" s="89"/>
      <c r="V70" s="89"/>
      <c r="W70" s="89"/>
      <c r="X70" s="89"/>
      <c r="Y70" s="89"/>
      <c r="Z70" s="89"/>
      <c r="AA70" s="89"/>
      <c r="AB70" s="89"/>
      <c r="AC70" s="89"/>
      <c r="AD70" s="89"/>
      <c r="AE70" s="89"/>
      <c r="AF70" s="89"/>
      <c r="AG70" s="89"/>
    </row>
    <row r="71" spans="1:33" s="71" customFormat="1" x14ac:dyDescent="0.2">
      <c r="A71" s="1"/>
      <c r="B71" s="372" t="s">
        <v>27</v>
      </c>
      <c r="C71" s="348">
        <v>0</v>
      </c>
      <c r="D71" s="348">
        <v>0</v>
      </c>
      <c r="E71" s="348">
        <v>0</v>
      </c>
      <c r="F71" s="348">
        <v>0</v>
      </c>
      <c r="G71" s="348">
        <v>0</v>
      </c>
      <c r="H71" s="348">
        <v>105.34761657703294</v>
      </c>
      <c r="I71" s="348">
        <v>0</v>
      </c>
      <c r="J71" s="348">
        <v>0</v>
      </c>
      <c r="K71" s="348">
        <v>0</v>
      </c>
      <c r="L71" s="80">
        <v>0</v>
      </c>
      <c r="M71" s="348">
        <v>0</v>
      </c>
      <c r="N71" s="348">
        <v>105.34761657703294</v>
      </c>
      <c r="O71" s="1042">
        <f>SUM(C71:N71)</f>
        <v>210.69523315406587</v>
      </c>
      <c r="P71" s="89"/>
      <c r="Q71" s="89"/>
      <c r="R71" s="89"/>
      <c r="S71" s="89"/>
      <c r="T71" s="89"/>
      <c r="U71" s="89"/>
      <c r="V71" s="89"/>
      <c r="W71" s="89"/>
      <c r="X71" s="89"/>
      <c r="Y71" s="89"/>
      <c r="Z71" s="89"/>
      <c r="AA71" s="89"/>
      <c r="AB71" s="89"/>
      <c r="AC71" s="89"/>
      <c r="AD71" s="89"/>
      <c r="AE71" s="89"/>
      <c r="AF71" s="89"/>
      <c r="AG71" s="89"/>
    </row>
    <row r="72" spans="1:33" s="71" customFormat="1" x14ac:dyDescent="0.2">
      <c r="A72" s="1"/>
      <c r="B72" s="372" t="s">
        <v>698</v>
      </c>
      <c r="C72" s="95">
        <v>0</v>
      </c>
      <c r="D72" s="95">
        <v>0</v>
      </c>
      <c r="E72" s="95">
        <v>88.669037063254336</v>
      </c>
      <c r="F72" s="95">
        <v>0</v>
      </c>
      <c r="G72" s="95">
        <v>0</v>
      </c>
      <c r="H72" s="95">
        <v>89.643422085927469</v>
      </c>
      <c r="I72" s="95">
        <v>0</v>
      </c>
      <c r="J72" s="95">
        <v>0</v>
      </c>
      <c r="K72" s="95">
        <v>89.643422085927469</v>
      </c>
      <c r="L72" s="80">
        <v>0</v>
      </c>
      <c r="M72" s="95">
        <v>0</v>
      </c>
      <c r="N72" s="348">
        <v>88.669037063254336</v>
      </c>
      <c r="O72" s="80">
        <f>SUM(C72:N72)</f>
        <v>356.62491829836358</v>
      </c>
      <c r="P72" s="89"/>
      <c r="Q72" s="89"/>
      <c r="R72" s="89"/>
      <c r="S72" s="89"/>
      <c r="T72" s="89"/>
      <c r="U72" s="89"/>
      <c r="V72" s="89"/>
      <c r="W72" s="89"/>
      <c r="X72" s="89"/>
      <c r="Y72" s="89"/>
      <c r="Z72" s="89"/>
      <c r="AA72" s="89"/>
      <c r="AB72" s="89"/>
      <c r="AC72" s="89"/>
      <c r="AD72" s="89"/>
      <c r="AE72" s="89"/>
      <c r="AF72" s="89"/>
      <c r="AG72" s="89"/>
    </row>
    <row r="73" spans="1:33" s="71" customFormat="1" x14ac:dyDescent="0.2">
      <c r="A73" s="1"/>
      <c r="B73" s="347" t="s">
        <v>388</v>
      </c>
      <c r="C73" s="95">
        <v>0</v>
      </c>
      <c r="D73" s="95">
        <v>0</v>
      </c>
      <c r="E73" s="95">
        <v>42.050730442782168</v>
      </c>
      <c r="F73" s="95">
        <v>0</v>
      </c>
      <c r="G73" s="95">
        <v>0</v>
      </c>
      <c r="H73" s="95">
        <v>0</v>
      </c>
      <c r="I73" s="95">
        <v>0</v>
      </c>
      <c r="J73" s="95">
        <v>0</v>
      </c>
      <c r="K73" s="95">
        <v>0</v>
      </c>
      <c r="L73" s="80">
        <v>0</v>
      </c>
      <c r="M73" s="95">
        <v>0</v>
      </c>
      <c r="N73" s="348">
        <v>0</v>
      </c>
      <c r="O73" s="1042">
        <f t="shared" ref="O73:O119" si="27">SUM(C73:N73)</f>
        <v>42.050730442782168</v>
      </c>
      <c r="P73" s="89"/>
      <c r="Q73" s="89"/>
      <c r="R73" s="89"/>
      <c r="S73" s="89"/>
      <c r="T73" s="89"/>
      <c r="U73" s="89"/>
      <c r="V73" s="89"/>
      <c r="W73" s="89"/>
      <c r="X73" s="89"/>
      <c r="Y73" s="89"/>
      <c r="Z73" s="89"/>
      <c r="AA73" s="89"/>
      <c r="AB73" s="89"/>
      <c r="AC73" s="89"/>
      <c r="AD73" s="89"/>
      <c r="AE73" s="89"/>
      <c r="AF73" s="89"/>
      <c r="AG73" s="89"/>
    </row>
    <row r="74" spans="1:33" s="71" customFormat="1" x14ac:dyDescent="0.2">
      <c r="A74" s="1"/>
      <c r="B74" s="347" t="s">
        <v>536</v>
      </c>
      <c r="C74" s="95">
        <v>133.35182531889177</v>
      </c>
      <c r="D74" s="95">
        <v>0</v>
      </c>
      <c r="E74" s="95">
        <v>0</v>
      </c>
      <c r="F74" s="95">
        <v>131.9023489567299</v>
      </c>
      <c r="G74" s="95">
        <v>0</v>
      </c>
      <c r="H74" s="95">
        <v>0</v>
      </c>
      <c r="I74" s="95">
        <v>131.9023489567299</v>
      </c>
      <c r="J74" s="95">
        <v>0</v>
      </c>
      <c r="K74" s="95">
        <v>0</v>
      </c>
      <c r="L74" s="80">
        <v>133.35182531889177</v>
      </c>
      <c r="M74" s="95">
        <v>0</v>
      </c>
      <c r="N74" s="348">
        <v>0</v>
      </c>
      <c r="O74" s="1042">
        <f t="shared" si="27"/>
        <v>530.50834855124333</v>
      </c>
      <c r="P74" s="89"/>
      <c r="Q74" s="89"/>
      <c r="R74" s="89"/>
      <c r="S74" s="89"/>
      <c r="T74" s="89"/>
      <c r="U74" s="89"/>
      <c r="V74" s="89"/>
      <c r="W74" s="89"/>
      <c r="X74" s="89"/>
      <c r="Y74" s="89"/>
      <c r="Z74" s="89"/>
      <c r="AA74" s="89"/>
      <c r="AB74" s="89"/>
      <c r="AC74" s="89"/>
      <c r="AD74" s="89"/>
      <c r="AE74" s="89"/>
      <c r="AF74" s="89"/>
      <c r="AG74" s="89"/>
    </row>
    <row r="75" spans="1:33" s="71" customFormat="1" x14ac:dyDescent="0.2">
      <c r="A75" s="1"/>
      <c r="B75" s="347" t="s">
        <v>660</v>
      </c>
      <c r="C75" s="95">
        <v>4.1162037700904994</v>
      </c>
      <c r="D75" s="95">
        <v>4.0883969325014808</v>
      </c>
      <c r="E75" s="95">
        <v>4.0596701645114601</v>
      </c>
      <c r="F75" s="95">
        <v>4.0323050453192675</v>
      </c>
      <c r="G75" s="95">
        <v>4.0040278408153123</v>
      </c>
      <c r="H75" s="95">
        <v>3.9755921038321147</v>
      </c>
      <c r="I75" s="95">
        <v>3.9469969457054845</v>
      </c>
      <c r="J75" s="95">
        <v>3.918241472559127</v>
      </c>
      <c r="K75" s="95">
        <v>3.8893247858258495</v>
      </c>
      <c r="L75" s="80">
        <v>3.8602459815526173</v>
      </c>
      <c r="M75" s="95">
        <v>3.8310041509217609</v>
      </c>
      <c r="N75" s="348">
        <v>3.8015983797297697</v>
      </c>
      <c r="O75" s="1042">
        <f t="shared" si="27"/>
        <v>47.523607573364743</v>
      </c>
      <c r="P75" s="89"/>
      <c r="Q75" s="89"/>
      <c r="R75" s="89"/>
      <c r="S75" s="89"/>
      <c r="T75" s="89"/>
      <c r="U75" s="89"/>
      <c r="V75" s="89"/>
      <c r="W75" s="89"/>
      <c r="X75" s="89"/>
      <c r="Y75" s="89"/>
      <c r="Z75" s="89"/>
      <c r="AA75" s="89"/>
      <c r="AB75" s="89"/>
      <c r="AC75" s="89"/>
      <c r="AD75" s="89"/>
      <c r="AE75" s="89"/>
      <c r="AF75" s="89"/>
      <c r="AG75" s="89"/>
    </row>
    <row r="76" spans="1:33" s="71" customFormat="1" x14ac:dyDescent="0.2">
      <c r="A76" s="1"/>
      <c r="B76" s="347" t="s">
        <v>508</v>
      </c>
      <c r="C76" s="95">
        <v>0</v>
      </c>
      <c r="D76" s="95">
        <v>0</v>
      </c>
      <c r="E76" s="95">
        <v>0</v>
      </c>
      <c r="F76" s="95">
        <v>130.02734296964991</v>
      </c>
      <c r="G76" s="95">
        <v>0</v>
      </c>
      <c r="H76" s="95">
        <v>0</v>
      </c>
      <c r="I76" s="95">
        <v>0</v>
      </c>
      <c r="J76" s="95">
        <v>0</v>
      </c>
      <c r="K76" s="95">
        <v>0</v>
      </c>
      <c r="L76" s="80">
        <v>130.02734296964991</v>
      </c>
      <c r="M76" s="95">
        <v>0</v>
      </c>
      <c r="N76" s="348">
        <v>0</v>
      </c>
      <c r="O76" s="1042">
        <f t="shared" si="27"/>
        <v>260.05468593929982</v>
      </c>
      <c r="P76" s="89"/>
      <c r="Q76" s="89"/>
      <c r="R76" s="89"/>
      <c r="S76" s="89"/>
      <c r="T76" s="89"/>
      <c r="U76" s="89"/>
      <c r="V76" s="89"/>
      <c r="W76" s="89"/>
      <c r="X76" s="89"/>
      <c r="Y76" s="89"/>
      <c r="Z76" s="89"/>
      <c r="AA76" s="89"/>
      <c r="AB76" s="89"/>
      <c r="AC76" s="89"/>
      <c r="AD76" s="89"/>
      <c r="AE76" s="89"/>
      <c r="AF76" s="89"/>
      <c r="AG76" s="89"/>
    </row>
    <row r="77" spans="1:33" s="71" customFormat="1" x14ac:dyDescent="0.2">
      <c r="A77" s="1"/>
      <c r="B77" s="372" t="s">
        <v>509</v>
      </c>
      <c r="C77" s="95">
        <v>0</v>
      </c>
      <c r="D77" s="95">
        <v>0</v>
      </c>
      <c r="E77" s="95">
        <v>0</v>
      </c>
      <c r="F77" s="95">
        <v>89.162262340618099</v>
      </c>
      <c r="G77" s="95">
        <v>0</v>
      </c>
      <c r="H77" s="95">
        <v>0</v>
      </c>
      <c r="I77" s="95">
        <v>0</v>
      </c>
      <c r="J77" s="95">
        <v>0</v>
      </c>
      <c r="K77" s="95">
        <v>0</v>
      </c>
      <c r="L77" s="80">
        <v>89.162262340618099</v>
      </c>
      <c r="M77" s="95">
        <v>0</v>
      </c>
      <c r="N77" s="348">
        <v>0</v>
      </c>
      <c r="O77" s="1042">
        <f t="shared" si="27"/>
        <v>178.3245246812362</v>
      </c>
      <c r="P77" s="89"/>
      <c r="Q77" s="89"/>
      <c r="R77" s="89"/>
      <c r="S77" s="89"/>
      <c r="T77" s="89"/>
      <c r="U77" s="89"/>
      <c r="V77" s="89"/>
      <c r="W77" s="89"/>
      <c r="X77" s="89"/>
      <c r="Y77" s="89"/>
      <c r="Z77" s="89"/>
      <c r="AA77" s="89"/>
      <c r="AB77" s="89"/>
      <c r="AC77" s="89"/>
      <c r="AD77" s="89"/>
      <c r="AE77" s="89"/>
      <c r="AF77" s="89"/>
      <c r="AG77" s="89"/>
    </row>
    <row r="78" spans="1:33" s="71" customFormat="1" x14ac:dyDescent="0.2">
      <c r="A78" s="1"/>
      <c r="B78" s="347" t="s">
        <v>510</v>
      </c>
      <c r="C78" s="95">
        <v>0</v>
      </c>
      <c r="D78" s="95">
        <v>0</v>
      </c>
      <c r="E78" s="95">
        <v>0</v>
      </c>
      <c r="F78" s="95">
        <v>98.812855820620129</v>
      </c>
      <c r="G78" s="95">
        <v>0</v>
      </c>
      <c r="H78" s="95">
        <v>0</v>
      </c>
      <c r="I78" s="95">
        <v>0</v>
      </c>
      <c r="J78" s="95">
        <v>0</v>
      </c>
      <c r="K78" s="95">
        <v>0</v>
      </c>
      <c r="L78" s="80">
        <v>98.812855820620129</v>
      </c>
      <c r="M78" s="95">
        <v>0</v>
      </c>
      <c r="N78" s="348">
        <v>0</v>
      </c>
      <c r="O78" s="1042">
        <f t="shared" si="27"/>
        <v>197.62571164124026</v>
      </c>
      <c r="P78" s="89"/>
      <c r="Q78" s="89"/>
      <c r="R78" s="89"/>
      <c r="S78" s="89"/>
      <c r="T78" s="89"/>
      <c r="U78" s="89"/>
      <c r="V78" s="89"/>
      <c r="W78" s="89"/>
      <c r="X78" s="89"/>
      <c r="Y78" s="89"/>
      <c r="Z78" s="89"/>
      <c r="AA78" s="89"/>
      <c r="AB78" s="89"/>
      <c r="AC78" s="89"/>
      <c r="AD78" s="89"/>
      <c r="AE78" s="89"/>
      <c r="AF78" s="89"/>
      <c r="AG78" s="89"/>
    </row>
    <row r="79" spans="1:33" s="71" customFormat="1" x14ac:dyDescent="0.2">
      <c r="A79" s="1"/>
      <c r="B79" s="1045" t="s">
        <v>686</v>
      </c>
      <c r="C79" s="95">
        <v>0</v>
      </c>
      <c r="D79" s="95">
        <v>0</v>
      </c>
      <c r="E79" s="95">
        <v>0</v>
      </c>
      <c r="F79" s="95">
        <v>0</v>
      </c>
      <c r="G79" s="95">
        <v>281.89029446074676</v>
      </c>
      <c r="H79" s="95">
        <v>0</v>
      </c>
      <c r="I79" s="95">
        <v>0</v>
      </c>
      <c r="J79" s="95">
        <v>0</v>
      </c>
      <c r="K79" s="95">
        <v>0</v>
      </c>
      <c r="L79" s="80">
        <v>0</v>
      </c>
      <c r="M79" s="95">
        <v>281.89029446074676</v>
      </c>
      <c r="N79" s="348">
        <v>0</v>
      </c>
      <c r="O79" s="1042">
        <f t="shared" si="27"/>
        <v>563.78058892149352</v>
      </c>
      <c r="P79" s="89"/>
      <c r="Q79" s="89"/>
      <c r="R79" s="89"/>
      <c r="S79" s="89"/>
      <c r="T79" s="89"/>
      <c r="U79" s="89"/>
      <c r="V79" s="89"/>
      <c r="W79" s="89"/>
      <c r="X79" s="89"/>
      <c r="Y79" s="89"/>
      <c r="Z79" s="89"/>
      <c r="AA79" s="89"/>
      <c r="AB79" s="89"/>
      <c r="AC79" s="89"/>
      <c r="AD79" s="89"/>
      <c r="AE79" s="89"/>
      <c r="AF79" s="89"/>
      <c r="AG79" s="89"/>
    </row>
    <row r="80" spans="1:33" s="71" customFormat="1" x14ac:dyDescent="0.2">
      <c r="A80" s="1"/>
      <c r="B80" s="1045" t="s">
        <v>941</v>
      </c>
      <c r="C80" s="95">
        <v>0</v>
      </c>
      <c r="D80" s="95">
        <v>0</v>
      </c>
      <c r="E80" s="95">
        <v>0</v>
      </c>
      <c r="F80" s="95">
        <v>0</v>
      </c>
      <c r="G80" s="95">
        <v>290.24680932000001</v>
      </c>
      <c r="H80" s="95">
        <v>0</v>
      </c>
      <c r="I80" s="95">
        <v>0</v>
      </c>
      <c r="J80" s="95">
        <v>0</v>
      </c>
      <c r="K80" s="95">
        <v>0</v>
      </c>
      <c r="L80" s="80">
        <v>0</v>
      </c>
      <c r="M80" s="95">
        <v>232.22530891999997</v>
      </c>
      <c r="N80" s="348">
        <v>0</v>
      </c>
      <c r="O80" s="1042">
        <f t="shared" si="27"/>
        <v>522.47211823999999</v>
      </c>
      <c r="P80" s="89"/>
      <c r="Q80" s="89"/>
      <c r="R80" s="89"/>
      <c r="S80" s="89"/>
      <c r="T80" s="89"/>
      <c r="U80" s="89"/>
      <c r="V80" s="89"/>
      <c r="W80" s="89"/>
      <c r="X80" s="89"/>
      <c r="Y80" s="89"/>
      <c r="Z80" s="89"/>
      <c r="AA80" s="89"/>
      <c r="AB80" s="89"/>
      <c r="AC80" s="89"/>
      <c r="AD80" s="89"/>
      <c r="AE80" s="89"/>
      <c r="AF80" s="89"/>
      <c r="AG80" s="89"/>
    </row>
    <row r="81" spans="1:33" s="71" customFormat="1" x14ac:dyDescent="0.2">
      <c r="A81" s="1"/>
      <c r="B81" s="1045" t="s">
        <v>380</v>
      </c>
      <c r="C81" s="95">
        <v>0</v>
      </c>
      <c r="D81" s="95">
        <v>0</v>
      </c>
      <c r="E81" s="95">
        <v>0</v>
      </c>
      <c r="F81" s="95">
        <v>117.90242668</v>
      </c>
      <c r="G81" s="95">
        <v>0</v>
      </c>
      <c r="H81" s="95">
        <v>0</v>
      </c>
      <c r="I81" s="95">
        <v>0</v>
      </c>
      <c r="J81" s="95">
        <v>0</v>
      </c>
      <c r="K81" s="95">
        <v>0</v>
      </c>
      <c r="L81" s="80">
        <v>117.90242668</v>
      </c>
      <c r="M81" s="95">
        <v>0</v>
      </c>
      <c r="N81" s="348">
        <v>0</v>
      </c>
      <c r="O81" s="1042">
        <f t="shared" si="27"/>
        <v>235.80485336000001</v>
      </c>
      <c r="P81" s="89"/>
      <c r="Q81" s="89"/>
      <c r="R81" s="89"/>
      <c r="S81" s="89"/>
      <c r="T81" s="89"/>
      <c r="U81" s="89"/>
      <c r="V81" s="89"/>
      <c r="W81" s="89"/>
      <c r="X81" s="89"/>
      <c r="Y81" s="89"/>
      <c r="Z81" s="89"/>
      <c r="AA81" s="89"/>
      <c r="AB81" s="89"/>
      <c r="AC81" s="89"/>
      <c r="AD81" s="89"/>
      <c r="AE81" s="89"/>
      <c r="AF81" s="89"/>
      <c r="AG81" s="89"/>
    </row>
    <row r="82" spans="1:33" s="71" customFormat="1" x14ac:dyDescent="0.2">
      <c r="A82" s="1"/>
      <c r="B82" s="1043" t="s">
        <v>495</v>
      </c>
      <c r="C82" s="348">
        <v>0</v>
      </c>
      <c r="D82" s="348">
        <v>0</v>
      </c>
      <c r="E82" s="348">
        <v>0</v>
      </c>
      <c r="F82" s="348">
        <v>0</v>
      </c>
      <c r="G82" s="348">
        <v>0</v>
      </c>
      <c r="H82" s="348">
        <v>174.28794468000001</v>
      </c>
      <c r="I82" s="348">
        <v>0</v>
      </c>
      <c r="J82" s="348">
        <v>0</v>
      </c>
      <c r="K82" s="348">
        <v>0</v>
      </c>
      <c r="L82" s="80">
        <v>0</v>
      </c>
      <c r="M82" s="348">
        <v>0</v>
      </c>
      <c r="N82" s="348">
        <v>174.28794468000001</v>
      </c>
      <c r="O82" s="1042">
        <f t="shared" si="27"/>
        <v>348.57588936000002</v>
      </c>
      <c r="P82" s="89"/>
      <c r="Q82" s="89"/>
      <c r="R82" s="89"/>
      <c r="S82" s="89"/>
      <c r="T82" s="89"/>
      <c r="U82" s="89"/>
      <c r="V82" s="89"/>
      <c r="W82" s="89"/>
      <c r="X82" s="89"/>
      <c r="Y82" s="89"/>
      <c r="Z82" s="89"/>
      <c r="AA82" s="89"/>
      <c r="AB82" s="89"/>
      <c r="AC82" s="89"/>
      <c r="AD82" s="89"/>
      <c r="AE82" s="89"/>
      <c r="AF82" s="89"/>
      <c r="AG82" s="89"/>
    </row>
    <row r="83" spans="1:33" s="71" customFormat="1" x14ac:dyDescent="0.2">
      <c r="A83" s="1"/>
      <c r="B83" s="1045" t="s">
        <v>496</v>
      </c>
      <c r="C83" s="348">
        <v>0</v>
      </c>
      <c r="D83" s="348">
        <v>0</v>
      </c>
      <c r="E83" s="348">
        <v>0</v>
      </c>
      <c r="F83" s="348">
        <v>0</v>
      </c>
      <c r="G83" s="348">
        <v>0</v>
      </c>
      <c r="H83" s="348">
        <v>177.59946388999998</v>
      </c>
      <c r="I83" s="348">
        <v>0</v>
      </c>
      <c r="J83" s="348">
        <v>0</v>
      </c>
      <c r="K83" s="348">
        <v>0</v>
      </c>
      <c r="L83" s="80">
        <v>0</v>
      </c>
      <c r="M83" s="348">
        <v>0</v>
      </c>
      <c r="N83" s="348">
        <v>177.59946388999998</v>
      </c>
      <c r="O83" s="1042">
        <f t="shared" si="27"/>
        <v>355.19892777999996</v>
      </c>
      <c r="P83" s="89"/>
      <c r="Q83" s="89"/>
      <c r="R83" s="89"/>
      <c r="S83" s="89"/>
      <c r="T83" s="89"/>
      <c r="U83" s="89"/>
      <c r="V83" s="89"/>
      <c r="W83" s="89"/>
      <c r="X83" s="89"/>
      <c r="Y83" s="89"/>
      <c r="Z83" s="89"/>
      <c r="AA83" s="89"/>
      <c r="AB83" s="89"/>
      <c r="AC83" s="89"/>
      <c r="AD83" s="89"/>
      <c r="AE83" s="89"/>
      <c r="AF83" s="89"/>
      <c r="AG83" s="89"/>
    </row>
    <row r="84" spans="1:33" s="71" customFormat="1" x14ac:dyDescent="0.2">
      <c r="A84" s="1"/>
      <c r="B84" s="1043" t="s">
        <v>497</v>
      </c>
      <c r="C84" s="348">
        <v>0</v>
      </c>
      <c r="D84" s="348">
        <v>0</v>
      </c>
      <c r="E84" s="348">
        <v>0</v>
      </c>
      <c r="F84" s="348">
        <v>0</v>
      </c>
      <c r="G84" s="348">
        <v>0</v>
      </c>
      <c r="H84" s="348">
        <v>184.68842028999998</v>
      </c>
      <c r="I84" s="348">
        <v>0</v>
      </c>
      <c r="J84" s="348">
        <v>0</v>
      </c>
      <c r="K84" s="348">
        <v>0</v>
      </c>
      <c r="L84" s="80">
        <v>0</v>
      </c>
      <c r="M84" s="348">
        <v>0</v>
      </c>
      <c r="N84" s="348">
        <v>184.68842028999998</v>
      </c>
      <c r="O84" s="1042">
        <f t="shared" si="27"/>
        <v>369.37684057999996</v>
      </c>
      <c r="P84" s="89"/>
      <c r="Q84" s="89"/>
      <c r="R84" s="89"/>
      <c r="S84" s="89"/>
      <c r="T84" s="89"/>
      <c r="U84" s="89"/>
      <c r="V84" s="89"/>
      <c r="W84" s="89"/>
      <c r="X84" s="89"/>
      <c r="Y84" s="89"/>
      <c r="Z84" s="89"/>
      <c r="AA84" s="89"/>
      <c r="AB84" s="89"/>
      <c r="AC84" s="89"/>
      <c r="AD84" s="89"/>
      <c r="AE84" s="89"/>
      <c r="AF84" s="89"/>
      <c r="AG84" s="89"/>
    </row>
    <row r="85" spans="1:33" s="71" customFormat="1" x14ac:dyDescent="0.2">
      <c r="A85" s="1"/>
      <c r="B85" s="1045" t="s">
        <v>940</v>
      </c>
      <c r="C85" s="348">
        <v>0</v>
      </c>
      <c r="D85" s="348">
        <v>0</v>
      </c>
      <c r="E85" s="348">
        <v>0</v>
      </c>
      <c r="F85" s="348">
        <v>44.154652329999998</v>
      </c>
      <c r="G85" s="348">
        <v>0</v>
      </c>
      <c r="H85" s="348">
        <v>0</v>
      </c>
      <c r="I85" s="348">
        <v>0</v>
      </c>
      <c r="J85" s="348">
        <v>0</v>
      </c>
      <c r="K85" s="348">
        <v>0</v>
      </c>
      <c r="L85" s="80">
        <v>44.154652329999998</v>
      </c>
      <c r="M85" s="348">
        <v>0</v>
      </c>
      <c r="N85" s="348">
        <v>0</v>
      </c>
      <c r="O85" s="1042">
        <f t="shared" si="27"/>
        <v>88.309304659999995</v>
      </c>
      <c r="P85" s="89"/>
      <c r="Q85" s="89"/>
      <c r="R85" s="89"/>
      <c r="S85" s="89"/>
      <c r="T85" s="89"/>
      <c r="U85" s="89"/>
      <c r="V85" s="89"/>
      <c r="W85" s="89"/>
      <c r="X85" s="89"/>
      <c r="Y85" s="89"/>
      <c r="Z85" s="89"/>
      <c r="AA85" s="89"/>
      <c r="AB85" s="89"/>
      <c r="AC85" s="89"/>
      <c r="AD85" s="89"/>
      <c r="AE85" s="89"/>
      <c r="AF85" s="89"/>
      <c r="AG85" s="89"/>
    </row>
    <row r="86" spans="1:33" s="120" customFormat="1" x14ac:dyDescent="0.2">
      <c r="A86" s="1"/>
      <c r="B86" s="1045" t="s">
        <v>543</v>
      </c>
      <c r="C86" s="348">
        <v>0</v>
      </c>
      <c r="D86" s="348">
        <v>0</v>
      </c>
      <c r="E86" s="348">
        <v>0</v>
      </c>
      <c r="F86" s="348">
        <v>103.72979526</v>
      </c>
      <c r="G86" s="348">
        <v>0</v>
      </c>
      <c r="H86" s="348">
        <v>0</v>
      </c>
      <c r="I86" s="348">
        <v>0</v>
      </c>
      <c r="J86" s="348">
        <v>0</v>
      </c>
      <c r="K86" s="348">
        <v>0</v>
      </c>
      <c r="L86" s="80">
        <v>103.72979526</v>
      </c>
      <c r="M86" s="348">
        <v>0</v>
      </c>
      <c r="N86" s="348">
        <v>0</v>
      </c>
      <c r="O86" s="1042">
        <f t="shared" si="27"/>
        <v>207.45959052000001</v>
      </c>
      <c r="P86" s="89"/>
      <c r="Q86" s="89"/>
      <c r="R86" s="89"/>
      <c r="S86" s="89"/>
      <c r="T86" s="89"/>
      <c r="U86" s="89"/>
      <c r="V86" s="89"/>
      <c r="W86" s="89"/>
      <c r="X86" s="89"/>
      <c r="Y86" s="89"/>
      <c r="Z86" s="89"/>
      <c r="AA86" s="89"/>
      <c r="AB86" s="89"/>
      <c r="AC86" s="89"/>
      <c r="AD86" s="89"/>
      <c r="AE86" s="89"/>
      <c r="AF86" s="89"/>
      <c r="AG86" s="89"/>
    </row>
    <row r="87" spans="1:33" s="120" customFormat="1" x14ac:dyDescent="0.2">
      <c r="A87" s="1"/>
      <c r="B87" s="1045" t="s">
        <v>725</v>
      </c>
      <c r="C87" s="348">
        <v>0</v>
      </c>
      <c r="D87" s="348">
        <v>99.469628108142487</v>
      </c>
      <c r="E87" s="348">
        <v>0</v>
      </c>
      <c r="F87" s="348">
        <v>0</v>
      </c>
      <c r="G87" s="348">
        <v>97.307244888400263</v>
      </c>
      <c r="H87" s="348">
        <v>0</v>
      </c>
      <c r="I87" s="348">
        <v>0</v>
      </c>
      <c r="J87" s="348">
        <v>99.469628108142487</v>
      </c>
      <c r="K87" s="348">
        <v>0</v>
      </c>
      <c r="L87" s="80">
        <v>0</v>
      </c>
      <c r="M87" s="348">
        <v>99.469628108142487</v>
      </c>
      <c r="N87" s="348">
        <v>0</v>
      </c>
      <c r="O87" s="1042">
        <f t="shared" si="27"/>
        <v>395.71612921282775</v>
      </c>
      <c r="P87" s="89"/>
      <c r="Q87" s="89"/>
      <c r="R87" s="89"/>
      <c r="S87" s="89"/>
      <c r="T87" s="89"/>
      <c r="U87" s="89"/>
      <c r="V87" s="89"/>
      <c r="W87" s="89"/>
      <c r="X87" s="89"/>
      <c r="Y87" s="89"/>
      <c r="Z87" s="89"/>
      <c r="AA87" s="89"/>
      <c r="AB87" s="89"/>
      <c r="AC87" s="89"/>
      <c r="AD87" s="89"/>
      <c r="AE87" s="89"/>
      <c r="AF87" s="89"/>
      <c r="AG87" s="89"/>
    </row>
    <row r="88" spans="1:33" s="120" customFormat="1" x14ac:dyDescent="0.2">
      <c r="A88" s="1"/>
      <c r="B88" s="1045" t="s">
        <v>420</v>
      </c>
      <c r="C88" s="348">
        <v>0</v>
      </c>
      <c r="D88" s="348">
        <v>0</v>
      </c>
      <c r="E88" s="348">
        <v>0</v>
      </c>
      <c r="F88" s="348">
        <v>154.6875</v>
      </c>
      <c r="G88" s="348">
        <v>0</v>
      </c>
      <c r="H88" s="348">
        <v>0</v>
      </c>
      <c r="I88" s="348">
        <v>0</v>
      </c>
      <c r="J88" s="348">
        <v>0</v>
      </c>
      <c r="K88" s="348">
        <v>0</v>
      </c>
      <c r="L88" s="80">
        <v>154.6875</v>
      </c>
      <c r="M88" s="348">
        <v>0</v>
      </c>
      <c r="N88" s="348">
        <v>0</v>
      </c>
      <c r="O88" s="1042">
        <f t="shared" si="27"/>
        <v>309.375</v>
      </c>
      <c r="P88" s="89"/>
      <c r="Q88" s="89"/>
      <c r="R88" s="89"/>
      <c r="S88" s="89"/>
      <c r="T88" s="89"/>
      <c r="U88" s="89"/>
      <c r="V88" s="89"/>
      <c r="W88" s="89"/>
      <c r="X88" s="89"/>
      <c r="Y88" s="89"/>
      <c r="Z88" s="89"/>
      <c r="AA88" s="89"/>
      <c r="AB88" s="89"/>
      <c r="AC88" s="89"/>
      <c r="AD88" s="89"/>
      <c r="AE88" s="89"/>
      <c r="AF88" s="89"/>
      <c r="AG88" s="89"/>
    </row>
    <row r="89" spans="1:33" s="1028" customFormat="1" x14ac:dyDescent="0.2">
      <c r="A89" s="1"/>
      <c r="B89" s="1045" t="s">
        <v>421</v>
      </c>
      <c r="C89" s="1046">
        <v>0</v>
      </c>
      <c r="D89" s="1046">
        <v>0</v>
      </c>
      <c r="E89" s="1046">
        <v>0</v>
      </c>
      <c r="F89" s="1046">
        <v>243.75</v>
      </c>
      <c r="G89" s="1046">
        <v>0</v>
      </c>
      <c r="H89" s="1046">
        <v>0</v>
      </c>
      <c r="I89" s="1046">
        <v>0</v>
      </c>
      <c r="J89" s="1046">
        <v>0</v>
      </c>
      <c r="K89" s="1046">
        <v>0</v>
      </c>
      <c r="L89" s="1042">
        <v>243.75</v>
      </c>
      <c r="M89" s="1046">
        <v>0</v>
      </c>
      <c r="N89" s="1046">
        <v>0</v>
      </c>
      <c r="O89" s="1042">
        <f>SUM(C89:N89)</f>
        <v>487.5</v>
      </c>
      <c r="P89" s="89"/>
      <c r="Q89" s="89"/>
      <c r="R89" s="89"/>
      <c r="S89" s="89"/>
      <c r="T89" s="89"/>
      <c r="U89" s="89"/>
      <c r="V89" s="89"/>
      <c r="W89" s="89"/>
      <c r="X89" s="89"/>
      <c r="Y89" s="89"/>
      <c r="Z89" s="89"/>
      <c r="AA89" s="89"/>
      <c r="AB89" s="89"/>
      <c r="AC89" s="89"/>
      <c r="AD89" s="89"/>
      <c r="AE89" s="89"/>
      <c r="AF89" s="89"/>
      <c r="AG89" s="89"/>
    </row>
    <row r="90" spans="1:33" s="71" customFormat="1" x14ac:dyDescent="0.2">
      <c r="A90" s="1"/>
      <c r="B90" s="1043" t="s">
        <v>422</v>
      </c>
      <c r="C90" s="348">
        <v>0</v>
      </c>
      <c r="D90" s="348">
        <v>0</v>
      </c>
      <c r="E90" s="348">
        <v>0</v>
      </c>
      <c r="F90" s="348">
        <v>104.84375</v>
      </c>
      <c r="G90" s="348">
        <v>0</v>
      </c>
      <c r="H90" s="348">
        <v>0</v>
      </c>
      <c r="I90" s="348">
        <v>0</v>
      </c>
      <c r="J90" s="348">
        <v>0</v>
      </c>
      <c r="K90" s="348">
        <v>0</v>
      </c>
      <c r="L90" s="80">
        <v>104.84375</v>
      </c>
      <c r="M90" s="348">
        <v>0</v>
      </c>
      <c r="N90" s="348">
        <v>0</v>
      </c>
      <c r="O90" s="1042">
        <f t="shared" si="27"/>
        <v>209.6875</v>
      </c>
      <c r="P90" s="89"/>
      <c r="Q90" s="89"/>
      <c r="R90" s="89"/>
      <c r="S90" s="89"/>
      <c r="T90" s="89"/>
      <c r="U90" s="89"/>
      <c r="V90" s="89"/>
      <c r="W90" s="89"/>
      <c r="X90" s="89"/>
      <c r="Y90" s="89"/>
      <c r="Z90" s="89"/>
      <c r="AA90" s="89"/>
      <c r="AB90" s="89"/>
      <c r="AC90" s="89"/>
      <c r="AD90" s="89"/>
      <c r="AE90" s="89"/>
      <c r="AF90" s="89"/>
      <c r="AG90" s="89"/>
    </row>
    <row r="91" spans="1:33" s="71" customFormat="1" x14ac:dyDescent="0.2">
      <c r="A91" s="1"/>
      <c r="B91" s="347" t="s">
        <v>427</v>
      </c>
      <c r="C91" s="348">
        <v>33.125</v>
      </c>
      <c r="D91" s="348">
        <v>0</v>
      </c>
      <c r="E91" s="348">
        <v>0</v>
      </c>
      <c r="F91" s="348">
        <v>0</v>
      </c>
      <c r="G91" s="348">
        <v>0</v>
      </c>
      <c r="H91" s="348">
        <v>0</v>
      </c>
      <c r="I91" s="348">
        <v>33.125</v>
      </c>
      <c r="J91" s="348">
        <v>0</v>
      </c>
      <c r="K91" s="348">
        <v>0</v>
      </c>
      <c r="L91" s="80">
        <v>0</v>
      </c>
      <c r="M91" s="348">
        <v>0</v>
      </c>
      <c r="N91" s="348">
        <v>0</v>
      </c>
      <c r="O91" s="1042">
        <f t="shared" si="27"/>
        <v>66.25</v>
      </c>
      <c r="P91" s="89"/>
      <c r="Q91" s="89"/>
      <c r="R91" s="89"/>
      <c r="S91" s="89"/>
      <c r="T91" s="89"/>
      <c r="U91" s="89"/>
      <c r="V91" s="89"/>
      <c r="W91" s="89"/>
      <c r="X91" s="89"/>
      <c r="Y91" s="89"/>
      <c r="Z91" s="89"/>
      <c r="AA91" s="89"/>
      <c r="AB91" s="89"/>
      <c r="AC91" s="89"/>
      <c r="AD91" s="89"/>
      <c r="AE91" s="89"/>
      <c r="AF91" s="89"/>
      <c r="AG91" s="89"/>
    </row>
    <row r="92" spans="1:33" s="71" customFormat="1" x14ac:dyDescent="0.2">
      <c r="A92" s="1"/>
      <c r="B92" s="372" t="s">
        <v>625</v>
      </c>
      <c r="C92" s="348">
        <v>40.46875</v>
      </c>
      <c r="D92" s="348">
        <v>0</v>
      </c>
      <c r="E92" s="348">
        <v>0</v>
      </c>
      <c r="F92" s="348">
        <v>0</v>
      </c>
      <c r="G92" s="348">
        <v>0</v>
      </c>
      <c r="H92" s="348">
        <v>0</v>
      </c>
      <c r="I92" s="348">
        <v>40.46875</v>
      </c>
      <c r="J92" s="348">
        <v>0</v>
      </c>
      <c r="K92" s="348">
        <v>0</v>
      </c>
      <c r="L92" s="80">
        <v>0</v>
      </c>
      <c r="M92" s="348">
        <v>0</v>
      </c>
      <c r="N92" s="348">
        <v>0</v>
      </c>
      <c r="O92" s="1042">
        <f t="shared" si="27"/>
        <v>80.9375</v>
      </c>
      <c r="P92" s="89"/>
      <c r="Q92" s="89"/>
      <c r="R92" s="89"/>
      <c r="S92" s="89"/>
      <c r="T92" s="89"/>
      <c r="U92" s="89"/>
      <c r="V92" s="89"/>
      <c r="W92" s="89"/>
      <c r="X92" s="89"/>
      <c r="Y92" s="89"/>
      <c r="Z92" s="89"/>
      <c r="AA92" s="89"/>
      <c r="AB92" s="89"/>
      <c r="AC92" s="89"/>
      <c r="AD92" s="89"/>
      <c r="AE92" s="89"/>
      <c r="AF92" s="89"/>
      <c r="AG92" s="89"/>
    </row>
    <row r="93" spans="1:33" s="71" customFormat="1" x14ac:dyDescent="0.2">
      <c r="A93" s="1"/>
      <c r="B93" s="347" t="s">
        <v>428</v>
      </c>
      <c r="C93" s="348">
        <v>62.34375</v>
      </c>
      <c r="D93" s="348">
        <v>0</v>
      </c>
      <c r="E93" s="348">
        <v>0</v>
      </c>
      <c r="F93" s="348">
        <v>0</v>
      </c>
      <c r="G93" s="348">
        <v>0</v>
      </c>
      <c r="H93" s="348">
        <v>0</v>
      </c>
      <c r="I93" s="348">
        <v>62.34375</v>
      </c>
      <c r="J93" s="348">
        <v>0</v>
      </c>
      <c r="K93" s="348">
        <v>0</v>
      </c>
      <c r="L93" s="80">
        <v>0</v>
      </c>
      <c r="M93" s="348">
        <v>0</v>
      </c>
      <c r="N93" s="348">
        <v>0</v>
      </c>
      <c r="O93" s="1042">
        <f t="shared" si="27"/>
        <v>124.6875</v>
      </c>
      <c r="P93" s="89"/>
      <c r="Q93" s="89"/>
      <c r="R93" s="89"/>
      <c r="S93" s="89"/>
      <c r="T93" s="89"/>
      <c r="U93" s="89"/>
      <c r="V93" s="89"/>
      <c r="W93" s="89"/>
      <c r="X93" s="89"/>
      <c r="Y93" s="89"/>
      <c r="Z93" s="89"/>
      <c r="AA93" s="89"/>
      <c r="AB93" s="89"/>
      <c r="AC93" s="89"/>
      <c r="AD93" s="89"/>
      <c r="AE93" s="89"/>
      <c r="AF93" s="89"/>
      <c r="AG93" s="89"/>
    </row>
    <row r="94" spans="1:33" s="71" customFormat="1" x14ac:dyDescent="0.2">
      <c r="A94" s="1"/>
      <c r="B94" s="347" t="s">
        <v>540</v>
      </c>
      <c r="C94" s="348">
        <v>0</v>
      </c>
      <c r="D94" s="348">
        <v>0</v>
      </c>
      <c r="E94" s="348">
        <v>0</v>
      </c>
      <c r="F94" s="348">
        <v>0</v>
      </c>
      <c r="G94" s="348">
        <v>0</v>
      </c>
      <c r="H94" s="348">
        <v>97.96875</v>
      </c>
      <c r="I94" s="348">
        <v>0</v>
      </c>
      <c r="J94" s="348">
        <v>0</v>
      </c>
      <c r="K94" s="348">
        <v>0</v>
      </c>
      <c r="L94" s="80">
        <v>0</v>
      </c>
      <c r="M94" s="348">
        <v>0</v>
      </c>
      <c r="N94" s="348">
        <v>97.96875</v>
      </c>
      <c r="O94" s="1042">
        <f t="shared" si="27"/>
        <v>195.9375</v>
      </c>
      <c r="P94" s="89"/>
      <c r="Q94" s="89"/>
      <c r="R94" s="89"/>
      <c r="S94" s="89"/>
      <c r="T94" s="89"/>
      <c r="U94" s="89"/>
      <c r="V94" s="89"/>
      <c r="W94" s="89"/>
      <c r="X94" s="89"/>
      <c r="Y94" s="89"/>
      <c r="Z94" s="89"/>
      <c r="AA94" s="89"/>
      <c r="AB94" s="89"/>
      <c r="AC94" s="89"/>
      <c r="AD94" s="89"/>
      <c r="AE94" s="89"/>
      <c r="AF94" s="89"/>
      <c r="AG94" s="89"/>
    </row>
    <row r="95" spans="1:33" s="71" customFormat="1" x14ac:dyDescent="0.2">
      <c r="A95" s="1"/>
      <c r="B95" s="372" t="s">
        <v>541</v>
      </c>
      <c r="C95" s="348">
        <v>0</v>
      </c>
      <c r="D95" s="348">
        <v>0</v>
      </c>
      <c r="E95" s="348">
        <v>0</v>
      </c>
      <c r="F95" s="348">
        <v>0</v>
      </c>
      <c r="G95" s="348">
        <v>0</v>
      </c>
      <c r="H95" s="348">
        <v>0</v>
      </c>
      <c r="I95" s="348">
        <v>0</v>
      </c>
      <c r="J95" s="348">
        <v>0</v>
      </c>
      <c r="K95" s="348">
        <v>0</v>
      </c>
      <c r="L95" s="80">
        <v>13.529765484064942</v>
      </c>
      <c r="M95" s="348">
        <v>0</v>
      </c>
      <c r="N95" s="348">
        <v>0</v>
      </c>
      <c r="O95" s="1042">
        <f t="shared" si="27"/>
        <v>13.529765484064942</v>
      </c>
      <c r="P95" s="89"/>
      <c r="Q95" s="89"/>
      <c r="R95" s="89"/>
      <c r="S95" s="89"/>
      <c r="T95" s="89"/>
      <c r="U95" s="89"/>
      <c r="V95" s="89"/>
      <c r="W95" s="89"/>
      <c r="X95" s="89"/>
      <c r="Y95" s="89"/>
      <c r="Z95" s="89"/>
      <c r="AA95" s="89"/>
      <c r="AB95" s="89"/>
      <c r="AC95" s="89"/>
      <c r="AD95" s="89"/>
      <c r="AE95" s="89"/>
      <c r="AF95" s="89"/>
      <c r="AG95" s="89"/>
    </row>
    <row r="96" spans="1:33" s="71" customFormat="1" x14ac:dyDescent="0.2">
      <c r="A96" s="1"/>
      <c r="B96" s="372" t="s">
        <v>426</v>
      </c>
      <c r="C96" s="348">
        <v>0</v>
      </c>
      <c r="D96" s="348">
        <v>3.4734359700000002</v>
      </c>
      <c r="E96" s="348">
        <v>0</v>
      </c>
      <c r="F96" s="348">
        <v>0</v>
      </c>
      <c r="G96" s="348">
        <v>0</v>
      </c>
      <c r="H96" s="348">
        <v>0</v>
      </c>
      <c r="I96" s="348">
        <v>0</v>
      </c>
      <c r="J96" s="348">
        <v>3.4734359700000002</v>
      </c>
      <c r="K96" s="348">
        <v>0</v>
      </c>
      <c r="L96" s="80">
        <v>0</v>
      </c>
      <c r="M96" s="348">
        <v>0</v>
      </c>
      <c r="N96" s="348">
        <v>0</v>
      </c>
      <c r="O96" s="1042">
        <f t="shared" si="27"/>
        <v>6.9468719400000003</v>
      </c>
      <c r="P96" s="89"/>
      <c r="Q96" s="89"/>
      <c r="R96" s="89"/>
      <c r="S96" s="89"/>
      <c r="T96" s="89"/>
      <c r="U96" s="89"/>
      <c r="V96" s="89"/>
      <c r="W96" s="89"/>
      <c r="X96" s="89"/>
      <c r="Y96" s="89"/>
      <c r="Z96" s="89"/>
      <c r="AA96" s="89"/>
      <c r="AB96" s="89"/>
      <c r="AC96" s="89"/>
      <c r="AD96" s="89"/>
      <c r="AE96" s="89"/>
      <c r="AF96" s="89"/>
      <c r="AG96" s="89"/>
    </row>
    <row r="97" spans="1:33" s="71" customFormat="1" x14ac:dyDescent="0.2">
      <c r="A97" s="1"/>
      <c r="B97" s="372" t="s">
        <v>712</v>
      </c>
      <c r="C97" s="348">
        <v>0</v>
      </c>
      <c r="D97" s="348">
        <v>116.69121895000001</v>
      </c>
      <c r="E97" s="348">
        <v>0</v>
      </c>
      <c r="F97" s="348">
        <v>0</v>
      </c>
      <c r="G97" s="348">
        <v>0</v>
      </c>
      <c r="H97" s="348">
        <v>0</v>
      </c>
      <c r="I97" s="348">
        <v>0</v>
      </c>
      <c r="J97" s="348">
        <v>0</v>
      </c>
      <c r="K97" s="348">
        <v>0</v>
      </c>
      <c r="L97" s="80">
        <v>0</v>
      </c>
      <c r="M97" s="348">
        <v>0</v>
      </c>
      <c r="N97" s="348">
        <v>0</v>
      </c>
      <c r="O97" s="1042">
        <f t="shared" si="27"/>
        <v>116.69121895000001</v>
      </c>
      <c r="P97" s="89"/>
      <c r="Q97" s="89"/>
      <c r="R97" s="89"/>
      <c r="S97" s="89"/>
      <c r="T97" s="89"/>
      <c r="U97" s="89"/>
      <c r="V97" s="89"/>
      <c r="W97" s="89"/>
      <c r="X97" s="89"/>
      <c r="Y97" s="89"/>
      <c r="Z97" s="89"/>
      <c r="AA97" s="89"/>
      <c r="AB97" s="89"/>
      <c r="AC97" s="89"/>
      <c r="AD97" s="89"/>
      <c r="AE97" s="89"/>
      <c r="AF97" s="89"/>
      <c r="AG97" s="89"/>
    </row>
    <row r="98" spans="1:33" s="71" customFormat="1" x14ac:dyDescent="0.2">
      <c r="A98" s="1"/>
      <c r="B98" s="347" t="s">
        <v>710</v>
      </c>
      <c r="C98" s="348">
        <v>0</v>
      </c>
      <c r="D98" s="348">
        <v>0</v>
      </c>
      <c r="E98" s="348">
        <v>0</v>
      </c>
      <c r="F98" s="348">
        <v>0</v>
      </c>
      <c r="G98" s="348">
        <v>84.81139395999999</v>
      </c>
      <c r="H98" s="348">
        <v>0</v>
      </c>
      <c r="I98" s="348">
        <v>0</v>
      </c>
      <c r="J98" s="348">
        <v>0</v>
      </c>
      <c r="K98" s="348">
        <v>0</v>
      </c>
      <c r="L98" s="80">
        <v>0</v>
      </c>
      <c r="M98" s="348">
        <v>0</v>
      </c>
      <c r="N98" s="348">
        <v>0</v>
      </c>
      <c r="O98" s="1042">
        <f t="shared" si="27"/>
        <v>84.81139395999999</v>
      </c>
      <c r="P98" s="89"/>
      <c r="Q98" s="89"/>
      <c r="R98" s="89"/>
      <c r="S98" s="89"/>
      <c r="T98" s="89"/>
      <c r="U98" s="89"/>
      <c r="V98" s="89"/>
      <c r="W98" s="89"/>
      <c r="X98" s="89"/>
      <c r="Y98" s="89"/>
      <c r="Z98" s="89"/>
      <c r="AA98" s="89"/>
      <c r="AB98" s="89"/>
      <c r="AC98" s="89"/>
      <c r="AD98" s="89"/>
      <c r="AE98" s="89"/>
      <c r="AF98" s="89"/>
      <c r="AG98" s="89"/>
    </row>
    <row r="99" spans="1:33" s="71" customFormat="1" x14ac:dyDescent="0.2">
      <c r="A99" s="1"/>
      <c r="B99" s="347" t="s">
        <v>572</v>
      </c>
      <c r="C99" s="348">
        <v>0</v>
      </c>
      <c r="D99" s="348">
        <v>0</v>
      </c>
      <c r="E99" s="348">
        <v>422.23747994867813</v>
      </c>
      <c r="F99" s="348">
        <v>0</v>
      </c>
      <c r="G99" s="348">
        <v>0</v>
      </c>
      <c r="H99" s="348">
        <v>426.87745225553914</v>
      </c>
      <c r="I99" s="348">
        <v>0</v>
      </c>
      <c r="J99" s="348">
        <v>0</v>
      </c>
      <c r="K99" s="348">
        <v>0</v>
      </c>
      <c r="L99" s="80">
        <v>0</v>
      </c>
      <c r="M99" s="348">
        <v>0</v>
      </c>
      <c r="N99" s="348">
        <v>0</v>
      </c>
      <c r="O99" s="1042">
        <f t="shared" si="27"/>
        <v>849.11493220421721</v>
      </c>
      <c r="P99" s="89"/>
      <c r="Q99" s="89"/>
      <c r="R99" s="89"/>
      <c r="S99" s="89"/>
      <c r="T99" s="89"/>
      <c r="U99" s="89"/>
      <c r="V99" s="89"/>
      <c r="W99" s="89"/>
      <c r="X99" s="89"/>
      <c r="Y99" s="89"/>
      <c r="Z99" s="89"/>
      <c r="AA99" s="89"/>
      <c r="AB99" s="89"/>
      <c r="AC99" s="89"/>
      <c r="AD99" s="89"/>
      <c r="AE99" s="89"/>
      <c r="AF99" s="89"/>
      <c r="AG99" s="89"/>
    </row>
    <row r="100" spans="1:33" s="71" customFormat="1" x14ac:dyDescent="0.2">
      <c r="A100" s="1"/>
      <c r="B100" s="347" t="s">
        <v>626</v>
      </c>
      <c r="C100" s="348">
        <v>124.84375</v>
      </c>
      <c r="D100" s="348">
        <v>0</v>
      </c>
      <c r="E100" s="348">
        <v>0</v>
      </c>
      <c r="F100" s="348">
        <v>0</v>
      </c>
      <c r="G100" s="348">
        <v>0</v>
      </c>
      <c r="H100" s="348">
        <v>0</v>
      </c>
      <c r="I100" s="348">
        <v>124.84375</v>
      </c>
      <c r="J100" s="348">
        <v>0</v>
      </c>
      <c r="K100" s="348">
        <v>0</v>
      </c>
      <c r="L100" s="80">
        <v>0</v>
      </c>
      <c r="M100" s="348">
        <v>0</v>
      </c>
      <c r="N100" s="348">
        <v>0</v>
      </c>
      <c r="O100" s="1042">
        <f t="shared" si="27"/>
        <v>249.6875</v>
      </c>
      <c r="P100" s="89"/>
      <c r="Q100" s="89"/>
      <c r="R100" s="89"/>
      <c r="S100" s="89"/>
      <c r="T100" s="89"/>
      <c r="U100" s="89"/>
      <c r="V100" s="89"/>
      <c r="W100" s="89"/>
      <c r="X100" s="89"/>
      <c r="Y100" s="89"/>
      <c r="Z100" s="89"/>
      <c r="AA100" s="89"/>
      <c r="AB100" s="89"/>
      <c r="AC100" s="89"/>
      <c r="AD100" s="89"/>
      <c r="AE100" s="89"/>
      <c r="AF100" s="89"/>
      <c r="AG100" s="89"/>
    </row>
    <row r="101" spans="1:33" s="71" customFormat="1" x14ac:dyDescent="0.2">
      <c r="A101" s="1"/>
      <c r="B101" s="347" t="s">
        <v>518</v>
      </c>
      <c r="C101" s="348">
        <v>91.40625</v>
      </c>
      <c r="D101" s="348">
        <v>0</v>
      </c>
      <c r="E101" s="348">
        <v>0</v>
      </c>
      <c r="F101" s="348">
        <v>0</v>
      </c>
      <c r="G101" s="348">
        <v>0</v>
      </c>
      <c r="H101" s="348">
        <v>0</v>
      </c>
      <c r="I101" s="348">
        <v>91.40625</v>
      </c>
      <c r="J101" s="348">
        <v>0</v>
      </c>
      <c r="K101" s="348">
        <v>0</v>
      </c>
      <c r="L101" s="80">
        <v>0</v>
      </c>
      <c r="M101" s="348">
        <v>0</v>
      </c>
      <c r="N101" s="348">
        <v>0</v>
      </c>
      <c r="O101" s="1042">
        <f t="shared" si="27"/>
        <v>182.8125</v>
      </c>
      <c r="P101" s="89"/>
      <c r="Q101" s="89"/>
      <c r="R101" s="89"/>
      <c r="S101" s="89"/>
      <c r="T101" s="89"/>
      <c r="U101" s="89"/>
      <c r="V101" s="89"/>
      <c r="W101" s="89"/>
      <c r="X101" s="89"/>
      <c r="Y101" s="89"/>
      <c r="Z101" s="89"/>
      <c r="AA101" s="89"/>
      <c r="AB101" s="89"/>
      <c r="AC101" s="89"/>
      <c r="AD101" s="89"/>
      <c r="AE101" s="89"/>
      <c r="AF101" s="89"/>
      <c r="AG101" s="89"/>
    </row>
    <row r="102" spans="1:33" s="71" customFormat="1" x14ac:dyDescent="0.2">
      <c r="A102" s="1"/>
      <c r="B102" s="347" t="s">
        <v>627</v>
      </c>
      <c r="C102" s="348">
        <v>103.125</v>
      </c>
      <c r="D102" s="348">
        <v>0</v>
      </c>
      <c r="E102" s="348">
        <v>0</v>
      </c>
      <c r="F102" s="348">
        <v>0</v>
      </c>
      <c r="G102" s="348">
        <v>0</v>
      </c>
      <c r="H102" s="348">
        <v>0</v>
      </c>
      <c r="I102" s="348">
        <v>103.125</v>
      </c>
      <c r="J102" s="348">
        <v>0</v>
      </c>
      <c r="K102" s="348">
        <v>0</v>
      </c>
      <c r="L102" s="80">
        <v>0</v>
      </c>
      <c r="M102" s="348">
        <v>0</v>
      </c>
      <c r="N102" s="348">
        <v>0</v>
      </c>
      <c r="O102" s="1042">
        <f t="shared" si="27"/>
        <v>206.25</v>
      </c>
      <c r="P102" s="89"/>
      <c r="Q102" s="89"/>
      <c r="R102" s="89"/>
      <c r="S102" s="89"/>
      <c r="T102" s="89"/>
      <c r="U102" s="89"/>
      <c r="V102" s="89"/>
      <c r="W102" s="89"/>
      <c r="X102" s="89"/>
      <c r="Y102" s="89"/>
      <c r="Z102" s="89"/>
      <c r="AA102" s="89"/>
      <c r="AB102" s="89"/>
      <c r="AC102" s="89"/>
      <c r="AD102" s="89"/>
      <c r="AE102" s="89"/>
      <c r="AF102" s="89"/>
      <c r="AG102" s="89"/>
    </row>
    <row r="103" spans="1:33" s="71" customFormat="1" x14ac:dyDescent="0.2">
      <c r="A103" s="1"/>
      <c r="B103" s="372" t="s">
        <v>519</v>
      </c>
      <c r="C103" s="348">
        <v>128.90625</v>
      </c>
      <c r="D103" s="348">
        <v>0</v>
      </c>
      <c r="E103" s="348">
        <v>0</v>
      </c>
      <c r="F103" s="348">
        <v>0</v>
      </c>
      <c r="G103" s="348">
        <v>0</v>
      </c>
      <c r="H103" s="348">
        <v>0</v>
      </c>
      <c r="I103" s="348">
        <v>128.90625</v>
      </c>
      <c r="J103" s="348">
        <v>0</v>
      </c>
      <c r="K103" s="348">
        <v>0</v>
      </c>
      <c r="L103" s="80">
        <v>0</v>
      </c>
      <c r="M103" s="348">
        <v>0</v>
      </c>
      <c r="N103" s="348">
        <v>0</v>
      </c>
      <c r="O103" s="1042">
        <f t="shared" si="27"/>
        <v>257.8125</v>
      </c>
      <c r="P103" s="89"/>
      <c r="Q103" s="89"/>
      <c r="R103" s="89"/>
      <c r="S103" s="89"/>
      <c r="T103" s="89"/>
      <c r="U103" s="89"/>
      <c r="V103" s="89"/>
      <c r="W103" s="89"/>
      <c r="X103" s="89"/>
      <c r="Y103" s="89"/>
      <c r="Z103" s="89"/>
      <c r="AA103" s="89"/>
      <c r="AB103" s="89"/>
      <c r="AC103" s="89"/>
      <c r="AD103" s="89"/>
      <c r="AE103" s="89"/>
      <c r="AF103" s="89"/>
      <c r="AG103" s="89"/>
    </row>
    <row r="104" spans="1:33" s="71" customFormat="1" x14ac:dyDescent="0.2">
      <c r="A104" s="1"/>
      <c r="B104" s="372" t="s">
        <v>429</v>
      </c>
      <c r="C104" s="348">
        <v>32.636428222539372</v>
      </c>
      <c r="D104" s="348">
        <v>0</v>
      </c>
      <c r="E104" s="348">
        <v>0</v>
      </c>
      <c r="F104" s="348">
        <v>0</v>
      </c>
      <c r="G104" s="348">
        <v>0</v>
      </c>
      <c r="H104" s="348">
        <v>0</v>
      </c>
      <c r="I104" s="348">
        <v>32.636428222539372</v>
      </c>
      <c r="J104" s="348">
        <v>0</v>
      </c>
      <c r="K104" s="348">
        <v>0</v>
      </c>
      <c r="L104" s="80">
        <v>0</v>
      </c>
      <c r="M104" s="348">
        <v>0</v>
      </c>
      <c r="N104" s="348">
        <v>0</v>
      </c>
      <c r="O104" s="1042">
        <f t="shared" si="27"/>
        <v>65.272856445078745</v>
      </c>
      <c r="P104" s="89"/>
      <c r="Q104" s="89"/>
      <c r="R104" s="89"/>
      <c r="S104" s="89"/>
      <c r="T104" s="89"/>
      <c r="U104" s="89"/>
      <c r="V104" s="89"/>
      <c r="W104" s="89"/>
      <c r="X104" s="89"/>
      <c r="Y104" s="89"/>
      <c r="Z104" s="89"/>
      <c r="AA104" s="89"/>
      <c r="AB104" s="89"/>
      <c r="AC104" s="89"/>
      <c r="AD104" s="89"/>
      <c r="AE104" s="89"/>
      <c r="AF104" s="89"/>
      <c r="AG104" s="89"/>
    </row>
    <row r="105" spans="1:33" s="71" customFormat="1" x14ac:dyDescent="0.2">
      <c r="A105" s="1"/>
      <c r="B105" s="347" t="s">
        <v>511</v>
      </c>
      <c r="C105" s="348">
        <v>0</v>
      </c>
      <c r="D105" s="348">
        <v>0</v>
      </c>
      <c r="E105" s="348">
        <v>0</v>
      </c>
      <c r="F105" s="348">
        <v>53.793688850347777</v>
      </c>
      <c r="G105" s="348">
        <v>0</v>
      </c>
      <c r="H105" s="348">
        <v>0</v>
      </c>
      <c r="I105" s="348">
        <v>0</v>
      </c>
      <c r="J105" s="348">
        <v>0</v>
      </c>
      <c r="K105" s="348">
        <v>0</v>
      </c>
      <c r="L105" s="80">
        <v>0</v>
      </c>
      <c r="M105" s="348">
        <v>0</v>
      </c>
      <c r="N105" s="348">
        <v>0</v>
      </c>
      <c r="O105" s="1042">
        <f t="shared" si="27"/>
        <v>53.793688850347777</v>
      </c>
      <c r="P105" s="89"/>
      <c r="Q105" s="89"/>
      <c r="R105" s="89"/>
      <c r="S105" s="89"/>
      <c r="T105" s="89"/>
      <c r="U105" s="89"/>
      <c r="V105" s="89"/>
      <c r="W105" s="89"/>
      <c r="X105" s="89"/>
      <c r="Y105" s="89"/>
      <c r="Z105" s="89"/>
      <c r="AA105" s="89"/>
      <c r="AB105" s="89"/>
      <c r="AC105" s="89"/>
      <c r="AD105" s="89"/>
      <c r="AE105" s="89"/>
      <c r="AF105" s="89"/>
      <c r="AG105" s="89"/>
    </row>
    <row r="106" spans="1:33" s="71" customFormat="1" x14ac:dyDescent="0.2">
      <c r="A106" s="1"/>
      <c r="B106" s="372" t="s">
        <v>628</v>
      </c>
      <c r="C106" s="348">
        <v>0</v>
      </c>
      <c r="D106" s="348">
        <v>0</v>
      </c>
      <c r="E106" s="348">
        <v>18.299585237907429</v>
      </c>
      <c r="F106" s="348">
        <v>0</v>
      </c>
      <c r="G106" s="348">
        <v>0</v>
      </c>
      <c r="H106" s="348">
        <v>0</v>
      </c>
      <c r="I106" s="348">
        <v>0</v>
      </c>
      <c r="J106" s="348">
        <v>0</v>
      </c>
      <c r="K106" s="348">
        <v>18.299585237907429</v>
      </c>
      <c r="L106" s="80">
        <v>0</v>
      </c>
      <c r="M106" s="348">
        <v>0</v>
      </c>
      <c r="N106" s="348">
        <v>0</v>
      </c>
      <c r="O106" s="1042">
        <f t="shared" si="27"/>
        <v>36.599170475814859</v>
      </c>
      <c r="P106" s="89"/>
      <c r="Q106" s="89"/>
      <c r="R106" s="89"/>
      <c r="S106" s="89"/>
      <c r="T106" s="89"/>
      <c r="U106" s="89"/>
      <c r="V106" s="89"/>
      <c r="W106" s="89"/>
      <c r="X106" s="89"/>
      <c r="Y106" s="89"/>
      <c r="Z106" s="89"/>
      <c r="AA106" s="89"/>
      <c r="AB106" s="89"/>
      <c r="AC106" s="89"/>
      <c r="AD106" s="89"/>
      <c r="AE106" s="89"/>
      <c r="AF106" s="89"/>
      <c r="AG106" s="89"/>
    </row>
    <row r="107" spans="1:33" s="71" customFormat="1" x14ac:dyDescent="0.2">
      <c r="A107" s="1"/>
      <c r="B107" s="347" t="s">
        <v>672</v>
      </c>
      <c r="C107" s="348">
        <v>0</v>
      </c>
      <c r="D107" s="348">
        <v>0</v>
      </c>
      <c r="E107" s="348">
        <v>0</v>
      </c>
      <c r="F107" s="348">
        <v>18.107210523736029</v>
      </c>
      <c r="G107" s="348">
        <v>0</v>
      </c>
      <c r="H107" s="348">
        <v>0</v>
      </c>
      <c r="I107" s="348">
        <v>0</v>
      </c>
      <c r="J107" s="348">
        <v>0</v>
      </c>
      <c r="K107" s="348">
        <v>0</v>
      </c>
      <c r="L107" s="80">
        <v>18.107210523736029</v>
      </c>
      <c r="M107" s="348">
        <v>0</v>
      </c>
      <c r="N107" s="348">
        <v>0</v>
      </c>
      <c r="O107" s="1042">
        <f t="shared" si="27"/>
        <v>36.214421047472058</v>
      </c>
      <c r="P107" s="89"/>
      <c r="Q107" s="89"/>
      <c r="R107" s="89"/>
      <c r="S107" s="89"/>
      <c r="T107" s="89"/>
      <c r="U107" s="89"/>
      <c r="V107" s="89"/>
      <c r="W107" s="89"/>
      <c r="X107" s="89"/>
      <c r="Y107" s="89"/>
      <c r="Z107" s="89"/>
      <c r="AA107" s="89"/>
      <c r="AB107" s="89"/>
      <c r="AC107" s="89"/>
      <c r="AD107" s="89"/>
      <c r="AE107" s="89"/>
      <c r="AF107" s="89"/>
      <c r="AG107" s="89"/>
    </row>
    <row r="108" spans="1:33" s="71" customFormat="1" x14ac:dyDescent="0.2">
      <c r="A108" s="1"/>
      <c r="B108" s="347" t="s">
        <v>711</v>
      </c>
      <c r="C108" s="348">
        <v>0</v>
      </c>
      <c r="D108" s="348">
        <v>0</v>
      </c>
      <c r="E108" s="348">
        <v>0</v>
      </c>
      <c r="F108" s="348">
        <v>0</v>
      </c>
      <c r="G108" s="348">
        <v>34.848714731657388</v>
      </c>
      <c r="H108" s="348">
        <v>0</v>
      </c>
      <c r="I108" s="348">
        <v>0</v>
      </c>
      <c r="J108" s="348">
        <v>0</v>
      </c>
      <c r="K108" s="348">
        <v>0</v>
      </c>
      <c r="L108" s="80">
        <v>0</v>
      </c>
      <c r="M108" s="348">
        <v>34.848714731657388</v>
      </c>
      <c r="N108" s="348">
        <v>0</v>
      </c>
      <c r="O108" s="1042">
        <f t="shared" si="27"/>
        <v>69.697429463314776</v>
      </c>
      <c r="P108" s="89"/>
      <c r="Q108" s="89"/>
      <c r="R108" s="89"/>
      <c r="S108" s="89"/>
      <c r="T108" s="89"/>
      <c r="U108" s="89"/>
      <c r="V108" s="89"/>
      <c r="W108" s="89"/>
      <c r="X108" s="89"/>
      <c r="Y108" s="89"/>
      <c r="Z108" s="89"/>
      <c r="AA108" s="89"/>
      <c r="AB108" s="89"/>
      <c r="AC108" s="89"/>
      <c r="AD108" s="89"/>
      <c r="AE108" s="89"/>
      <c r="AF108" s="89"/>
      <c r="AG108" s="89"/>
    </row>
    <row r="109" spans="1:33" s="71" customFormat="1" x14ac:dyDescent="0.2">
      <c r="A109" s="1"/>
      <c r="B109" s="347" t="s">
        <v>577</v>
      </c>
      <c r="C109" s="348">
        <v>36.780732345248474</v>
      </c>
      <c r="D109" s="348">
        <v>0</v>
      </c>
      <c r="E109" s="348">
        <v>0</v>
      </c>
      <c r="F109" s="348">
        <v>0</v>
      </c>
      <c r="G109" s="348">
        <v>0</v>
      </c>
      <c r="H109" s="348">
        <v>0</v>
      </c>
      <c r="I109" s="348">
        <v>0</v>
      </c>
      <c r="J109" s="348">
        <v>0</v>
      </c>
      <c r="K109" s="348">
        <v>0</v>
      </c>
      <c r="L109" s="80">
        <v>0</v>
      </c>
      <c r="M109" s="348">
        <v>0</v>
      </c>
      <c r="N109" s="348">
        <v>0</v>
      </c>
      <c r="O109" s="1042">
        <f t="shared" si="27"/>
        <v>36.780732345248474</v>
      </c>
      <c r="P109" s="89"/>
      <c r="Q109" s="89"/>
      <c r="R109" s="89"/>
      <c r="S109" s="89"/>
      <c r="T109" s="89"/>
      <c r="U109" s="89"/>
      <c r="V109" s="89"/>
      <c r="W109" s="89"/>
      <c r="X109" s="89"/>
      <c r="Y109" s="89"/>
      <c r="Z109" s="89"/>
      <c r="AA109" s="89"/>
      <c r="AB109" s="89"/>
      <c r="AC109" s="89"/>
      <c r="AD109" s="89"/>
      <c r="AE109" s="89"/>
      <c r="AF109" s="89"/>
      <c r="AG109" s="89"/>
    </row>
    <row r="110" spans="1:33" s="71" customFormat="1" x14ac:dyDescent="0.2">
      <c r="A110" s="1"/>
      <c r="B110" s="372" t="s">
        <v>512</v>
      </c>
      <c r="C110" s="348">
        <v>52.787162162162161</v>
      </c>
      <c r="D110" s="348">
        <v>0</v>
      </c>
      <c r="E110" s="348">
        <v>0</v>
      </c>
      <c r="F110" s="348">
        <v>0</v>
      </c>
      <c r="G110" s="348">
        <v>0</v>
      </c>
      <c r="H110" s="348">
        <v>0</v>
      </c>
      <c r="I110" s="348">
        <v>0</v>
      </c>
      <c r="J110" s="348">
        <v>0</v>
      </c>
      <c r="K110" s="348">
        <v>0</v>
      </c>
      <c r="L110" s="80">
        <v>0</v>
      </c>
      <c r="M110" s="348">
        <v>0</v>
      </c>
      <c r="N110" s="348">
        <v>0</v>
      </c>
      <c r="O110" s="1042">
        <f t="shared" si="27"/>
        <v>52.787162162162161</v>
      </c>
      <c r="P110" s="89"/>
      <c r="Q110" s="89"/>
      <c r="R110" s="89"/>
      <c r="S110" s="89"/>
      <c r="T110" s="89"/>
      <c r="U110" s="89"/>
      <c r="V110" s="89"/>
      <c r="W110" s="89"/>
      <c r="X110" s="89"/>
      <c r="Y110" s="89"/>
      <c r="Z110" s="89"/>
      <c r="AA110" s="89"/>
      <c r="AB110" s="89"/>
      <c r="AC110" s="89"/>
      <c r="AD110" s="89"/>
      <c r="AE110" s="89"/>
      <c r="AF110" s="89"/>
      <c r="AG110" s="89"/>
    </row>
    <row r="111" spans="1:33" s="71" customFormat="1" x14ac:dyDescent="0.2">
      <c r="A111" s="1"/>
      <c r="B111" s="347" t="s">
        <v>513</v>
      </c>
      <c r="C111" s="348">
        <v>68.112467306015702</v>
      </c>
      <c r="D111" s="348">
        <v>0</v>
      </c>
      <c r="E111" s="348">
        <v>0</v>
      </c>
      <c r="F111" s="348">
        <v>0</v>
      </c>
      <c r="G111" s="348">
        <v>0</v>
      </c>
      <c r="H111" s="348">
        <v>0</v>
      </c>
      <c r="I111" s="348">
        <v>0</v>
      </c>
      <c r="J111" s="348">
        <v>0</v>
      </c>
      <c r="K111" s="348">
        <v>0</v>
      </c>
      <c r="L111" s="80">
        <v>0</v>
      </c>
      <c r="M111" s="348">
        <v>0</v>
      </c>
      <c r="N111" s="348">
        <v>0</v>
      </c>
      <c r="O111" s="1042">
        <f t="shared" si="27"/>
        <v>68.112467306015702</v>
      </c>
      <c r="P111" s="89"/>
      <c r="Q111" s="89"/>
      <c r="R111" s="89"/>
      <c r="S111" s="89"/>
      <c r="T111" s="89"/>
      <c r="U111" s="89"/>
      <c r="V111" s="89"/>
      <c r="W111" s="89"/>
      <c r="X111" s="89"/>
      <c r="Y111" s="89"/>
      <c r="Z111" s="89"/>
      <c r="AA111" s="89"/>
      <c r="AB111" s="89"/>
      <c r="AC111" s="89"/>
      <c r="AD111" s="89"/>
      <c r="AE111" s="89"/>
      <c r="AF111" s="89"/>
      <c r="AG111" s="89"/>
    </row>
    <row r="112" spans="1:33" s="71" customFormat="1" x14ac:dyDescent="0.2">
      <c r="A112" s="1"/>
      <c r="B112" s="372" t="s">
        <v>578</v>
      </c>
      <c r="C112" s="348">
        <v>57.214472537053183</v>
      </c>
      <c r="D112" s="348">
        <v>0</v>
      </c>
      <c r="E112" s="348">
        <v>0</v>
      </c>
      <c r="F112" s="348">
        <v>0</v>
      </c>
      <c r="G112" s="348">
        <v>0</v>
      </c>
      <c r="H112" s="348">
        <v>0</v>
      </c>
      <c r="I112" s="348">
        <v>0</v>
      </c>
      <c r="J112" s="348">
        <v>0</v>
      </c>
      <c r="K112" s="348">
        <v>0</v>
      </c>
      <c r="L112" s="80">
        <v>0</v>
      </c>
      <c r="M112" s="348">
        <v>0</v>
      </c>
      <c r="N112" s="348">
        <v>0</v>
      </c>
      <c r="O112" s="1042">
        <f t="shared" si="27"/>
        <v>57.214472537053183</v>
      </c>
      <c r="P112" s="89"/>
      <c r="Q112" s="89"/>
      <c r="R112" s="89"/>
      <c r="S112" s="89"/>
      <c r="T112" s="89"/>
      <c r="U112" s="89"/>
      <c r="V112" s="89"/>
      <c r="W112" s="89"/>
      <c r="X112" s="89"/>
      <c r="Y112" s="89"/>
      <c r="Z112" s="89"/>
      <c r="AA112" s="89"/>
      <c r="AB112" s="89"/>
      <c r="AC112" s="89"/>
      <c r="AD112" s="89"/>
      <c r="AE112" s="89"/>
      <c r="AF112" s="89"/>
      <c r="AG112" s="89"/>
    </row>
    <row r="113" spans="1:33" s="71" customFormat="1" x14ac:dyDescent="0.2">
      <c r="A113" s="1"/>
      <c r="B113" s="347" t="s">
        <v>579</v>
      </c>
      <c r="C113" s="364">
        <v>0</v>
      </c>
      <c r="D113" s="364">
        <v>0</v>
      </c>
      <c r="E113" s="364">
        <v>0</v>
      </c>
      <c r="F113" s="364">
        <v>0</v>
      </c>
      <c r="G113" s="364">
        <v>0</v>
      </c>
      <c r="H113" s="364">
        <v>0</v>
      </c>
      <c r="I113" s="364">
        <v>0</v>
      </c>
      <c r="J113" s="364">
        <v>0</v>
      </c>
      <c r="K113" s="364">
        <v>0</v>
      </c>
      <c r="L113" s="80">
        <v>0</v>
      </c>
      <c r="M113" s="364">
        <v>51.224307606800345</v>
      </c>
      <c r="N113" s="348">
        <v>0</v>
      </c>
      <c r="O113" s="1042">
        <f t="shared" si="27"/>
        <v>51.224307606800345</v>
      </c>
      <c r="P113" s="89"/>
      <c r="Q113" s="89"/>
      <c r="R113" s="89"/>
      <c r="S113" s="89"/>
      <c r="T113" s="89"/>
      <c r="U113" s="89"/>
      <c r="V113" s="89"/>
      <c r="W113" s="89"/>
      <c r="X113" s="89"/>
      <c r="Y113" s="89"/>
      <c r="Z113" s="89"/>
      <c r="AA113" s="89"/>
      <c r="AB113" s="89"/>
      <c r="AC113" s="89"/>
      <c r="AD113" s="89"/>
      <c r="AE113" s="89"/>
      <c r="AF113" s="89"/>
      <c r="AG113" s="89"/>
    </row>
    <row r="114" spans="1:33" s="71" customFormat="1" x14ac:dyDescent="0.2">
      <c r="A114" s="1"/>
      <c r="B114" s="372" t="s">
        <v>842</v>
      </c>
      <c r="C114" s="364">
        <v>0</v>
      </c>
      <c r="D114" s="364">
        <v>0</v>
      </c>
      <c r="E114" s="364">
        <v>0</v>
      </c>
      <c r="F114" s="364">
        <v>0</v>
      </c>
      <c r="G114" s="364">
        <v>0</v>
      </c>
      <c r="H114" s="364">
        <v>0</v>
      </c>
      <c r="I114" s="364">
        <v>0</v>
      </c>
      <c r="J114" s="364">
        <v>0</v>
      </c>
      <c r="K114" s="364">
        <v>0</v>
      </c>
      <c r="L114" s="80">
        <v>0</v>
      </c>
      <c r="M114" s="364">
        <v>0</v>
      </c>
      <c r="N114" s="348">
        <v>0</v>
      </c>
      <c r="O114" s="1042">
        <f t="shared" si="27"/>
        <v>0</v>
      </c>
      <c r="P114" s="89"/>
      <c r="Q114" s="89"/>
      <c r="R114" s="89"/>
      <c r="S114" s="89"/>
      <c r="T114" s="89"/>
      <c r="U114" s="89"/>
      <c r="V114" s="89"/>
      <c r="W114" s="89"/>
      <c r="X114" s="89"/>
      <c r="Y114" s="89"/>
      <c r="Z114" s="89"/>
      <c r="AA114" s="89"/>
      <c r="AB114" s="89"/>
      <c r="AC114" s="89"/>
      <c r="AD114" s="89"/>
      <c r="AE114" s="89"/>
      <c r="AF114" s="89"/>
      <c r="AG114" s="89"/>
    </row>
    <row r="115" spans="1:33" s="71" customFormat="1" x14ac:dyDescent="0.2">
      <c r="A115" s="1"/>
      <c r="B115" s="347" t="s">
        <v>623</v>
      </c>
      <c r="C115" s="364">
        <v>0</v>
      </c>
      <c r="D115" s="364">
        <v>0</v>
      </c>
      <c r="E115" s="364">
        <v>0</v>
      </c>
      <c r="F115" s="364">
        <v>0</v>
      </c>
      <c r="G115" s="364">
        <v>0</v>
      </c>
      <c r="H115" s="364">
        <v>0</v>
      </c>
      <c r="I115" s="364">
        <v>0</v>
      </c>
      <c r="J115" s="364">
        <v>0</v>
      </c>
      <c r="K115" s="364">
        <v>0</v>
      </c>
      <c r="L115" s="80">
        <v>0</v>
      </c>
      <c r="M115" s="364">
        <v>0</v>
      </c>
      <c r="N115" s="348">
        <v>0</v>
      </c>
      <c r="O115" s="1042">
        <f t="shared" si="27"/>
        <v>0</v>
      </c>
      <c r="P115" s="89"/>
      <c r="Q115" s="89"/>
      <c r="R115" s="89"/>
      <c r="S115" s="89"/>
      <c r="T115" s="89"/>
      <c r="U115" s="89"/>
      <c r="V115" s="89"/>
      <c r="W115" s="89"/>
      <c r="X115" s="89"/>
      <c r="Y115" s="89"/>
      <c r="Z115" s="89"/>
      <c r="AA115" s="89"/>
      <c r="AB115" s="89"/>
      <c r="AC115" s="89"/>
      <c r="AD115" s="89"/>
      <c r="AE115" s="89"/>
      <c r="AF115" s="89"/>
      <c r="AG115" s="89"/>
    </row>
    <row r="116" spans="1:33" s="71" customFormat="1" x14ac:dyDescent="0.2">
      <c r="A116" s="1"/>
      <c r="B116" s="372" t="s">
        <v>80</v>
      </c>
      <c r="C116" s="348">
        <v>167.20078286</v>
      </c>
      <c r="D116" s="348">
        <v>39.496581230000004</v>
      </c>
      <c r="E116" s="348">
        <v>15.099320689999999</v>
      </c>
      <c r="F116" s="348">
        <v>40.960521760664896</v>
      </c>
      <c r="G116" s="348">
        <v>0</v>
      </c>
      <c r="H116" s="348">
        <v>95.109148000000005</v>
      </c>
      <c r="I116" s="348">
        <v>165.38338306</v>
      </c>
      <c r="J116" s="348">
        <v>39.067270569999998</v>
      </c>
      <c r="K116" s="348">
        <v>15.26524729</v>
      </c>
      <c r="L116" s="80">
        <v>41.170267565009212</v>
      </c>
      <c r="M116" s="348">
        <v>0</v>
      </c>
      <c r="N116" s="348">
        <v>95.109148000000005</v>
      </c>
      <c r="O116" s="1042">
        <f t="shared" si="27"/>
        <v>713.86167102567424</v>
      </c>
      <c r="P116" s="89"/>
      <c r="Q116" s="89"/>
      <c r="R116" s="89"/>
      <c r="S116" s="89"/>
      <c r="T116" s="89"/>
      <c r="U116" s="89"/>
      <c r="V116" s="89"/>
      <c r="W116" s="89"/>
      <c r="X116" s="89"/>
      <c r="Y116" s="89"/>
      <c r="Z116" s="89"/>
      <c r="AA116" s="89"/>
      <c r="AB116" s="89"/>
      <c r="AC116" s="89"/>
      <c r="AD116" s="89"/>
      <c r="AE116" s="89"/>
      <c r="AF116" s="89"/>
      <c r="AG116" s="89"/>
    </row>
    <row r="117" spans="1:33" s="71" customFormat="1" x14ac:dyDescent="0.2">
      <c r="A117" s="1"/>
      <c r="B117" s="991" t="s">
        <v>221</v>
      </c>
      <c r="C117" s="997">
        <f>+C118+C119</f>
        <v>6.0867875152355708</v>
      </c>
      <c r="D117" s="997">
        <f t="shared" ref="D117:N117" si="28">+D118+D119</f>
        <v>5.0733689940558797</v>
      </c>
      <c r="E117" s="997">
        <f t="shared" si="28"/>
        <v>104.34573631572731</v>
      </c>
      <c r="F117" s="997">
        <f t="shared" si="28"/>
        <v>0</v>
      </c>
      <c r="G117" s="997">
        <f t="shared" si="28"/>
        <v>1.7301504352106605</v>
      </c>
      <c r="H117" s="997">
        <f t="shared" si="28"/>
        <v>2.6431529362223336</v>
      </c>
      <c r="I117" s="997">
        <f t="shared" si="28"/>
        <v>0</v>
      </c>
      <c r="J117" s="997">
        <f t="shared" si="28"/>
        <v>0.18396211788742892</v>
      </c>
      <c r="K117" s="997">
        <f t="shared" si="28"/>
        <v>0</v>
      </c>
      <c r="L117" s="997">
        <f t="shared" si="28"/>
        <v>0</v>
      </c>
      <c r="M117" s="997">
        <f t="shared" si="28"/>
        <v>0</v>
      </c>
      <c r="N117" s="997">
        <f t="shared" si="28"/>
        <v>0</v>
      </c>
      <c r="O117" s="993">
        <f t="shared" si="27"/>
        <v>120.06315831433919</v>
      </c>
      <c r="P117" s="89"/>
      <c r="Q117" s="89"/>
      <c r="R117" s="89"/>
      <c r="S117" s="89"/>
      <c r="T117" s="89"/>
      <c r="U117" s="89"/>
      <c r="V117" s="89"/>
      <c r="W117" s="89"/>
      <c r="X117" s="89"/>
      <c r="Y117" s="89"/>
      <c r="Z117" s="89"/>
      <c r="AA117" s="89"/>
      <c r="AB117" s="89"/>
      <c r="AC117" s="89"/>
      <c r="AD117" s="89"/>
      <c r="AE117" s="89"/>
      <c r="AF117" s="89"/>
      <c r="AG117" s="89"/>
    </row>
    <row r="118" spans="1:33" s="71" customFormat="1" x14ac:dyDescent="0.2">
      <c r="A118" s="1"/>
      <c r="B118" s="1045" t="s">
        <v>73</v>
      </c>
      <c r="C118" s="1046">
        <v>6.0867875152355708</v>
      </c>
      <c r="D118" s="1046">
        <v>5.0733689940558797</v>
      </c>
      <c r="E118" s="1046">
        <v>104.34573631572731</v>
      </c>
      <c r="F118" s="1046">
        <v>0</v>
      </c>
      <c r="G118" s="1046">
        <v>1.7301504352106605</v>
      </c>
      <c r="H118" s="1046">
        <v>2.6431529362223336</v>
      </c>
      <c r="I118" s="1046">
        <v>0</v>
      </c>
      <c r="J118" s="1046">
        <v>0.18396211788742892</v>
      </c>
      <c r="K118" s="1046">
        <v>0</v>
      </c>
      <c r="L118" s="1042">
        <v>0</v>
      </c>
      <c r="M118" s="1046">
        <v>0</v>
      </c>
      <c r="N118" s="1046">
        <v>0</v>
      </c>
      <c r="O118" s="1042">
        <f t="shared" si="27"/>
        <v>120.06315831433919</v>
      </c>
      <c r="P118" s="89"/>
      <c r="Q118" s="89"/>
      <c r="R118" s="89"/>
      <c r="S118" s="89"/>
      <c r="T118" s="89"/>
      <c r="U118" s="89"/>
      <c r="V118" s="89"/>
      <c r="W118" s="89"/>
      <c r="X118" s="89"/>
      <c r="Y118" s="89"/>
      <c r="Z118" s="89"/>
      <c r="AA118" s="89"/>
      <c r="AB118" s="89"/>
      <c r="AC118" s="89"/>
      <c r="AD118" s="89"/>
      <c r="AE118" s="89"/>
      <c r="AF118" s="89"/>
      <c r="AG118" s="89"/>
    </row>
    <row r="119" spans="1:33" s="71" customFormat="1" x14ac:dyDescent="0.2">
      <c r="A119" s="1"/>
      <c r="B119" s="1045" t="s">
        <v>71</v>
      </c>
      <c r="C119" s="1046">
        <v>0</v>
      </c>
      <c r="D119" s="1046">
        <v>0</v>
      </c>
      <c r="E119" s="1046">
        <v>0</v>
      </c>
      <c r="F119" s="1046">
        <v>0</v>
      </c>
      <c r="G119" s="1046">
        <v>0</v>
      </c>
      <c r="H119" s="1046">
        <v>0</v>
      </c>
      <c r="I119" s="1046">
        <v>0</v>
      </c>
      <c r="J119" s="1046">
        <v>0</v>
      </c>
      <c r="K119" s="1046">
        <v>0</v>
      </c>
      <c r="L119" s="1042">
        <v>0</v>
      </c>
      <c r="M119" s="1046">
        <v>0</v>
      </c>
      <c r="N119" s="1046">
        <v>0</v>
      </c>
      <c r="O119" s="1042">
        <f t="shared" si="27"/>
        <v>0</v>
      </c>
      <c r="P119" s="89"/>
      <c r="Q119" s="89"/>
      <c r="R119" s="89"/>
      <c r="S119" s="89"/>
      <c r="T119" s="89"/>
      <c r="U119" s="89"/>
      <c r="V119" s="89"/>
      <c r="W119" s="89"/>
      <c r="X119" s="89"/>
      <c r="Y119" s="89"/>
      <c r="Z119" s="89"/>
      <c r="AA119" s="89"/>
      <c r="AB119" s="89"/>
      <c r="AC119" s="89"/>
      <c r="AD119" s="89"/>
      <c r="AE119" s="89"/>
      <c r="AF119" s="89"/>
      <c r="AG119" s="89"/>
    </row>
    <row r="120" spans="1:33" s="71" customFormat="1" x14ac:dyDescent="0.2">
      <c r="A120" s="1"/>
      <c r="B120" s="991" t="s">
        <v>345</v>
      </c>
      <c r="C120" s="997">
        <f t="shared" ref="C120:N120" si="29">+C121+C126</f>
        <v>19.537120531387831</v>
      </c>
      <c r="D120" s="997">
        <f t="shared" si="29"/>
        <v>0.32018153108378905</v>
      </c>
      <c r="E120" s="997">
        <f t="shared" si="29"/>
        <v>0.33996883199547689</v>
      </c>
      <c r="F120" s="997">
        <f t="shared" si="29"/>
        <v>17.831364956950935</v>
      </c>
      <c r="G120" s="997">
        <f t="shared" si="29"/>
        <v>0.30115343666858929</v>
      </c>
      <c r="H120" s="997">
        <f t="shared" si="29"/>
        <v>0.29481073758027709</v>
      </c>
      <c r="I120" s="997">
        <f t="shared" si="29"/>
        <v>16.334420214724812</v>
      </c>
      <c r="J120" s="997">
        <f t="shared" si="29"/>
        <v>0.2821253394036527</v>
      </c>
      <c r="K120" s="997">
        <f t="shared" si="29"/>
        <v>0.30191264316507727</v>
      </c>
      <c r="L120" s="997">
        <f t="shared" si="29"/>
        <v>14.997563775008828</v>
      </c>
      <c r="M120" s="997">
        <f t="shared" si="29"/>
        <v>0.26309724498845288</v>
      </c>
      <c r="N120" s="997">
        <f t="shared" si="29"/>
        <v>0.25675454590014063</v>
      </c>
      <c r="O120" s="993">
        <f t="shared" ref="O120:O127" si="30">SUM(C120:N120)</f>
        <v>71.060473788857863</v>
      </c>
      <c r="P120" s="89"/>
      <c r="Q120" s="89"/>
      <c r="R120" s="89"/>
      <c r="S120" s="89"/>
      <c r="T120" s="89"/>
      <c r="U120" s="89"/>
      <c r="V120" s="89"/>
      <c r="W120" s="89"/>
      <c r="X120" s="89"/>
      <c r="Y120" s="89"/>
      <c r="Z120" s="89"/>
      <c r="AA120" s="89"/>
      <c r="AB120" s="89"/>
      <c r="AC120" s="89"/>
      <c r="AD120" s="89"/>
      <c r="AE120" s="89"/>
      <c r="AF120" s="89"/>
      <c r="AG120" s="89"/>
    </row>
    <row r="121" spans="1:33" s="71" customFormat="1" x14ac:dyDescent="0.2">
      <c r="A121" s="1"/>
      <c r="B121" s="354" t="s">
        <v>73</v>
      </c>
      <c r="C121" s="375">
        <f t="shared" ref="C121:N121" si="31">+C122+C124</f>
        <v>19.537120531387831</v>
      </c>
      <c r="D121" s="375">
        <f t="shared" si="31"/>
        <v>0.32018153108378905</v>
      </c>
      <c r="E121" s="375">
        <f t="shared" si="31"/>
        <v>0.31383883199547691</v>
      </c>
      <c r="F121" s="375">
        <f t="shared" si="31"/>
        <v>17.831364956950935</v>
      </c>
      <c r="G121" s="375">
        <f t="shared" si="31"/>
        <v>0.30115343666858929</v>
      </c>
      <c r="H121" s="375">
        <f t="shared" si="31"/>
        <v>0.29481073758027709</v>
      </c>
      <c r="I121" s="375">
        <f t="shared" si="31"/>
        <v>16.334420214724812</v>
      </c>
      <c r="J121" s="375">
        <f t="shared" si="31"/>
        <v>0.2821253394036527</v>
      </c>
      <c r="K121" s="375">
        <f t="shared" si="31"/>
        <v>0.27578264316507728</v>
      </c>
      <c r="L121" s="375">
        <f t="shared" si="31"/>
        <v>14.997563775008828</v>
      </c>
      <c r="M121" s="375">
        <f t="shared" si="31"/>
        <v>0.26309724498845288</v>
      </c>
      <c r="N121" s="375">
        <f t="shared" si="31"/>
        <v>0.25675454590014063</v>
      </c>
      <c r="O121" s="94">
        <f t="shared" si="30"/>
        <v>71.008213788857873</v>
      </c>
      <c r="P121" s="89"/>
      <c r="Q121" s="89"/>
      <c r="R121" s="89"/>
      <c r="S121" s="89"/>
      <c r="T121" s="89"/>
      <c r="U121" s="89"/>
      <c r="V121" s="89"/>
      <c r="W121" s="89"/>
      <c r="X121" s="89"/>
      <c r="Y121" s="89"/>
      <c r="Z121" s="89"/>
      <c r="AA121" s="89"/>
      <c r="AB121" s="89"/>
      <c r="AC121" s="89"/>
      <c r="AD121" s="89"/>
      <c r="AE121" s="89"/>
      <c r="AF121" s="89"/>
      <c r="AG121" s="89"/>
    </row>
    <row r="122" spans="1:33" x14ac:dyDescent="0.2">
      <c r="B122" s="1177" t="s">
        <v>678</v>
      </c>
      <c r="C122" s="376">
        <f>+C123</f>
        <v>0.32652423017210136</v>
      </c>
      <c r="D122" s="376">
        <f t="shared" ref="D122:N122" si="32">+D123</f>
        <v>0.32018153108378905</v>
      </c>
      <c r="E122" s="376">
        <f t="shared" si="32"/>
        <v>0.31383883199547691</v>
      </c>
      <c r="F122" s="376">
        <f t="shared" si="32"/>
        <v>0.30749613290716471</v>
      </c>
      <c r="G122" s="376">
        <f t="shared" si="32"/>
        <v>0.30115343666858929</v>
      </c>
      <c r="H122" s="376">
        <f t="shared" si="32"/>
        <v>0.29481073758027709</v>
      </c>
      <c r="I122" s="376">
        <f t="shared" si="32"/>
        <v>0.2884680384919649</v>
      </c>
      <c r="J122" s="376">
        <f t="shared" si="32"/>
        <v>0.2821253394036527</v>
      </c>
      <c r="K122" s="376">
        <f t="shared" si="32"/>
        <v>0.27578264316507728</v>
      </c>
      <c r="L122" s="376">
        <f t="shared" si="32"/>
        <v>0.26943994407676508</v>
      </c>
      <c r="M122" s="376">
        <f t="shared" si="32"/>
        <v>0.26309724498845288</v>
      </c>
      <c r="N122" s="376">
        <f t="shared" si="32"/>
        <v>0.25675454590014063</v>
      </c>
      <c r="O122" s="81">
        <f t="shared" si="30"/>
        <v>3.499672656433451</v>
      </c>
      <c r="P122" s="89"/>
      <c r="Q122" s="89"/>
      <c r="R122" s="89"/>
      <c r="S122" s="89"/>
      <c r="T122" s="89"/>
      <c r="U122" s="89"/>
      <c r="V122" s="89"/>
      <c r="W122" s="89"/>
      <c r="X122" s="89"/>
      <c r="Y122" s="89"/>
      <c r="Z122" s="89"/>
      <c r="AA122" s="89"/>
      <c r="AB122" s="89"/>
      <c r="AC122" s="89"/>
      <c r="AD122" s="89"/>
      <c r="AE122" s="89"/>
      <c r="AF122" s="89"/>
      <c r="AG122" s="89"/>
    </row>
    <row r="123" spans="1:33" s="71" customFormat="1" x14ac:dyDescent="0.2">
      <c r="A123" s="1"/>
      <c r="B123" s="805" t="s">
        <v>855</v>
      </c>
      <c r="C123" s="376">
        <v>0.32652423017210136</v>
      </c>
      <c r="D123" s="376">
        <v>0.32018153108378905</v>
      </c>
      <c r="E123" s="376">
        <v>0.31383883199547691</v>
      </c>
      <c r="F123" s="376">
        <v>0.30749613290716471</v>
      </c>
      <c r="G123" s="376">
        <v>0.30115343666858929</v>
      </c>
      <c r="H123" s="376">
        <v>0.29481073758027709</v>
      </c>
      <c r="I123" s="376">
        <v>0.2884680384919649</v>
      </c>
      <c r="J123" s="376">
        <v>0.2821253394036527</v>
      </c>
      <c r="K123" s="376">
        <v>0.27578264316507728</v>
      </c>
      <c r="L123" s="81">
        <v>0.26943994407676508</v>
      </c>
      <c r="M123" s="376">
        <v>0.26309724498845288</v>
      </c>
      <c r="N123" s="376">
        <v>0.25675454590014063</v>
      </c>
      <c r="O123" s="1044">
        <f t="shared" si="30"/>
        <v>3.499672656433451</v>
      </c>
      <c r="P123" s="89"/>
      <c r="Q123" s="89"/>
      <c r="R123" s="89"/>
      <c r="S123" s="89"/>
      <c r="T123" s="89"/>
      <c r="U123" s="89"/>
      <c r="V123" s="89"/>
      <c r="W123" s="89"/>
      <c r="X123" s="89"/>
      <c r="Y123" s="89"/>
      <c r="Z123" s="89"/>
      <c r="AA123" s="89"/>
      <c r="AB123" s="89"/>
      <c r="AC123" s="89"/>
      <c r="AD123" s="89"/>
      <c r="AE123" s="89"/>
      <c r="AF123" s="89"/>
      <c r="AG123" s="89"/>
    </row>
    <row r="124" spans="1:33" s="71" customFormat="1" x14ac:dyDescent="0.2">
      <c r="A124" s="1"/>
      <c r="B124" s="806" t="s">
        <v>679</v>
      </c>
      <c r="C124" s="376">
        <f>+C125</f>
        <v>19.21059630121573</v>
      </c>
      <c r="D124" s="376">
        <f t="shared" ref="D124:N124" si="33">+D125</f>
        <v>0</v>
      </c>
      <c r="E124" s="376">
        <f t="shared" si="33"/>
        <v>0</v>
      </c>
      <c r="F124" s="376">
        <f t="shared" si="33"/>
        <v>17.52386882404377</v>
      </c>
      <c r="G124" s="376">
        <f t="shared" si="33"/>
        <v>0</v>
      </c>
      <c r="H124" s="376">
        <f t="shared" si="33"/>
        <v>0</v>
      </c>
      <c r="I124" s="376">
        <f t="shared" si="33"/>
        <v>16.045952176232849</v>
      </c>
      <c r="J124" s="376">
        <f t="shared" si="33"/>
        <v>0</v>
      </c>
      <c r="K124" s="376">
        <f t="shared" si="33"/>
        <v>0</v>
      </c>
      <c r="L124" s="376">
        <f t="shared" si="33"/>
        <v>14.728123830932063</v>
      </c>
      <c r="M124" s="376">
        <f t="shared" si="33"/>
        <v>0</v>
      </c>
      <c r="N124" s="376">
        <f t="shared" si="33"/>
        <v>0</v>
      </c>
      <c r="O124" s="81">
        <f t="shared" si="30"/>
        <v>67.508541132424412</v>
      </c>
      <c r="P124" s="89"/>
      <c r="Q124" s="89"/>
      <c r="R124" s="89"/>
      <c r="S124" s="89"/>
      <c r="T124" s="89"/>
      <c r="U124" s="89"/>
      <c r="V124" s="89"/>
      <c r="W124" s="89"/>
      <c r="X124" s="89"/>
      <c r="Y124" s="89"/>
      <c r="Z124" s="89"/>
      <c r="AA124" s="89"/>
      <c r="AB124" s="89"/>
      <c r="AC124" s="89"/>
      <c r="AD124" s="89"/>
      <c r="AE124" s="89"/>
      <c r="AF124" s="89"/>
      <c r="AG124" s="89"/>
    </row>
    <row r="125" spans="1:33" s="71" customFormat="1" x14ac:dyDescent="0.2">
      <c r="A125" s="1"/>
      <c r="B125" s="805" t="s">
        <v>855</v>
      </c>
      <c r="C125" s="376">
        <v>19.21059630121573</v>
      </c>
      <c r="D125" s="376">
        <v>0</v>
      </c>
      <c r="E125" s="376">
        <v>0</v>
      </c>
      <c r="F125" s="376">
        <v>17.52386882404377</v>
      </c>
      <c r="G125" s="376">
        <v>0</v>
      </c>
      <c r="H125" s="376">
        <v>0</v>
      </c>
      <c r="I125" s="376">
        <v>16.045952176232849</v>
      </c>
      <c r="J125" s="376">
        <v>0</v>
      </c>
      <c r="K125" s="376">
        <v>0</v>
      </c>
      <c r="L125" s="81">
        <v>14.728123830932063</v>
      </c>
      <c r="M125" s="376">
        <v>0</v>
      </c>
      <c r="N125" s="376">
        <v>0</v>
      </c>
      <c r="O125" s="81">
        <f t="shared" si="30"/>
        <v>67.508541132424412</v>
      </c>
      <c r="P125" s="89"/>
      <c r="Q125" s="89"/>
      <c r="R125" s="89"/>
      <c r="S125" s="89"/>
      <c r="T125" s="89"/>
      <c r="U125" s="89"/>
      <c r="V125" s="89"/>
      <c r="W125" s="89"/>
      <c r="X125" s="89"/>
      <c r="Y125" s="89"/>
      <c r="Z125" s="89"/>
      <c r="AA125" s="89"/>
      <c r="AB125" s="89"/>
      <c r="AC125" s="89"/>
      <c r="AD125" s="89"/>
      <c r="AE125" s="89"/>
      <c r="AF125" s="89"/>
      <c r="AG125" s="89"/>
    </row>
    <row r="126" spans="1:33" s="71" customFormat="1" x14ac:dyDescent="0.2">
      <c r="A126" s="1"/>
      <c r="B126" s="355" t="s">
        <v>71</v>
      </c>
      <c r="C126" s="380">
        <f>+C127</f>
        <v>0</v>
      </c>
      <c r="D126" s="380">
        <f t="shared" ref="D126:N126" si="34">+D127</f>
        <v>0</v>
      </c>
      <c r="E126" s="380">
        <f t="shared" si="34"/>
        <v>2.613E-2</v>
      </c>
      <c r="F126" s="380">
        <f t="shared" si="34"/>
        <v>0</v>
      </c>
      <c r="G126" s="380">
        <f t="shared" si="34"/>
        <v>0</v>
      </c>
      <c r="H126" s="380">
        <f t="shared" si="34"/>
        <v>0</v>
      </c>
      <c r="I126" s="380">
        <f t="shared" si="34"/>
        <v>0</v>
      </c>
      <c r="J126" s="380">
        <f t="shared" si="34"/>
        <v>0</v>
      </c>
      <c r="K126" s="380">
        <f t="shared" si="34"/>
        <v>2.613E-2</v>
      </c>
      <c r="L126" s="380">
        <f t="shared" si="34"/>
        <v>0</v>
      </c>
      <c r="M126" s="380">
        <f t="shared" si="34"/>
        <v>0</v>
      </c>
      <c r="N126" s="380">
        <f t="shared" si="34"/>
        <v>0</v>
      </c>
      <c r="O126" s="1041">
        <f t="shared" si="30"/>
        <v>5.2260000000000001E-2</v>
      </c>
      <c r="P126" s="89"/>
      <c r="Q126" s="89"/>
      <c r="R126" s="89"/>
      <c r="S126" s="89"/>
      <c r="T126" s="89"/>
      <c r="U126" s="89"/>
      <c r="V126" s="89"/>
      <c r="W126" s="89"/>
      <c r="X126" s="89"/>
      <c r="Y126" s="89"/>
      <c r="Z126" s="89"/>
      <c r="AA126" s="89"/>
      <c r="AB126" s="89"/>
      <c r="AC126" s="89"/>
      <c r="AD126" s="89"/>
      <c r="AE126" s="89"/>
      <c r="AF126" s="89"/>
      <c r="AG126" s="89"/>
    </row>
    <row r="127" spans="1:33" s="71" customFormat="1" x14ac:dyDescent="0.2">
      <c r="A127" s="1"/>
      <c r="B127" s="805" t="s">
        <v>680</v>
      </c>
      <c r="C127" s="376">
        <v>0</v>
      </c>
      <c r="D127" s="376">
        <v>0</v>
      </c>
      <c r="E127" s="376">
        <v>2.613E-2</v>
      </c>
      <c r="F127" s="376">
        <v>0</v>
      </c>
      <c r="G127" s="376">
        <v>0</v>
      </c>
      <c r="H127" s="376">
        <v>0</v>
      </c>
      <c r="I127" s="376">
        <v>0</v>
      </c>
      <c r="J127" s="376">
        <v>0</v>
      </c>
      <c r="K127" s="376">
        <v>2.613E-2</v>
      </c>
      <c r="L127" s="81">
        <v>0</v>
      </c>
      <c r="M127" s="376">
        <v>0</v>
      </c>
      <c r="N127" s="376">
        <v>0</v>
      </c>
      <c r="O127" s="1038">
        <f t="shared" si="30"/>
        <v>5.2260000000000001E-2</v>
      </c>
      <c r="P127" s="89"/>
      <c r="Q127" s="89"/>
      <c r="R127" s="89"/>
      <c r="S127" s="89"/>
      <c r="T127" s="89"/>
      <c r="U127" s="89"/>
      <c r="V127" s="89"/>
      <c r="W127" s="89"/>
      <c r="X127" s="89"/>
      <c r="Y127" s="89"/>
      <c r="Z127" s="89"/>
      <c r="AA127" s="89"/>
      <c r="AB127" s="89"/>
      <c r="AC127" s="89"/>
      <c r="AD127" s="89"/>
      <c r="AE127" s="89"/>
      <c r="AF127" s="89"/>
      <c r="AG127" s="89"/>
    </row>
    <row r="128" spans="1:33" s="71" customFormat="1" x14ac:dyDescent="0.2">
      <c r="A128" s="1"/>
      <c r="B128" s="381"/>
      <c r="C128" s="86"/>
      <c r="D128" s="86"/>
      <c r="E128" s="86"/>
      <c r="F128" s="86"/>
      <c r="G128" s="86"/>
      <c r="H128" s="86"/>
      <c r="I128" s="86"/>
      <c r="J128" s="86"/>
      <c r="K128" s="86"/>
      <c r="L128" s="86"/>
      <c r="M128" s="86"/>
      <c r="N128" s="86"/>
      <c r="O128" s="86"/>
      <c r="P128" s="89"/>
      <c r="Q128" s="89"/>
      <c r="R128" s="89"/>
      <c r="S128" s="89"/>
      <c r="T128" s="89"/>
      <c r="U128" s="89"/>
      <c r="V128" s="89"/>
      <c r="W128" s="89"/>
      <c r="X128" s="89"/>
      <c r="Y128" s="89"/>
      <c r="Z128" s="89"/>
      <c r="AA128" s="89"/>
      <c r="AB128" s="89"/>
      <c r="AC128" s="89"/>
      <c r="AD128" s="89"/>
      <c r="AE128" s="89"/>
      <c r="AF128" s="89"/>
      <c r="AG128" s="89"/>
    </row>
    <row r="129" spans="2:33" x14ac:dyDescent="0.2">
      <c r="B129" s="345" t="s">
        <v>106</v>
      </c>
      <c r="C129" s="123">
        <f>+C130+C131</f>
        <v>198.87269519748486</v>
      </c>
      <c r="D129" s="123">
        <f t="shared" ref="D129:N129" si="35">+D130+D131</f>
        <v>228.91345636892513</v>
      </c>
      <c r="E129" s="123">
        <f t="shared" si="35"/>
        <v>690.37217988562895</v>
      </c>
      <c r="F129" s="123">
        <f t="shared" si="35"/>
        <v>546.71822489692784</v>
      </c>
      <c r="G129" s="123">
        <f t="shared" si="35"/>
        <v>423.1612141326799</v>
      </c>
      <c r="H129" s="123">
        <f t="shared" si="35"/>
        <v>708.32683757675909</v>
      </c>
      <c r="I129" s="123">
        <f t="shared" si="35"/>
        <v>187.77715315684799</v>
      </c>
      <c r="J129" s="123">
        <f t="shared" si="35"/>
        <v>106.92624113279224</v>
      </c>
      <c r="K129" s="123">
        <f t="shared" si="35"/>
        <v>122.55398470164917</v>
      </c>
      <c r="L129" s="123">
        <f t="shared" si="35"/>
        <v>491.24102840557981</v>
      </c>
      <c r="M129" s="123">
        <f t="shared" si="35"/>
        <v>423.3049660062228</v>
      </c>
      <c r="N129" s="123">
        <f t="shared" si="35"/>
        <v>277.49005973402052</v>
      </c>
      <c r="O129" s="123">
        <f>SUM(C129:N129)</f>
        <v>4405.6580411955183</v>
      </c>
      <c r="P129" s="89"/>
      <c r="Q129" s="89"/>
      <c r="R129" s="89"/>
      <c r="S129" s="89"/>
      <c r="T129" s="89"/>
      <c r="U129" s="89"/>
      <c r="V129" s="89"/>
      <c r="W129" s="89"/>
      <c r="X129" s="89"/>
      <c r="Y129" s="89"/>
      <c r="Z129" s="89"/>
      <c r="AA129" s="89"/>
      <c r="AB129" s="89"/>
      <c r="AC129" s="89"/>
      <c r="AD129" s="89"/>
      <c r="AE129" s="89"/>
      <c r="AF129" s="89"/>
      <c r="AG129" s="89"/>
    </row>
    <row r="130" spans="2:33" x14ac:dyDescent="0.2">
      <c r="B130" s="347" t="s">
        <v>107</v>
      </c>
      <c r="C130" s="376">
        <v>35.456648393204411</v>
      </c>
      <c r="D130" s="376">
        <v>2.813877471576725</v>
      </c>
      <c r="E130" s="376">
        <v>28.379661257486262</v>
      </c>
      <c r="F130" s="376">
        <v>74.638154832469667</v>
      </c>
      <c r="G130" s="376">
        <v>37.521054399765639</v>
      </c>
      <c r="H130" s="376">
        <v>184.59014869926614</v>
      </c>
      <c r="I130" s="376">
        <v>35.296082492471001</v>
      </c>
      <c r="J130" s="376">
        <v>2.7118846648823514</v>
      </c>
      <c r="K130" s="376">
        <v>28.458751259583668</v>
      </c>
      <c r="L130" s="376">
        <v>20.74783669925246</v>
      </c>
      <c r="M130" s="376">
        <v>37.541571302124538</v>
      </c>
      <c r="N130" s="376">
        <v>184.49351941354695</v>
      </c>
      <c r="O130" s="80">
        <f>SUM(C130:N130)</f>
        <v>672.64919088562988</v>
      </c>
      <c r="P130" s="89"/>
      <c r="Q130" s="89"/>
      <c r="R130" s="89"/>
      <c r="S130" s="89"/>
      <c r="T130" s="89"/>
      <c r="U130" s="89"/>
      <c r="V130" s="89"/>
      <c r="W130" s="89"/>
      <c r="X130" s="89"/>
      <c r="Y130" s="89"/>
      <c r="Z130" s="89"/>
      <c r="AA130" s="89"/>
      <c r="AB130" s="89"/>
      <c r="AC130" s="89"/>
      <c r="AD130" s="89"/>
      <c r="AE130" s="89"/>
      <c r="AF130" s="89"/>
      <c r="AG130" s="89"/>
    </row>
    <row r="131" spans="2:33" x14ac:dyDescent="0.2">
      <c r="B131" s="347" t="s">
        <v>544</v>
      </c>
      <c r="C131" s="80">
        <v>163.41604680428046</v>
      </c>
      <c r="D131" s="80">
        <v>226.09957889734841</v>
      </c>
      <c r="E131" s="80">
        <v>661.99251862814265</v>
      </c>
      <c r="F131" s="80">
        <v>472.0800700644582</v>
      </c>
      <c r="G131" s="80">
        <v>385.64015973291424</v>
      </c>
      <c r="H131" s="80">
        <v>523.73668887749295</v>
      </c>
      <c r="I131" s="80">
        <v>152.48107066437697</v>
      </c>
      <c r="J131" s="80">
        <v>104.21435646790989</v>
      </c>
      <c r="K131" s="80">
        <v>94.095233442065506</v>
      </c>
      <c r="L131" s="80">
        <v>470.49319170632737</v>
      </c>
      <c r="M131" s="80">
        <v>385.76339470409823</v>
      </c>
      <c r="N131" s="80">
        <v>92.996540320473542</v>
      </c>
      <c r="O131" s="1042">
        <f>SUM(C131:N131)</f>
        <v>3733.0088503098887</v>
      </c>
      <c r="P131" s="89"/>
      <c r="Q131" s="89"/>
      <c r="R131" s="89"/>
      <c r="S131" s="89"/>
      <c r="T131" s="89"/>
      <c r="U131" s="89"/>
      <c r="V131" s="89"/>
      <c r="W131" s="89"/>
      <c r="X131" s="89"/>
      <c r="Y131" s="89"/>
      <c r="Z131" s="89"/>
      <c r="AA131" s="89"/>
      <c r="AB131" s="89"/>
      <c r="AC131" s="89"/>
      <c r="AD131" s="89"/>
      <c r="AE131" s="89"/>
      <c r="AF131" s="89"/>
      <c r="AG131" s="89"/>
    </row>
    <row r="132" spans="2:33" x14ac:dyDescent="0.2">
      <c r="B132" s="345" t="s">
        <v>108</v>
      </c>
      <c r="C132" s="123">
        <v>1064.4177817216437</v>
      </c>
      <c r="D132" s="123">
        <v>491.62751675763644</v>
      </c>
      <c r="E132" s="123">
        <v>384.55478258518713</v>
      </c>
      <c r="F132" s="123">
        <v>863.9499268845309</v>
      </c>
      <c r="G132" s="123">
        <v>1042.4626579402145</v>
      </c>
      <c r="H132" s="123">
        <v>1607.8948050751867</v>
      </c>
      <c r="I132" s="123">
        <v>844.31557684554866</v>
      </c>
      <c r="J132" s="123">
        <v>487.3215463006556</v>
      </c>
      <c r="K132" s="123">
        <v>380.27952220546013</v>
      </c>
      <c r="L132" s="123">
        <v>875.39411424747698</v>
      </c>
      <c r="M132" s="123">
        <v>784.13543497753938</v>
      </c>
      <c r="N132" s="123">
        <v>1601.9708820711635</v>
      </c>
      <c r="O132" s="123">
        <f>SUM(C132:N132)</f>
        <v>10428.324547612245</v>
      </c>
      <c r="P132" s="89"/>
      <c r="Q132" s="89"/>
      <c r="R132" s="89"/>
      <c r="S132" s="89"/>
      <c r="T132" s="89"/>
      <c r="U132" s="89"/>
      <c r="V132" s="89"/>
      <c r="W132" s="89"/>
      <c r="X132" s="89"/>
      <c r="Y132" s="89"/>
      <c r="Z132" s="89"/>
      <c r="AA132" s="89"/>
      <c r="AB132" s="89"/>
      <c r="AC132" s="89"/>
      <c r="AD132" s="89"/>
      <c r="AE132" s="89"/>
      <c r="AF132" s="89"/>
      <c r="AG132" s="89"/>
    </row>
    <row r="133" spans="2:33" x14ac:dyDescent="0.2">
      <c r="B133" s="998"/>
      <c r="C133" s="462"/>
      <c r="D133" s="462"/>
      <c r="E133" s="462"/>
      <c r="F133" s="462"/>
      <c r="G133" s="462"/>
      <c r="H133" s="462"/>
      <c r="I133" s="462"/>
      <c r="J133" s="462"/>
      <c r="K133" s="462"/>
      <c r="L133" s="462"/>
      <c r="M133" s="462"/>
      <c r="N133" s="462"/>
      <c r="O133" s="462"/>
    </row>
    <row r="134" spans="2:33" x14ac:dyDescent="0.2">
      <c r="B134" s="98" t="s">
        <v>346</v>
      </c>
      <c r="C134" s="999"/>
      <c r="D134" s="999"/>
      <c r="E134" s="999"/>
      <c r="F134" s="999"/>
      <c r="G134" s="999"/>
      <c r="H134" s="999"/>
      <c r="I134" s="999"/>
      <c r="J134" s="999"/>
      <c r="K134" s="999"/>
      <c r="L134" s="999"/>
      <c r="M134" s="999"/>
      <c r="N134" s="999"/>
      <c r="O134" s="1000"/>
    </row>
    <row r="135" spans="2:33" x14ac:dyDescent="0.2">
      <c r="C135" s="999"/>
      <c r="D135" s="999"/>
      <c r="E135" s="999"/>
      <c r="F135" s="999"/>
      <c r="G135" s="999"/>
      <c r="H135" s="999"/>
      <c r="I135" s="999"/>
      <c r="J135" s="999"/>
      <c r="K135" s="999"/>
      <c r="L135" s="999"/>
      <c r="M135" s="999"/>
      <c r="N135" s="999"/>
      <c r="O135" s="1000"/>
    </row>
    <row r="136" spans="2:33" x14ac:dyDescent="0.2">
      <c r="C136" s="999"/>
      <c r="D136" s="999"/>
      <c r="E136" s="999"/>
      <c r="F136" s="999"/>
      <c r="G136" s="999"/>
      <c r="H136" s="999"/>
      <c r="I136" s="999"/>
      <c r="J136" s="999"/>
      <c r="K136" s="999"/>
      <c r="L136" s="999"/>
      <c r="M136" s="999"/>
      <c r="N136" s="999"/>
      <c r="O136" s="1000"/>
    </row>
    <row r="137" spans="2:33" x14ac:dyDescent="0.2">
      <c r="C137" s="89"/>
      <c r="D137" s="89"/>
      <c r="E137" s="89"/>
      <c r="F137" s="89"/>
      <c r="G137" s="89"/>
      <c r="H137" s="89"/>
      <c r="I137" s="89"/>
      <c r="J137" s="89"/>
      <c r="K137" s="89"/>
      <c r="L137" s="89"/>
      <c r="M137" s="89"/>
      <c r="N137" s="89"/>
      <c r="O137" s="1000"/>
    </row>
    <row r="138" spans="2:33" x14ac:dyDescent="0.2">
      <c r="C138" s="116"/>
      <c r="D138" s="116"/>
      <c r="E138" s="116"/>
      <c r="F138" s="116"/>
      <c r="G138" s="116"/>
      <c r="H138" s="116"/>
      <c r="I138" s="116"/>
      <c r="J138" s="116"/>
      <c r="K138" s="116"/>
      <c r="L138" s="116"/>
      <c r="M138" s="116"/>
      <c r="N138" s="116"/>
      <c r="O138" s="1000"/>
    </row>
  </sheetData>
  <mergeCells count="2">
    <mergeCell ref="B6:O6"/>
    <mergeCell ref="B11:O11"/>
  </mergeCells>
  <hyperlinks>
    <hyperlink ref="A1" location="INDICE!A1" display="Indice"/>
  </hyperlinks>
  <printOptions horizontalCentered="1"/>
  <pageMargins left="0.39370078740157483" right="0.39370078740157483" top="0.19685039370078741" bottom="0.19685039370078741" header="0.15748031496062992" footer="0"/>
  <pageSetup paperSize="9" scale="45" orientation="portrait" r:id="rId1"/>
  <headerFooter scaleWithDoc="0">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7"/>
  <sheetViews>
    <sheetView showGridLines="0" showRuler="0" zoomScaleNormal="100" zoomScaleSheetLayoutView="80" workbookViewId="0"/>
  </sheetViews>
  <sheetFormatPr baseColWidth="10" defaultColWidth="11.42578125" defaultRowHeight="12.75" x14ac:dyDescent="0.2"/>
  <cols>
    <col min="1" max="1" width="6.85546875" style="1" customWidth="1"/>
    <col min="2" max="2" width="40" style="99" customWidth="1"/>
    <col min="3" max="11" width="17.140625" style="99" bestFit="1" customWidth="1"/>
    <col min="12" max="12" width="22.140625" style="99" bestFit="1" customWidth="1"/>
    <col min="13" max="13" width="22.140625" style="100" bestFit="1" customWidth="1"/>
    <col min="14" max="16384" width="11.42578125" style="100"/>
  </cols>
  <sheetData>
    <row r="1" spans="1:13" ht="15" x14ac:dyDescent="0.25">
      <c r="A1" s="757" t="s">
        <v>220</v>
      </c>
      <c r="B1" s="191"/>
    </row>
    <row r="2" spans="1:13" ht="15" customHeight="1" x14ac:dyDescent="0.25">
      <c r="A2" s="191"/>
      <c r="B2" s="394" t="str">
        <f>+A.3.5!B2</f>
        <v>MINISTERIO DE ECONOMIA</v>
      </c>
      <c r="C2" s="101"/>
      <c r="D2" s="101"/>
      <c r="E2" s="101"/>
      <c r="F2" s="101"/>
      <c r="G2" s="101"/>
      <c r="H2" s="101"/>
      <c r="I2" s="101"/>
      <c r="J2" s="101"/>
      <c r="K2" s="101"/>
      <c r="L2" s="101"/>
    </row>
    <row r="3" spans="1:13" ht="15" customHeight="1" x14ac:dyDescent="0.25">
      <c r="A3" s="191"/>
      <c r="B3" s="651" t="s">
        <v>570</v>
      </c>
      <c r="C3" s="101"/>
      <c r="D3" s="101"/>
      <c r="E3" s="101"/>
      <c r="F3" s="101"/>
      <c r="G3" s="101"/>
      <c r="H3" s="101"/>
      <c r="I3" s="101"/>
      <c r="J3" s="101"/>
      <c r="K3" s="101"/>
      <c r="L3" s="101"/>
    </row>
    <row r="4" spans="1:13" ht="11.25" x14ac:dyDescent="0.2">
      <c r="A4" s="99"/>
      <c r="B4" s="102"/>
      <c r="C4" s="101"/>
      <c r="D4" s="101"/>
      <c r="E4" s="101"/>
      <c r="F4" s="101"/>
      <c r="G4" s="101"/>
      <c r="H4" s="101"/>
      <c r="I4" s="101"/>
      <c r="J4" s="101"/>
      <c r="K4" s="101"/>
      <c r="L4" s="101"/>
    </row>
    <row r="5" spans="1:13" ht="11.25" x14ac:dyDescent="0.2">
      <c r="A5" s="99"/>
      <c r="B5" s="102"/>
      <c r="C5" s="101"/>
      <c r="D5" s="101"/>
      <c r="E5" s="101"/>
      <c r="F5" s="101"/>
      <c r="G5" s="101"/>
      <c r="H5" s="101"/>
      <c r="I5" s="101"/>
      <c r="J5" s="101"/>
      <c r="K5" s="101"/>
      <c r="L5" s="101"/>
    </row>
    <row r="6" spans="1:13" ht="17.25" x14ac:dyDescent="0.2">
      <c r="A6" s="99"/>
      <c r="B6" s="1379" t="s">
        <v>812</v>
      </c>
      <c r="C6" s="1379"/>
      <c r="D6" s="1379"/>
      <c r="E6" s="1379"/>
      <c r="F6" s="1379"/>
      <c r="G6" s="1379"/>
      <c r="H6" s="1379"/>
      <c r="I6" s="1379"/>
      <c r="J6" s="1379"/>
      <c r="K6" s="1379"/>
      <c r="L6" s="1379"/>
    </row>
    <row r="7" spans="1:13" ht="17.25" x14ac:dyDescent="0.2">
      <c r="A7" s="99"/>
      <c r="B7" s="1379" t="s">
        <v>344</v>
      </c>
      <c r="C7" s="1379"/>
      <c r="D7" s="1379"/>
      <c r="E7" s="1379"/>
      <c r="F7" s="1379"/>
      <c r="G7" s="1379"/>
      <c r="H7" s="1379"/>
      <c r="I7" s="1379"/>
      <c r="J7" s="1379"/>
      <c r="K7" s="1379"/>
      <c r="L7" s="1379"/>
    </row>
    <row r="8" spans="1:13" ht="11.25" x14ac:dyDescent="0.2">
      <c r="A8" s="99"/>
      <c r="B8" s="103"/>
      <c r="C8" s="104"/>
      <c r="D8" s="105"/>
      <c r="E8" s="104"/>
      <c r="F8" s="104"/>
      <c r="G8" s="104"/>
      <c r="H8" s="104"/>
      <c r="I8" s="104"/>
      <c r="J8" s="104"/>
      <c r="K8" s="104"/>
      <c r="L8" s="104"/>
    </row>
    <row r="9" spans="1:13" ht="13.5" customHeight="1" thickBot="1" x14ac:dyDescent="0.25">
      <c r="A9" s="99"/>
      <c r="B9" s="708" t="s">
        <v>907</v>
      </c>
      <c r="C9" s="104"/>
      <c r="D9" s="105"/>
      <c r="E9" s="104"/>
      <c r="F9" s="104"/>
      <c r="G9" s="104"/>
      <c r="H9" s="104"/>
      <c r="I9" s="104"/>
      <c r="J9" s="104"/>
      <c r="K9" s="104"/>
      <c r="L9" s="104"/>
    </row>
    <row r="10" spans="1:13" ht="12" customHeight="1" thickTop="1" x14ac:dyDescent="0.2">
      <c r="A10" s="99"/>
      <c r="B10" s="1380" t="s">
        <v>301</v>
      </c>
      <c r="C10" s="1382">
        <v>2019</v>
      </c>
      <c r="D10" s="1382">
        <v>2020</v>
      </c>
      <c r="E10" s="1382">
        <v>2021</v>
      </c>
      <c r="F10" s="1382">
        <v>2022</v>
      </c>
      <c r="G10" s="1382">
        <v>2023</v>
      </c>
      <c r="H10" s="1382">
        <v>2024</v>
      </c>
      <c r="I10" s="1382">
        <v>2025</v>
      </c>
      <c r="J10" s="1382">
        <v>2026</v>
      </c>
      <c r="K10" s="1382" t="s">
        <v>563</v>
      </c>
      <c r="L10" s="1382" t="s">
        <v>281</v>
      </c>
    </row>
    <row r="11" spans="1:13" ht="12" customHeight="1" thickBot="1" x14ac:dyDescent="0.25">
      <c r="A11" s="99"/>
      <c r="B11" s="1381"/>
      <c r="C11" s="1383"/>
      <c r="D11" s="1383"/>
      <c r="E11" s="1383"/>
      <c r="F11" s="1383"/>
      <c r="G11" s="1383"/>
      <c r="H11" s="1383"/>
      <c r="I11" s="1383"/>
      <c r="J11" s="1383"/>
      <c r="K11" s="1383"/>
      <c r="L11" s="1383"/>
    </row>
    <row r="12" spans="1:13" s="110" customFormat="1" ht="9.75" customHeight="1" thickTop="1" thickBot="1" x14ac:dyDescent="0.3">
      <c r="A12" s="106"/>
      <c r="B12" s="107"/>
      <c r="C12" s="109"/>
      <c r="D12" s="109"/>
      <c r="E12" s="109"/>
      <c r="F12" s="109"/>
      <c r="G12" s="109"/>
      <c r="H12" s="109"/>
      <c r="I12" s="109"/>
      <c r="J12" s="109"/>
      <c r="K12" s="109"/>
      <c r="L12" s="108"/>
    </row>
    <row r="13" spans="1:13" s="110" customFormat="1" ht="15.75" thickTop="1" x14ac:dyDescent="0.2">
      <c r="A13" s="106"/>
      <c r="B13" s="557" t="s">
        <v>238</v>
      </c>
      <c r="C13" s="750">
        <f t="shared" ref="C13:K13" si="0">+C15+C16</f>
        <v>4671844.904636913</v>
      </c>
      <c r="D13" s="750">
        <f t="shared" si="0"/>
        <v>32421731.900781535</v>
      </c>
      <c r="E13" s="750">
        <f t="shared" si="0"/>
        <v>31174406.591343094</v>
      </c>
      <c r="F13" s="750">
        <f t="shared" si="0"/>
        <v>27860997.774604544</v>
      </c>
      <c r="G13" s="750">
        <f t="shared" si="0"/>
        <v>23542433.80933727</v>
      </c>
      <c r="H13" s="750">
        <f t="shared" si="0"/>
        <v>21033711.608665749</v>
      </c>
      <c r="I13" s="750">
        <f t="shared" si="0"/>
        <v>24284870.761297833</v>
      </c>
      <c r="J13" s="750">
        <f t="shared" si="0"/>
        <v>15453272.614911987</v>
      </c>
      <c r="K13" s="750">
        <f t="shared" si="0"/>
        <v>110433648.13457224</v>
      </c>
      <c r="L13" s="750">
        <f>+L15+L16</f>
        <v>290876918.10015118</v>
      </c>
    </row>
    <row r="14" spans="1:13" s="110" customFormat="1" ht="15" x14ac:dyDescent="0.2">
      <c r="A14" s="106"/>
      <c r="B14" s="552" t="s">
        <v>365</v>
      </c>
      <c r="C14" s="886">
        <f t="shared" ref="C14:L14" si="1">+C13/$L$70</f>
        <v>1.1022290321110111E-2</v>
      </c>
      <c r="D14" s="886">
        <f t="shared" si="1"/>
        <v>7.6492638137221014E-2</v>
      </c>
      <c r="E14" s="886">
        <f t="shared" si="1"/>
        <v>7.3549821762505019E-2</v>
      </c>
      <c r="F14" s="886">
        <f t="shared" si="1"/>
        <v>6.5732491633593862E-2</v>
      </c>
      <c r="G14" s="886">
        <f t="shared" si="1"/>
        <v>5.5543697534668229E-2</v>
      </c>
      <c r="H14" s="886">
        <f t="shared" si="1"/>
        <v>4.9624865682315715E-2</v>
      </c>
      <c r="I14" s="886">
        <f t="shared" si="1"/>
        <v>5.7295330090258258E-2</v>
      </c>
      <c r="J14" s="886">
        <f t="shared" si="1"/>
        <v>3.6458928035852267E-2</v>
      </c>
      <c r="K14" s="886">
        <f t="shared" si="1"/>
        <v>0.26054626294431238</v>
      </c>
      <c r="L14" s="564">
        <f t="shared" si="1"/>
        <v>0.68626632614183691</v>
      </c>
    </row>
    <row r="15" spans="1:13" s="110" customFormat="1" ht="15" x14ac:dyDescent="0.2">
      <c r="A15" s="106"/>
      <c r="B15" s="558" t="s">
        <v>277</v>
      </c>
      <c r="C15" s="570">
        <v>205583.49461592073</v>
      </c>
      <c r="D15" s="570">
        <v>20545878.063861374</v>
      </c>
      <c r="E15" s="570">
        <v>22280564.279915776</v>
      </c>
      <c r="F15" s="565">
        <v>20114201.511395514</v>
      </c>
      <c r="G15" s="565">
        <v>16942990.942414723</v>
      </c>
      <c r="H15" s="565">
        <v>15052676.609974822</v>
      </c>
      <c r="I15" s="565">
        <v>18769644.881498143</v>
      </c>
      <c r="J15" s="565">
        <v>10829125.098884707</v>
      </c>
      <c r="K15" s="565">
        <v>66265747.775146246</v>
      </c>
      <c r="L15" s="565">
        <f>SUM(C15:K15)</f>
        <v>191006412.65770721</v>
      </c>
    </row>
    <row r="16" spans="1:13" ht="15" x14ac:dyDescent="0.2">
      <c r="A16" s="106"/>
      <c r="B16" s="558" t="s">
        <v>307</v>
      </c>
      <c r="C16" s="570">
        <v>4466261.4100209922</v>
      </c>
      <c r="D16" s="570">
        <v>11875853.836920161</v>
      </c>
      <c r="E16" s="570">
        <v>8893842.3114273176</v>
      </c>
      <c r="F16" s="565">
        <v>7746796.263209031</v>
      </c>
      <c r="G16" s="565">
        <v>6599442.8669225452</v>
      </c>
      <c r="H16" s="565">
        <v>5981034.9986909283</v>
      </c>
      <c r="I16" s="565">
        <v>5515225.879799691</v>
      </c>
      <c r="J16" s="565">
        <v>4624147.5160272792</v>
      </c>
      <c r="K16" s="565">
        <v>44167900.359425984</v>
      </c>
      <c r="L16" s="565">
        <f>SUM(C16:K16)</f>
        <v>99870505.442443937</v>
      </c>
      <c r="M16" s="110"/>
    </row>
    <row r="17" spans="1:12" ht="9.75" customHeight="1" x14ac:dyDescent="0.2">
      <c r="A17" s="99"/>
      <c r="B17" s="546"/>
      <c r="C17" s="566"/>
      <c r="D17" s="566"/>
      <c r="E17" s="566"/>
      <c r="F17" s="566"/>
      <c r="G17" s="566"/>
      <c r="H17" s="566"/>
      <c r="I17" s="566"/>
      <c r="J17" s="566"/>
      <c r="K17" s="566"/>
      <c r="L17" s="566"/>
    </row>
    <row r="18" spans="1:12" ht="15" x14ac:dyDescent="0.2">
      <c r="A18" s="99"/>
      <c r="B18" s="552" t="s">
        <v>239</v>
      </c>
      <c r="C18" s="568">
        <f t="shared" ref="C18:H18" si="2">+C20+C21</f>
        <v>6252212.474910941</v>
      </c>
      <c r="D18" s="568">
        <f t="shared" si="2"/>
        <v>19509092.746493027</v>
      </c>
      <c r="E18" s="870">
        <f t="shared" si="2"/>
        <v>232981.39300000001</v>
      </c>
      <c r="F18" s="870">
        <f t="shared" si="2"/>
        <v>211223.484</v>
      </c>
      <c r="G18" s="870">
        <f t="shared" si="2"/>
        <v>448025.78200000001</v>
      </c>
      <c r="H18" s="870">
        <f t="shared" si="2"/>
        <v>45310.326999999997</v>
      </c>
      <c r="I18" s="870">
        <f>+I20+I21</f>
        <v>0</v>
      </c>
      <c r="J18" s="870">
        <f>+J20+J21</f>
        <v>0</v>
      </c>
      <c r="K18" s="870">
        <f>+K20+K21</f>
        <v>0</v>
      </c>
      <c r="L18" s="568">
        <f>+L20+L21</f>
        <v>26698846.207403965</v>
      </c>
    </row>
    <row r="19" spans="1:12" ht="15" x14ac:dyDescent="0.2">
      <c r="A19" s="99"/>
      <c r="B19" s="552" t="s">
        <v>365</v>
      </c>
      <c r="C19" s="886">
        <f t="shared" ref="C19:L19" si="3">+C18/$L$70</f>
        <v>1.475085377499076E-2</v>
      </c>
      <c r="D19" s="886">
        <f t="shared" si="3"/>
        <v>4.6027830234664363E-2</v>
      </c>
      <c r="E19" s="886">
        <f t="shared" si="3"/>
        <v>5.4967333151703386E-4</v>
      </c>
      <c r="F19" s="886">
        <f t="shared" si="3"/>
        <v>4.9833986590042784E-4</v>
      </c>
      <c r="G19" s="886">
        <f t="shared" si="3"/>
        <v>1.0570278640125751E-3</v>
      </c>
      <c r="H19" s="886">
        <f t="shared" si="3"/>
        <v>1.0690071886648993E-4</v>
      </c>
      <c r="I19" s="886">
        <f t="shared" si="3"/>
        <v>0</v>
      </c>
      <c r="J19" s="886">
        <f t="shared" si="3"/>
        <v>0</v>
      </c>
      <c r="K19" s="886">
        <f t="shared" si="3"/>
        <v>0</v>
      </c>
      <c r="L19" s="564">
        <f t="shared" si="3"/>
        <v>6.299062578995164E-2</v>
      </c>
    </row>
    <row r="20" spans="1:12" ht="15" x14ac:dyDescent="0.2">
      <c r="A20" s="99"/>
      <c r="B20" s="558" t="s">
        <v>277</v>
      </c>
      <c r="C20" s="752">
        <v>5906200.7795993323</v>
      </c>
      <c r="D20" s="752">
        <v>19389029.588178687</v>
      </c>
      <c r="E20" s="752">
        <v>232981.39300000001</v>
      </c>
      <c r="F20" s="752">
        <v>211223.484</v>
      </c>
      <c r="G20" s="752">
        <v>448025.78200000001</v>
      </c>
      <c r="H20" s="752">
        <v>45310.326999999997</v>
      </c>
      <c r="I20" s="752">
        <v>0</v>
      </c>
      <c r="J20" s="752">
        <v>0</v>
      </c>
      <c r="K20" s="752">
        <v>0</v>
      </c>
      <c r="L20" s="570">
        <f>SUM(C20:K20)</f>
        <v>26232771.35377802</v>
      </c>
    </row>
    <row r="21" spans="1:12" ht="15" x14ac:dyDescent="0.2">
      <c r="A21" s="99"/>
      <c r="B21" s="558" t="s">
        <v>307</v>
      </c>
      <c r="C21" s="752">
        <v>346011.69531160838</v>
      </c>
      <c r="D21" s="752">
        <v>120063.15831433918</v>
      </c>
      <c r="E21" s="752">
        <v>0</v>
      </c>
      <c r="F21" s="752">
        <v>0</v>
      </c>
      <c r="G21" s="752">
        <v>0</v>
      </c>
      <c r="H21" s="752">
        <v>0</v>
      </c>
      <c r="I21" s="752">
        <v>0</v>
      </c>
      <c r="J21" s="752">
        <v>0</v>
      </c>
      <c r="K21" s="752">
        <v>0</v>
      </c>
      <c r="L21" s="570">
        <f>SUM(C21:K21)</f>
        <v>466074.85362594755</v>
      </c>
    </row>
    <row r="22" spans="1:12" ht="9.75" customHeight="1" x14ac:dyDescent="0.2">
      <c r="A22" s="99"/>
      <c r="B22" s="546"/>
      <c r="C22" s="571"/>
      <c r="D22" s="571"/>
      <c r="E22" s="571"/>
      <c r="F22" s="571"/>
      <c r="G22" s="571"/>
      <c r="H22" s="571"/>
      <c r="I22" s="571"/>
      <c r="J22" s="571"/>
      <c r="K22" s="571"/>
      <c r="L22" s="571"/>
    </row>
    <row r="23" spans="1:12" ht="15" x14ac:dyDescent="0.25">
      <c r="A23" s="99"/>
      <c r="B23" s="885" t="s">
        <v>713</v>
      </c>
      <c r="C23" s="568">
        <f t="shared" ref="C23:L23" si="4">+C25+C26</f>
        <v>48686.05</v>
      </c>
      <c r="D23" s="568">
        <f t="shared" si="4"/>
        <v>243892.625</v>
      </c>
      <c r="E23" s="568">
        <f t="shared" si="4"/>
        <v>359393.27500000002</v>
      </c>
      <c r="F23" s="568">
        <f t="shared" si="4"/>
        <v>365231.27500000002</v>
      </c>
      <c r="G23" s="568">
        <f t="shared" si="4"/>
        <v>370856.27500000002</v>
      </c>
      <c r="H23" s="568">
        <f t="shared" si="4"/>
        <v>370856.27500000002</v>
      </c>
      <c r="I23" s="568">
        <f t="shared" si="4"/>
        <v>370856.27500000002</v>
      </c>
      <c r="J23" s="568">
        <f t="shared" si="4"/>
        <v>370856.27500000002</v>
      </c>
      <c r="K23" s="568">
        <f t="shared" si="4"/>
        <v>4916497.1749999998</v>
      </c>
      <c r="L23" s="568">
        <f t="shared" si="4"/>
        <v>7417125.5</v>
      </c>
    </row>
    <row r="24" spans="1:12" ht="15" x14ac:dyDescent="0.2">
      <c r="A24" s="99"/>
      <c r="B24" s="552" t="s">
        <v>365</v>
      </c>
      <c r="C24" s="886">
        <f t="shared" ref="C24:L24" si="5">+C23/$L$70</f>
        <v>1.1486506693650374E-4</v>
      </c>
      <c r="D24" s="886">
        <f t="shared" si="5"/>
        <v>5.7541621667694552E-4</v>
      </c>
      <c r="E24" s="886">
        <f t="shared" si="5"/>
        <v>8.4791706432138763E-4</v>
      </c>
      <c r="F24" s="886">
        <f t="shared" si="5"/>
        <v>8.6169066601582195E-4</v>
      </c>
      <c r="G24" s="886">
        <f t="shared" si="5"/>
        <v>8.7496173650763282E-4</v>
      </c>
      <c r="H24" s="886">
        <f t="shared" si="5"/>
        <v>8.7496173650763282E-4</v>
      </c>
      <c r="I24" s="886">
        <f t="shared" si="5"/>
        <v>8.7496173650763282E-4</v>
      </c>
      <c r="J24" s="886">
        <f t="shared" si="5"/>
        <v>8.7496173650763282E-4</v>
      </c>
      <c r="K24" s="886">
        <f t="shared" si="5"/>
        <v>1.1599498770171466E-2</v>
      </c>
      <c r="L24" s="564">
        <f t="shared" si="5"/>
        <v>1.7499234730152656E-2</v>
      </c>
    </row>
    <row r="25" spans="1:12" ht="15" x14ac:dyDescent="0.2">
      <c r="A25" s="99"/>
      <c r="B25" s="559" t="s">
        <v>277</v>
      </c>
      <c r="C25" s="569">
        <v>48686.05</v>
      </c>
      <c r="D25" s="569">
        <v>243892.625</v>
      </c>
      <c r="E25" s="569">
        <v>359393.27500000002</v>
      </c>
      <c r="F25" s="569">
        <v>365231.27500000002</v>
      </c>
      <c r="G25" s="569">
        <v>370856.27500000002</v>
      </c>
      <c r="H25" s="569">
        <v>370856.27500000002</v>
      </c>
      <c r="I25" s="569">
        <v>370856.27500000002</v>
      </c>
      <c r="J25" s="569">
        <v>370856.27500000002</v>
      </c>
      <c r="K25" s="569">
        <v>4916497.1749999998</v>
      </c>
      <c r="L25" s="570">
        <f>SUM(C25:K25)</f>
        <v>7417125.5</v>
      </c>
    </row>
    <row r="26" spans="1:12" ht="15" x14ac:dyDescent="0.2">
      <c r="A26" s="99"/>
      <c r="B26" s="559" t="s">
        <v>307</v>
      </c>
      <c r="C26" s="869">
        <v>0</v>
      </c>
      <c r="D26" s="869">
        <v>0</v>
      </c>
      <c r="E26" s="869">
        <v>0</v>
      </c>
      <c r="F26" s="869">
        <v>0</v>
      </c>
      <c r="G26" s="869">
        <v>0</v>
      </c>
      <c r="H26" s="869">
        <v>0</v>
      </c>
      <c r="I26" s="869">
        <v>0</v>
      </c>
      <c r="J26" s="869">
        <v>0</v>
      </c>
      <c r="K26" s="869">
        <v>0</v>
      </c>
      <c r="L26" s="871">
        <f>SUM(C26:K26)</f>
        <v>0</v>
      </c>
    </row>
    <row r="27" spans="1:12" ht="9.75" customHeight="1" x14ac:dyDescent="0.2">
      <c r="A27" s="99"/>
      <c r="B27" s="546"/>
      <c r="C27" s="571"/>
      <c r="D27" s="571"/>
      <c r="E27" s="571"/>
      <c r="F27" s="571"/>
      <c r="G27" s="571"/>
      <c r="H27" s="571"/>
      <c r="I27" s="571"/>
      <c r="J27" s="571"/>
      <c r="K27" s="571"/>
      <c r="L27" s="571"/>
    </row>
    <row r="28" spans="1:12" ht="15" x14ac:dyDescent="0.2">
      <c r="A28" s="99"/>
      <c r="B28" s="552" t="s">
        <v>562</v>
      </c>
      <c r="C28" s="568">
        <f t="shared" ref="C28:L28" si="6">+C30+C31</f>
        <v>2038910.1265815245</v>
      </c>
      <c r="D28" s="568">
        <f t="shared" si="6"/>
        <v>7193623.2717372309</v>
      </c>
      <c r="E28" s="568">
        <f t="shared" si="6"/>
        <v>8690092.1272723265</v>
      </c>
      <c r="F28" s="568">
        <f t="shared" si="6"/>
        <v>21603657.304671563</v>
      </c>
      <c r="G28" s="568">
        <f t="shared" si="6"/>
        <v>21479473.306533158</v>
      </c>
      <c r="H28" s="568">
        <f t="shared" si="6"/>
        <v>7385793.8135093059</v>
      </c>
      <c r="I28" s="568">
        <f t="shared" si="6"/>
        <v>2401876.4987108354</v>
      </c>
      <c r="J28" s="568">
        <f t="shared" si="6"/>
        <v>2229655.1499981256</v>
      </c>
      <c r="K28" s="568">
        <f t="shared" si="6"/>
        <v>17104031.83354684</v>
      </c>
      <c r="L28" s="568">
        <f t="shared" si="6"/>
        <v>90127113.432560906</v>
      </c>
    </row>
    <row r="29" spans="1:12" ht="15" x14ac:dyDescent="0.2">
      <c r="A29" s="99"/>
      <c r="B29" s="552" t="s">
        <v>365</v>
      </c>
      <c r="C29" s="886">
        <f t="shared" ref="C29:L29" si="7">+C28/$L$70</f>
        <v>4.8104035584587805E-3</v>
      </c>
      <c r="D29" s="886">
        <f t="shared" si="7"/>
        <v>1.6971925605467852E-2</v>
      </c>
      <c r="E29" s="886">
        <f t="shared" si="7"/>
        <v>2.0502546702464462E-2</v>
      </c>
      <c r="F29" s="886">
        <f t="shared" si="7"/>
        <v>5.0969539372661923E-2</v>
      </c>
      <c r="G29" s="886">
        <f t="shared" si="7"/>
        <v>5.0676551889417533E-2</v>
      </c>
      <c r="H29" s="886">
        <f t="shared" si="7"/>
        <v>1.7425313837700154E-2</v>
      </c>
      <c r="I29" s="886">
        <f t="shared" si="7"/>
        <v>5.6667506359138874E-3</v>
      </c>
      <c r="J29" s="886">
        <f t="shared" si="7"/>
        <v>5.2604285632096865E-3</v>
      </c>
      <c r="K29" s="886">
        <f t="shared" si="7"/>
        <v>4.0353566605720703E-2</v>
      </c>
      <c r="L29" s="564">
        <f t="shared" si="7"/>
        <v>0.21263702677101498</v>
      </c>
    </row>
    <row r="30" spans="1:12" ht="15" x14ac:dyDescent="0.2">
      <c r="A30" s="99"/>
      <c r="B30" s="559" t="s">
        <v>277</v>
      </c>
      <c r="C30" s="569">
        <f>+C35+C40+C45+C50+C55+C60</f>
        <v>1330994.0003083174</v>
      </c>
      <c r="D30" s="569">
        <f t="shared" ref="D30:J30" si="8">+D35+D40+D45+D50+D55+D60</f>
        <v>4355557.6781639745</v>
      </c>
      <c r="E30" s="569">
        <f t="shared" si="8"/>
        <v>6045598.1173789306</v>
      </c>
      <c r="F30" s="569">
        <f t="shared" si="8"/>
        <v>19287444.439338624</v>
      </c>
      <c r="G30" s="569">
        <f t="shared" si="8"/>
        <v>20076606.006137125</v>
      </c>
      <c r="H30" s="569">
        <f t="shared" si="8"/>
        <v>6617367.1632915922</v>
      </c>
      <c r="I30" s="569">
        <f t="shared" si="8"/>
        <v>1782214.0012818601</v>
      </c>
      <c r="J30" s="569">
        <f t="shared" si="8"/>
        <v>1678929.3852858141</v>
      </c>
      <c r="K30" s="569">
        <f>+K35+K40+K45+K50+K55+K60</f>
        <v>14177263.942245439</v>
      </c>
      <c r="L30" s="569">
        <f>SUM(C30:K30)</f>
        <v>75351974.733431667</v>
      </c>
    </row>
    <row r="31" spans="1:12" ht="15" x14ac:dyDescent="0.2">
      <c r="A31" s="99"/>
      <c r="B31" s="559" t="s">
        <v>307</v>
      </c>
      <c r="C31" s="569">
        <f>+C36+C41+C46+C51+C56+C61</f>
        <v>707916.12627320725</v>
      </c>
      <c r="D31" s="569">
        <f t="shared" ref="D31:J31" si="9">+D36+D41+D46+D51+D56+D61</f>
        <v>2838065.5935732569</v>
      </c>
      <c r="E31" s="569">
        <f t="shared" si="9"/>
        <v>2644494.009893395</v>
      </c>
      <c r="F31" s="569">
        <f t="shared" si="9"/>
        <v>2316212.8653329387</v>
      </c>
      <c r="G31" s="569">
        <f t="shared" si="9"/>
        <v>1402867.3003960331</v>
      </c>
      <c r="H31" s="569">
        <f t="shared" si="9"/>
        <v>768426.65021771425</v>
      </c>
      <c r="I31" s="569">
        <f t="shared" si="9"/>
        <v>619662.49742897553</v>
      </c>
      <c r="J31" s="569">
        <f t="shared" si="9"/>
        <v>550725.76471231156</v>
      </c>
      <c r="K31" s="569">
        <f>+K36+K41+K46+K51+K56+K61</f>
        <v>2926767.8913014005</v>
      </c>
      <c r="L31" s="569">
        <f>SUM(C31:K31)</f>
        <v>14775138.699129233</v>
      </c>
    </row>
    <row r="32" spans="1:12" ht="9.75" customHeight="1" x14ac:dyDescent="0.2">
      <c r="A32" s="99"/>
      <c r="B32" s="549"/>
      <c r="C32" s="572"/>
      <c r="D32" s="572"/>
      <c r="E32" s="572"/>
      <c r="F32" s="572"/>
      <c r="G32" s="572"/>
      <c r="H32" s="572"/>
      <c r="I32" s="572"/>
      <c r="J32" s="572"/>
      <c r="K32" s="572"/>
      <c r="L32" s="572"/>
    </row>
    <row r="33" spans="1:12" ht="6.75" customHeight="1" x14ac:dyDescent="0.2">
      <c r="A33" s="99"/>
      <c r="B33" s="560"/>
      <c r="C33" s="573"/>
      <c r="D33" s="573"/>
      <c r="E33" s="573"/>
      <c r="F33" s="573"/>
      <c r="G33" s="573"/>
      <c r="H33" s="573"/>
      <c r="I33" s="573"/>
      <c r="J33" s="573"/>
      <c r="K33" s="573"/>
      <c r="L33" s="573"/>
    </row>
    <row r="34" spans="1:12" ht="15" x14ac:dyDescent="0.2">
      <c r="A34" s="99"/>
      <c r="B34" s="546" t="s">
        <v>162</v>
      </c>
      <c r="C34" s="574">
        <f t="shared" ref="C34:L34" si="10">+C35+C36</f>
        <v>1049122.2865295196</v>
      </c>
      <c r="D34" s="574">
        <f t="shared" si="10"/>
        <v>4242991.4125461727</v>
      </c>
      <c r="E34" s="574">
        <f t="shared" si="10"/>
        <v>7832936.6711608134</v>
      </c>
      <c r="F34" s="574">
        <f t="shared" si="10"/>
        <v>20861843.273340385</v>
      </c>
      <c r="G34" s="574">
        <f t="shared" si="10"/>
        <v>20923480.18961193</v>
      </c>
      <c r="H34" s="574">
        <f t="shared" si="10"/>
        <v>6901250.7988503315</v>
      </c>
      <c r="I34" s="574">
        <f t="shared" si="10"/>
        <v>1939125.9018619354</v>
      </c>
      <c r="J34" s="574">
        <f t="shared" si="10"/>
        <v>1794477.2142310985</v>
      </c>
      <c r="K34" s="574">
        <f t="shared" si="10"/>
        <v>14844192.193174813</v>
      </c>
      <c r="L34" s="574">
        <f t="shared" si="10"/>
        <v>80389419.941306993</v>
      </c>
    </row>
    <row r="35" spans="1:12" ht="15" x14ac:dyDescent="0.2">
      <c r="A35" s="99"/>
      <c r="B35" s="546" t="s">
        <v>277</v>
      </c>
      <c r="C35" s="574">
        <v>441738.17311004654</v>
      </c>
      <c r="D35" s="574">
        <v>1848537.8979869443</v>
      </c>
      <c r="E35" s="574">
        <v>5421179.2343355129</v>
      </c>
      <c r="F35" s="574">
        <v>18737480.0315606</v>
      </c>
      <c r="G35" s="574">
        <v>19683330.965167213</v>
      </c>
      <c r="H35" s="574">
        <v>6275370.2150280131</v>
      </c>
      <c r="I35" s="574">
        <v>1443295.0587429602</v>
      </c>
      <c r="J35" s="574">
        <v>1349287.2758479603</v>
      </c>
      <c r="K35" s="574">
        <v>12189660.603981394</v>
      </c>
      <c r="L35" s="574">
        <f>SUM(C35:K35)</f>
        <v>67389879.455760643</v>
      </c>
    </row>
    <row r="36" spans="1:12" ht="15" x14ac:dyDescent="0.2">
      <c r="A36" s="99"/>
      <c r="B36" s="546" t="s">
        <v>307</v>
      </c>
      <c r="C36" s="574">
        <v>607384.11341947305</v>
      </c>
      <c r="D36" s="574">
        <v>2394453.5145592284</v>
      </c>
      <c r="E36" s="574">
        <v>2411757.436825301</v>
      </c>
      <c r="F36" s="574">
        <v>2124363.241779787</v>
      </c>
      <c r="G36" s="574">
        <v>1240149.2244447179</v>
      </c>
      <c r="H36" s="574">
        <v>625880.58382231789</v>
      </c>
      <c r="I36" s="574">
        <v>495830.84311897506</v>
      </c>
      <c r="J36" s="574">
        <v>445189.93838313839</v>
      </c>
      <c r="K36" s="574">
        <v>2654531.5891934186</v>
      </c>
      <c r="L36" s="574">
        <f>SUM(C36:K36)</f>
        <v>12999540.485546356</v>
      </c>
    </row>
    <row r="37" spans="1:12" ht="6.75" customHeight="1" x14ac:dyDescent="0.2">
      <c r="A37" s="99"/>
      <c r="B37" s="549"/>
      <c r="C37" s="572"/>
      <c r="D37" s="572"/>
      <c r="E37" s="572"/>
      <c r="F37" s="572"/>
      <c r="G37" s="572"/>
      <c r="H37" s="572"/>
      <c r="I37" s="572"/>
      <c r="J37" s="572"/>
      <c r="K37" s="572"/>
      <c r="L37" s="572"/>
    </row>
    <row r="38" spans="1:12" ht="6.75" customHeight="1" x14ac:dyDescent="0.2">
      <c r="A38" s="99"/>
      <c r="B38" s="546"/>
      <c r="C38" s="566"/>
      <c r="D38" s="566"/>
      <c r="E38" s="566"/>
      <c r="F38" s="566"/>
      <c r="G38" s="566"/>
      <c r="H38" s="566"/>
      <c r="I38" s="566"/>
      <c r="J38" s="566"/>
      <c r="K38" s="566"/>
      <c r="L38" s="566"/>
    </row>
    <row r="39" spans="1:12" ht="15" x14ac:dyDescent="0.2">
      <c r="A39" s="99"/>
      <c r="B39" s="546" t="s">
        <v>164</v>
      </c>
      <c r="C39" s="574">
        <f t="shared" ref="C39:K39" si="11">+C40+C41</f>
        <v>71199.914453329373</v>
      </c>
      <c r="D39" s="574">
        <f t="shared" si="11"/>
        <v>2588763.200992119</v>
      </c>
      <c r="E39" s="574">
        <f t="shared" si="11"/>
        <v>499976.89450329368</v>
      </c>
      <c r="F39" s="574">
        <f t="shared" si="11"/>
        <v>456357.81966994668</v>
      </c>
      <c r="G39" s="574">
        <f t="shared" si="11"/>
        <v>452963.12103631289</v>
      </c>
      <c r="H39" s="574">
        <f t="shared" si="11"/>
        <v>424359.90762605867</v>
      </c>
      <c r="I39" s="574">
        <f t="shared" si="11"/>
        <v>404800.07147656888</v>
      </c>
      <c r="J39" s="574">
        <f t="shared" si="11"/>
        <v>378191.60808924783</v>
      </c>
      <c r="K39" s="574">
        <f t="shared" si="11"/>
        <v>1230717.5214996743</v>
      </c>
      <c r="L39" s="574">
        <f>+L40+L41</f>
        <v>6507330.0593465511</v>
      </c>
    </row>
    <row r="40" spans="1:12" ht="15" x14ac:dyDescent="0.2">
      <c r="A40" s="99"/>
      <c r="B40" s="546" t="s">
        <v>277</v>
      </c>
      <c r="C40" s="575">
        <v>28151.374469700488</v>
      </c>
      <c r="D40" s="575">
        <v>2232098.5517588886</v>
      </c>
      <c r="E40" s="575">
        <v>335133.80445570801</v>
      </c>
      <c r="F40" s="575">
        <v>312529.24232169759</v>
      </c>
      <c r="G40" s="575">
        <v>327299.57923448842</v>
      </c>
      <c r="H40" s="575">
        <v>316681.151868377</v>
      </c>
      <c r="I40" s="575">
        <v>315479.65367837693</v>
      </c>
      <c r="J40" s="575">
        <v>306904.58382837696</v>
      </c>
      <c r="K40" s="575">
        <v>1115121.3847425298</v>
      </c>
      <c r="L40" s="574">
        <f>SUM(C40:K40)</f>
        <v>5289399.3263581432</v>
      </c>
    </row>
    <row r="41" spans="1:12" ht="15" x14ac:dyDescent="0.2">
      <c r="A41" s="99"/>
      <c r="B41" s="546" t="s">
        <v>307</v>
      </c>
      <c r="C41" s="575">
        <v>43048.539983628893</v>
      </c>
      <c r="D41" s="575">
        <v>356664.64923323051</v>
      </c>
      <c r="E41" s="575">
        <v>164843.09004758563</v>
      </c>
      <c r="F41" s="575">
        <v>143828.57734824909</v>
      </c>
      <c r="G41" s="575">
        <v>125663.54180182445</v>
      </c>
      <c r="H41" s="575">
        <v>107678.75575768171</v>
      </c>
      <c r="I41" s="575">
        <v>89320.417798191949</v>
      </c>
      <c r="J41" s="575">
        <v>71287.024260870894</v>
      </c>
      <c r="K41" s="575">
        <v>115596.13675714459</v>
      </c>
      <c r="L41" s="574">
        <f>SUM(C41:K41)</f>
        <v>1217930.7329884078</v>
      </c>
    </row>
    <row r="42" spans="1:12" ht="6.75" customHeight="1" x14ac:dyDescent="0.2">
      <c r="A42" s="99"/>
      <c r="B42" s="549"/>
      <c r="C42" s="572"/>
      <c r="D42" s="572"/>
      <c r="E42" s="572"/>
      <c r="F42" s="572"/>
      <c r="G42" s="572"/>
      <c r="H42" s="572"/>
      <c r="I42" s="572"/>
      <c r="J42" s="572"/>
      <c r="K42" s="572"/>
      <c r="L42" s="572"/>
    </row>
    <row r="43" spans="1:12" ht="6.75" customHeight="1" x14ac:dyDescent="0.2">
      <c r="A43" s="99"/>
      <c r="B43" s="546"/>
      <c r="C43" s="566"/>
      <c r="D43" s="566"/>
      <c r="E43" s="566"/>
      <c r="F43" s="566"/>
      <c r="G43" s="566"/>
      <c r="H43" s="566"/>
      <c r="I43" s="566"/>
      <c r="J43" s="566"/>
      <c r="K43" s="566"/>
      <c r="L43" s="566"/>
    </row>
    <row r="44" spans="1:12" s="110" customFormat="1" ht="15" x14ac:dyDescent="0.2">
      <c r="A44" s="99"/>
      <c r="B44" s="545" t="s">
        <v>552</v>
      </c>
      <c r="C44" s="574">
        <f t="shared" ref="C44:L44" si="12">+C45+C46</f>
        <v>7502.295887601822</v>
      </c>
      <c r="D44" s="574">
        <f t="shared" si="12"/>
        <v>44278.334032468774</v>
      </c>
      <c r="E44" s="574">
        <f t="shared" si="12"/>
        <v>28747.100241771688</v>
      </c>
      <c r="F44" s="574">
        <f t="shared" si="12"/>
        <v>28747.100241771685</v>
      </c>
      <c r="G44" s="574">
        <f t="shared" si="12"/>
        <v>28747.100241771688</v>
      </c>
      <c r="H44" s="574">
        <f t="shared" si="12"/>
        <v>28805.673338660457</v>
      </c>
      <c r="I44" s="574">
        <f t="shared" si="12"/>
        <v>28747.100241771688</v>
      </c>
      <c r="J44" s="574">
        <f t="shared" si="12"/>
        <v>28747.100241771688</v>
      </c>
      <c r="K44" s="574">
        <f t="shared" si="12"/>
        <v>675416.88469907921</v>
      </c>
      <c r="L44" s="574">
        <f t="shared" si="12"/>
        <v>899738.68916666869</v>
      </c>
    </row>
    <row r="45" spans="1:12" s="110" customFormat="1" ht="15" x14ac:dyDescent="0.2">
      <c r="A45" s="106"/>
      <c r="B45" s="546" t="s">
        <v>277</v>
      </c>
      <c r="C45" s="1240">
        <v>0</v>
      </c>
      <c r="D45" s="575">
        <v>15344.787463779845</v>
      </c>
      <c r="E45" s="872">
        <v>0</v>
      </c>
      <c r="F45" s="872">
        <v>0</v>
      </c>
      <c r="G45" s="872">
        <v>0</v>
      </c>
      <c r="H45" s="872">
        <v>0</v>
      </c>
      <c r="I45" s="872">
        <v>0</v>
      </c>
      <c r="J45" s="872">
        <v>0</v>
      </c>
      <c r="K45" s="575">
        <v>569086.28433932841</v>
      </c>
      <c r="L45" s="574">
        <f>SUM(C45:K45)</f>
        <v>584431.07180310821</v>
      </c>
    </row>
    <row r="46" spans="1:12" ht="15" x14ac:dyDescent="0.2">
      <c r="A46" s="106"/>
      <c r="B46" s="546" t="s">
        <v>307</v>
      </c>
      <c r="C46" s="575">
        <v>7502.295887601822</v>
      </c>
      <c r="D46" s="575">
        <v>28933.546568688929</v>
      </c>
      <c r="E46" s="575">
        <v>28747.100241771688</v>
      </c>
      <c r="F46" s="575">
        <v>28747.100241771685</v>
      </c>
      <c r="G46" s="575">
        <v>28747.100241771688</v>
      </c>
      <c r="H46" s="575">
        <v>28805.673338660457</v>
      </c>
      <c r="I46" s="575">
        <v>28747.100241771688</v>
      </c>
      <c r="J46" s="575">
        <v>28747.100241771688</v>
      </c>
      <c r="K46" s="575">
        <v>106330.60035975085</v>
      </c>
      <c r="L46" s="574">
        <f>SUM(C46:K46)</f>
        <v>315307.61736356048</v>
      </c>
    </row>
    <row r="47" spans="1:12" ht="6.75" customHeight="1" x14ac:dyDescent="0.2">
      <c r="A47" s="99"/>
      <c r="B47" s="549"/>
      <c r="C47" s="572"/>
      <c r="D47" s="572"/>
      <c r="E47" s="572"/>
      <c r="F47" s="572"/>
      <c r="G47" s="572"/>
      <c r="H47" s="572"/>
      <c r="I47" s="572"/>
      <c r="J47" s="572"/>
      <c r="K47" s="572"/>
      <c r="L47" s="572"/>
    </row>
    <row r="48" spans="1:12" ht="6.75" customHeight="1" x14ac:dyDescent="0.2">
      <c r="A48" s="99"/>
      <c r="B48" s="560"/>
      <c r="C48" s="573"/>
      <c r="D48" s="573"/>
      <c r="E48" s="573"/>
      <c r="F48" s="573"/>
      <c r="G48" s="573"/>
      <c r="H48" s="573"/>
      <c r="I48" s="573"/>
      <c r="J48" s="573"/>
      <c r="K48" s="573"/>
      <c r="L48" s="573"/>
    </row>
    <row r="49" spans="1:12" s="110" customFormat="1" ht="15" x14ac:dyDescent="0.2">
      <c r="A49" s="99"/>
      <c r="B49" s="551" t="s">
        <v>165</v>
      </c>
      <c r="C49" s="574">
        <f t="shared" ref="C49:J49" si="13">+C50+C51</f>
        <v>793077.73277094983</v>
      </c>
      <c r="D49" s="574">
        <f t="shared" si="13"/>
        <v>25211.883022913658</v>
      </c>
      <c r="E49" s="574">
        <f t="shared" si="13"/>
        <v>25613.264781586447</v>
      </c>
      <c r="F49" s="574">
        <f t="shared" si="13"/>
        <v>25898.225912588096</v>
      </c>
      <c r="G49" s="574">
        <f t="shared" si="13"/>
        <v>25487.483872273267</v>
      </c>
      <c r="H49" s="574">
        <f t="shared" si="13"/>
        <v>25151.60547729893</v>
      </c>
      <c r="I49" s="574">
        <f t="shared" si="13"/>
        <v>22977.596913602123</v>
      </c>
      <c r="J49" s="873">
        <f t="shared" si="13"/>
        <v>22683.033969049695</v>
      </c>
      <c r="K49" s="873">
        <f>+K50+K51</f>
        <v>16860.875697471667</v>
      </c>
      <c r="L49" s="574">
        <f>+L50+L51</f>
        <v>982961.70241773385</v>
      </c>
    </row>
    <row r="50" spans="1:12" s="110" customFormat="1" ht="15" x14ac:dyDescent="0.2">
      <c r="A50" s="106"/>
      <c r="B50" s="551" t="s">
        <v>277</v>
      </c>
      <c r="C50" s="576">
        <v>791914.8312721065</v>
      </c>
      <c r="D50" s="576">
        <v>22675.868214243481</v>
      </c>
      <c r="E50" s="576">
        <v>23704.275255672084</v>
      </c>
      <c r="F50" s="576">
        <v>24298.739636334201</v>
      </c>
      <c r="G50" s="576">
        <v>24200.924350671787</v>
      </c>
      <c r="H50" s="576">
        <v>24167.850835202553</v>
      </c>
      <c r="I50" s="576">
        <v>22291.343300522993</v>
      </c>
      <c r="J50" s="874">
        <v>22259.214799476897</v>
      </c>
      <c r="K50" s="874">
        <v>16509.64325414124</v>
      </c>
      <c r="L50" s="574">
        <f>SUM(C50:K50)</f>
        <v>972022.69091837178</v>
      </c>
    </row>
    <row r="51" spans="1:12" s="110" customFormat="1" ht="15" x14ac:dyDescent="0.2">
      <c r="A51" s="106"/>
      <c r="B51" s="548" t="s">
        <v>307</v>
      </c>
      <c r="C51" s="577">
        <v>1162.9014988433591</v>
      </c>
      <c r="D51" s="577">
        <v>2536.0148086701774</v>
      </c>
      <c r="E51" s="577">
        <v>1908.989525914363</v>
      </c>
      <c r="F51" s="577">
        <v>1599.486276253896</v>
      </c>
      <c r="G51" s="577">
        <v>1286.5595216014824</v>
      </c>
      <c r="H51" s="577">
        <v>983.75464209637721</v>
      </c>
      <c r="I51" s="577">
        <v>686.25361307912942</v>
      </c>
      <c r="J51" s="875">
        <v>423.81916957279856</v>
      </c>
      <c r="K51" s="875">
        <v>351.23244333042726</v>
      </c>
      <c r="L51" s="574">
        <f>SUM(C51:K51)</f>
        <v>10939.01149936201</v>
      </c>
    </row>
    <row r="52" spans="1:12" s="110" customFormat="1" ht="6.75" customHeight="1" x14ac:dyDescent="0.2">
      <c r="A52" s="106"/>
      <c r="B52" s="549"/>
      <c r="C52" s="572"/>
      <c r="D52" s="572"/>
      <c r="E52" s="572"/>
      <c r="F52" s="572"/>
      <c r="G52" s="572"/>
      <c r="H52" s="572"/>
      <c r="I52" s="572"/>
      <c r="J52" s="572"/>
      <c r="K52" s="572"/>
      <c r="L52" s="572"/>
    </row>
    <row r="53" spans="1:12" ht="6.75" customHeight="1" x14ac:dyDescent="0.2">
      <c r="A53" s="106"/>
      <c r="B53" s="546"/>
      <c r="C53" s="571"/>
      <c r="D53" s="571"/>
      <c r="E53" s="571"/>
      <c r="F53" s="571"/>
      <c r="G53" s="571"/>
      <c r="H53" s="571"/>
      <c r="I53" s="571"/>
      <c r="J53" s="571"/>
      <c r="K53" s="571"/>
      <c r="L53" s="571"/>
    </row>
    <row r="54" spans="1:12" ht="15" x14ac:dyDescent="0.2">
      <c r="A54" s="99"/>
      <c r="B54" s="550" t="s">
        <v>866</v>
      </c>
      <c r="C54" s="574">
        <f t="shared" ref="C54:L54" si="14">+C55+C56</f>
        <v>118007.89694012409</v>
      </c>
      <c r="D54" s="574">
        <f t="shared" si="14"/>
        <v>270611.10493659874</v>
      </c>
      <c r="E54" s="574">
        <f t="shared" si="14"/>
        <v>296559.1174179021</v>
      </c>
      <c r="F54" s="574">
        <f t="shared" si="14"/>
        <v>225733.00284991279</v>
      </c>
      <c r="G54" s="574">
        <f t="shared" si="14"/>
        <v>43717.529113913959</v>
      </c>
      <c r="H54" s="574">
        <f t="shared" si="14"/>
        <v>1147.9455600000001</v>
      </c>
      <c r="I54" s="574">
        <f t="shared" si="14"/>
        <v>1147.9455600000001</v>
      </c>
      <c r="J54" s="574">
        <f t="shared" si="14"/>
        <v>478.31081</v>
      </c>
      <c r="K54" s="873">
        <f t="shared" si="14"/>
        <v>0</v>
      </c>
      <c r="L54" s="574">
        <f t="shared" si="14"/>
        <v>957402.85318845173</v>
      </c>
    </row>
    <row r="55" spans="1:12" ht="15" x14ac:dyDescent="0.2">
      <c r="A55" s="99"/>
      <c r="B55" s="546" t="s">
        <v>277</v>
      </c>
      <c r="C55" s="574">
        <v>69189.621456463923</v>
      </c>
      <c r="D55" s="574">
        <v>220211.1191901179</v>
      </c>
      <c r="E55" s="574">
        <v>264399.60682203813</v>
      </c>
      <c r="F55" s="574">
        <v>213136.42581999421</v>
      </c>
      <c r="G55" s="574">
        <v>41774.537384754032</v>
      </c>
      <c r="H55" s="574">
        <v>1147.9455600000001</v>
      </c>
      <c r="I55" s="574">
        <v>1147.9455600000001</v>
      </c>
      <c r="J55" s="574">
        <v>478.31081</v>
      </c>
      <c r="K55" s="873">
        <v>0</v>
      </c>
      <c r="L55" s="574">
        <f>SUM(C55:K55)</f>
        <v>811485.51260336826</v>
      </c>
    </row>
    <row r="56" spans="1:12" ht="15" x14ac:dyDescent="0.2">
      <c r="A56" s="99"/>
      <c r="B56" s="546" t="s">
        <v>307</v>
      </c>
      <c r="C56" s="574">
        <v>48818.275483660167</v>
      </c>
      <c r="D56" s="574">
        <v>50399.985746480859</v>
      </c>
      <c r="E56" s="574">
        <v>32159.510595863983</v>
      </c>
      <c r="F56" s="574">
        <v>12596.577029918568</v>
      </c>
      <c r="G56" s="574">
        <v>1942.9917291599299</v>
      </c>
      <c r="H56" s="873">
        <v>0</v>
      </c>
      <c r="I56" s="873">
        <v>0</v>
      </c>
      <c r="J56" s="873">
        <v>0</v>
      </c>
      <c r="K56" s="873">
        <v>0</v>
      </c>
      <c r="L56" s="574">
        <f>SUM(C56:K56)</f>
        <v>145917.3405850835</v>
      </c>
    </row>
    <row r="57" spans="1:12" ht="6.75" customHeight="1" x14ac:dyDescent="0.2">
      <c r="A57" s="99"/>
      <c r="B57" s="549"/>
      <c r="C57" s="574"/>
      <c r="D57" s="574"/>
      <c r="E57" s="574"/>
      <c r="F57" s="574"/>
      <c r="G57" s="574"/>
      <c r="H57" s="574"/>
      <c r="I57" s="574"/>
      <c r="J57" s="574"/>
      <c r="K57" s="574"/>
      <c r="L57" s="574"/>
    </row>
    <row r="58" spans="1:12" ht="6.75" customHeight="1" x14ac:dyDescent="0.2">
      <c r="A58" s="99"/>
      <c r="B58" s="547"/>
      <c r="C58" s="578"/>
      <c r="D58" s="578"/>
      <c r="E58" s="578"/>
      <c r="F58" s="578"/>
      <c r="G58" s="578"/>
      <c r="H58" s="578"/>
      <c r="I58" s="578"/>
      <c r="J58" s="578"/>
      <c r="K58" s="578"/>
      <c r="L58" s="578"/>
    </row>
    <row r="59" spans="1:12" ht="15" x14ac:dyDescent="0.2">
      <c r="A59" s="99"/>
      <c r="B59" s="550" t="s">
        <v>367</v>
      </c>
      <c r="C59" s="1240">
        <f t="shared" ref="C59:L59" si="15">+C60+C61</f>
        <v>0</v>
      </c>
      <c r="D59" s="574">
        <f t="shared" si="15"/>
        <v>21767.336206957807</v>
      </c>
      <c r="E59" s="574">
        <f t="shared" si="15"/>
        <v>6259.079166957803</v>
      </c>
      <c r="F59" s="574">
        <f t="shared" si="15"/>
        <v>5077.8826569578032</v>
      </c>
      <c r="G59" s="574">
        <f t="shared" si="15"/>
        <v>5077.8826569578032</v>
      </c>
      <c r="H59" s="574">
        <f t="shared" si="15"/>
        <v>5077.8826569578032</v>
      </c>
      <c r="I59" s="574">
        <f t="shared" si="15"/>
        <v>5077.8826569578032</v>
      </c>
      <c r="J59" s="574">
        <f t="shared" si="15"/>
        <v>5077.8826569578032</v>
      </c>
      <c r="K59" s="574">
        <f t="shared" si="15"/>
        <v>336844.35847580124</v>
      </c>
      <c r="L59" s="574">
        <f t="shared" si="15"/>
        <v>390260.18713450583</v>
      </c>
    </row>
    <row r="60" spans="1:12" ht="15" x14ac:dyDescent="0.2">
      <c r="A60" s="99"/>
      <c r="B60" s="546" t="s">
        <v>277</v>
      </c>
      <c r="C60" s="1240">
        <v>0</v>
      </c>
      <c r="D60" s="574">
        <v>16689.453550000002</v>
      </c>
      <c r="E60" s="574">
        <v>1181.19651</v>
      </c>
      <c r="F60" s="574">
        <v>0</v>
      </c>
      <c r="G60" s="574">
        <v>0</v>
      </c>
      <c r="H60" s="574">
        <v>0</v>
      </c>
      <c r="I60" s="574">
        <v>0</v>
      </c>
      <c r="J60" s="574">
        <v>0</v>
      </c>
      <c r="K60" s="574">
        <v>286886.02592804533</v>
      </c>
      <c r="L60" s="574">
        <f>SUM(C60:K60)</f>
        <v>304756.67598804535</v>
      </c>
    </row>
    <row r="61" spans="1:12" ht="15" x14ac:dyDescent="0.2">
      <c r="A61" s="99"/>
      <c r="B61" s="546" t="s">
        <v>307</v>
      </c>
      <c r="C61" s="1240">
        <v>0</v>
      </c>
      <c r="D61" s="574">
        <v>5077.8826569578032</v>
      </c>
      <c r="E61" s="574">
        <v>5077.8826569578032</v>
      </c>
      <c r="F61" s="574">
        <v>5077.8826569578032</v>
      </c>
      <c r="G61" s="574">
        <v>5077.8826569578032</v>
      </c>
      <c r="H61" s="574">
        <v>5077.8826569578032</v>
      </c>
      <c r="I61" s="574">
        <v>5077.8826569578032</v>
      </c>
      <c r="J61" s="574">
        <v>5077.8826569578032</v>
      </c>
      <c r="K61" s="574">
        <v>49958.33254775589</v>
      </c>
      <c r="L61" s="574">
        <f>SUM(C61:K61)</f>
        <v>85503.511146460514</v>
      </c>
    </row>
    <row r="62" spans="1:12" ht="6.75" customHeight="1" x14ac:dyDescent="0.2">
      <c r="A62" s="99"/>
      <c r="B62" s="545"/>
      <c r="C62" s="575"/>
      <c r="D62" s="575"/>
      <c r="E62" s="575"/>
      <c r="F62" s="575"/>
      <c r="G62" s="575"/>
      <c r="H62" s="575"/>
      <c r="I62" s="575"/>
      <c r="J62" s="575"/>
      <c r="K62" s="575"/>
      <c r="L62" s="575"/>
    </row>
    <row r="63" spans="1:12" ht="6" customHeight="1" x14ac:dyDescent="0.2">
      <c r="A63" s="99"/>
      <c r="B63" s="545"/>
      <c r="C63" s="575"/>
      <c r="D63" s="575"/>
      <c r="E63" s="575"/>
      <c r="F63" s="575"/>
      <c r="G63" s="575"/>
      <c r="H63" s="575"/>
      <c r="I63" s="575"/>
      <c r="J63" s="575"/>
      <c r="K63" s="575"/>
      <c r="L63" s="575"/>
    </row>
    <row r="64" spans="1:12" ht="15" x14ac:dyDescent="0.2">
      <c r="B64" s="552" t="s">
        <v>163</v>
      </c>
      <c r="C64" s="568">
        <f>+C66+C67</f>
        <v>4300856.6966015333</v>
      </c>
      <c r="D64" s="568">
        <f>+D66+D67</f>
        <v>4433417.9431984602</v>
      </c>
      <c r="E64" s="568">
        <f t="shared" ref="E64:K64" si="16">+E66+E67</f>
        <v>0</v>
      </c>
      <c r="F64" s="568">
        <f t="shared" si="16"/>
        <v>0</v>
      </c>
      <c r="G64" s="568">
        <f t="shared" si="16"/>
        <v>0</v>
      </c>
      <c r="H64" s="568">
        <f t="shared" si="16"/>
        <v>0</v>
      </c>
      <c r="I64" s="568">
        <f t="shared" si="16"/>
        <v>0</v>
      </c>
      <c r="J64" s="568">
        <f t="shared" si="16"/>
        <v>0</v>
      </c>
      <c r="K64" s="568">
        <f t="shared" si="16"/>
        <v>0</v>
      </c>
      <c r="L64" s="568">
        <f>+L66+L67</f>
        <v>8734274.6397999935</v>
      </c>
    </row>
    <row r="65" spans="1:14" ht="15" x14ac:dyDescent="0.2">
      <c r="B65" s="552" t="s">
        <v>365</v>
      </c>
      <c r="C65" s="886">
        <f t="shared" ref="C65:L65" si="17">+C64/$L$70</f>
        <v>1.0147017314804661E-2</v>
      </c>
      <c r="D65" s="886">
        <f t="shared" si="17"/>
        <v>1.0459769252239355E-2</v>
      </c>
      <c r="E65" s="886">
        <f t="shared" si="17"/>
        <v>0</v>
      </c>
      <c r="F65" s="886">
        <f t="shared" si="17"/>
        <v>0</v>
      </c>
      <c r="G65" s="886">
        <f t="shared" si="17"/>
        <v>0</v>
      </c>
      <c r="H65" s="886">
        <f t="shared" si="17"/>
        <v>0</v>
      </c>
      <c r="I65" s="886">
        <f t="shared" si="17"/>
        <v>0</v>
      </c>
      <c r="J65" s="886">
        <f t="shared" si="17"/>
        <v>0</v>
      </c>
      <c r="K65" s="886">
        <f t="shared" si="17"/>
        <v>0</v>
      </c>
      <c r="L65" s="564">
        <f t="shared" si="17"/>
        <v>2.0606786567044014E-2</v>
      </c>
    </row>
    <row r="66" spans="1:14" ht="15" x14ac:dyDescent="0.2">
      <c r="B66" s="559" t="s">
        <v>277</v>
      </c>
      <c r="C66" s="569">
        <v>4300856.6966015333</v>
      </c>
      <c r="D66" s="869">
        <v>4433417.9431984602</v>
      </c>
      <c r="E66" s="869">
        <v>0</v>
      </c>
      <c r="F66" s="869">
        <v>0</v>
      </c>
      <c r="G66" s="869">
        <v>0</v>
      </c>
      <c r="H66" s="869">
        <v>0</v>
      </c>
      <c r="I66" s="869">
        <v>0</v>
      </c>
      <c r="J66" s="869">
        <v>0</v>
      </c>
      <c r="K66" s="869">
        <v>0</v>
      </c>
      <c r="L66" s="569">
        <f>SUM(C66:K66)</f>
        <v>8734274.6397999935</v>
      </c>
    </row>
    <row r="67" spans="1:14" ht="15" x14ac:dyDescent="0.2">
      <c r="B67" s="559" t="s">
        <v>307</v>
      </c>
      <c r="C67" s="869">
        <v>0</v>
      </c>
      <c r="D67" s="869">
        <v>0</v>
      </c>
      <c r="E67" s="869">
        <v>0</v>
      </c>
      <c r="F67" s="869">
        <v>0</v>
      </c>
      <c r="G67" s="869">
        <v>0</v>
      </c>
      <c r="H67" s="869">
        <v>0</v>
      </c>
      <c r="I67" s="869">
        <v>0</v>
      </c>
      <c r="J67" s="869">
        <v>0</v>
      </c>
      <c r="K67" s="869">
        <v>0</v>
      </c>
      <c r="L67" s="869">
        <f>SUM(C67:K67)</f>
        <v>0</v>
      </c>
    </row>
    <row r="68" spans="1:14" ht="9.75" customHeight="1" thickBot="1" x14ac:dyDescent="0.25">
      <c r="B68" s="561"/>
      <c r="C68" s="569"/>
      <c r="D68" s="569"/>
      <c r="E68" s="569"/>
      <c r="F68" s="569"/>
      <c r="G68" s="569"/>
      <c r="H68" s="569"/>
      <c r="I68" s="569"/>
      <c r="J68" s="569"/>
      <c r="K68" s="569"/>
      <c r="L68" s="569"/>
    </row>
    <row r="69" spans="1:14" ht="9.75" customHeight="1" thickTop="1" x14ac:dyDescent="0.2">
      <c r="B69" s="544"/>
      <c r="C69" s="579"/>
      <c r="D69" s="579"/>
      <c r="E69" s="579"/>
      <c r="F69" s="579"/>
      <c r="G69" s="579"/>
      <c r="H69" s="579"/>
      <c r="I69" s="579"/>
      <c r="J69" s="579"/>
      <c r="K69" s="579"/>
      <c r="L69" s="579"/>
    </row>
    <row r="70" spans="1:14" ht="15" x14ac:dyDescent="0.2">
      <c r="B70" s="552" t="s">
        <v>769</v>
      </c>
      <c r="C70" s="568">
        <f>+C72+C73</f>
        <v>17312510.252730913</v>
      </c>
      <c r="D70" s="568">
        <f t="shared" ref="D70:K70" si="18">+D72+D73</f>
        <v>63801758.487210259</v>
      </c>
      <c r="E70" s="568">
        <f t="shared" si="18"/>
        <v>40456873.386615418</v>
      </c>
      <c r="F70" s="568">
        <f t="shared" si="18"/>
        <v>50041109.838276111</v>
      </c>
      <c r="G70" s="568">
        <f t="shared" si="18"/>
        <v>45840789.172870427</v>
      </c>
      <c r="H70" s="568">
        <f t="shared" si="18"/>
        <v>28835672.024175055</v>
      </c>
      <c r="I70" s="568">
        <f t="shared" si="18"/>
        <v>27057603.535008669</v>
      </c>
      <c r="J70" s="568">
        <f t="shared" si="18"/>
        <v>18053784.039910112</v>
      </c>
      <c r="K70" s="568">
        <f t="shared" si="18"/>
        <v>132454177.14311907</v>
      </c>
      <c r="L70" s="567">
        <f>+L72+L73</f>
        <v>423854277.87991595</v>
      </c>
    </row>
    <row r="71" spans="1:14" ht="15" x14ac:dyDescent="0.2">
      <c r="B71" s="552" t="s">
        <v>365</v>
      </c>
      <c r="C71" s="886">
        <f t="shared" ref="C71:L71" si="19">+C70/$L$70</f>
        <v>4.0845430036300819E-2</v>
      </c>
      <c r="D71" s="886">
        <f t="shared" si="19"/>
        <v>0.15052757944626954</v>
      </c>
      <c r="E71" s="886">
        <f t="shared" si="19"/>
        <v>9.5449958860807899E-2</v>
      </c>
      <c r="F71" s="886">
        <f t="shared" si="19"/>
        <v>0.11806206153817204</v>
      </c>
      <c r="G71" s="886">
        <f t="shared" si="19"/>
        <v>0.10815223902460597</v>
      </c>
      <c r="H71" s="886">
        <f t="shared" si="19"/>
        <v>6.8032041975389992E-2</v>
      </c>
      <c r="I71" s="886">
        <f t="shared" si="19"/>
        <v>6.383704246267978E-2</v>
      </c>
      <c r="J71" s="886">
        <f t="shared" si="19"/>
        <v>4.2594318335569592E-2</v>
      </c>
      <c r="K71" s="886">
        <f t="shared" si="19"/>
        <v>0.31249932832020455</v>
      </c>
      <c r="L71" s="564">
        <f t="shared" si="19"/>
        <v>1</v>
      </c>
    </row>
    <row r="72" spans="1:14" ht="15" x14ac:dyDescent="0.2">
      <c r="A72" s="100"/>
      <c r="B72" s="562" t="s">
        <v>277</v>
      </c>
      <c r="C72" s="569">
        <f>+C15+C20+C25+C30+C66</f>
        <v>11792321.021125104</v>
      </c>
      <c r="D72" s="569">
        <f t="shared" ref="D72:K72" si="20">+D15+D20+D25+D30+D66</f>
        <v>48967775.898402497</v>
      </c>
      <c r="E72" s="569">
        <f t="shared" si="20"/>
        <v>28918537.065294705</v>
      </c>
      <c r="F72" s="569">
        <f t="shared" si="20"/>
        <v>39978100.709734142</v>
      </c>
      <c r="G72" s="569">
        <f t="shared" si="20"/>
        <v>37838479.005551845</v>
      </c>
      <c r="H72" s="569">
        <f t="shared" si="20"/>
        <v>22086210.375266414</v>
      </c>
      <c r="I72" s="569">
        <f t="shared" si="20"/>
        <v>20922715.157780003</v>
      </c>
      <c r="J72" s="569">
        <f t="shared" si="20"/>
        <v>12878910.759170521</v>
      </c>
      <c r="K72" s="569">
        <f t="shared" si="20"/>
        <v>85359508.892391682</v>
      </c>
      <c r="L72" s="569">
        <f>SUM(C72:K72)</f>
        <v>308742558.88471687</v>
      </c>
    </row>
    <row r="73" spans="1:14" ht="15" x14ac:dyDescent="0.2">
      <c r="A73" s="100"/>
      <c r="B73" s="562" t="s">
        <v>307</v>
      </c>
      <c r="C73" s="569">
        <f t="shared" ref="C73:K73" si="21">+C67+C31+C26+C21+C16</f>
        <v>5520189.2316058073</v>
      </c>
      <c r="D73" s="569">
        <f t="shared" si="21"/>
        <v>14833982.588807758</v>
      </c>
      <c r="E73" s="569">
        <f t="shared" si="21"/>
        <v>11538336.321320713</v>
      </c>
      <c r="F73" s="569">
        <f t="shared" si="21"/>
        <v>10063009.128541969</v>
      </c>
      <c r="G73" s="569">
        <f t="shared" si="21"/>
        <v>8002310.1673185788</v>
      </c>
      <c r="H73" s="569">
        <f t="shared" si="21"/>
        <v>6749461.6489086431</v>
      </c>
      <c r="I73" s="569">
        <f t="shared" si="21"/>
        <v>6134888.3772286661</v>
      </c>
      <c r="J73" s="569">
        <f t="shared" si="21"/>
        <v>5174873.2807395905</v>
      </c>
      <c r="K73" s="569">
        <f t="shared" si="21"/>
        <v>47094668.250727385</v>
      </c>
      <c r="L73" s="569">
        <f>SUM(C73:K73)</f>
        <v>115111718.99519911</v>
      </c>
    </row>
    <row r="74" spans="1:14" ht="9.75" customHeight="1" thickBot="1" x14ac:dyDescent="0.25">
      <c r="A74" s="100"/>
      <c r="B74" s="563"/>
      <c r="C74" s="580"/>
      <c r="D74" s="580"/>
      <c r="E74" s="580"/>
      <c r="F74" s="580"/>
      <c r="G74" s="580"/>
      <c r="H74" s="580"/>
      <c r="I74" s="580"/>
      <c r="J74" s="580"/>
      <c r="K74" s="580"/>
      <c r="L74" s="580"/>
    </row>
    <row r="75" spans="1:14" ht="13.5" thickTop="1" x14ac:dyDescent="0.2">
      <c r="A75" s="100"/>
      <c r="B75" s="111"/>
      <c r="C75" s="111"/>
      <c r="D75" s="111"/>
      <c r="E75" s="111"/>
      <c r="F75" s="111"/>
      <c r="G75" s="111"/>
      <c r="H75" s="111"/>
      <c r="I75" s="111"/>
      <c r="J75" s="111"/>
      <c r="K75" s="111"/>
      <c r="L75" s="111"/>
    </row>
    <row r="76" spans="1:14" ht="15" x14ac:dyDescent="0.25">
      <c r="A76" s="100"/>
      <c r="B76" s="465" t="s">
        <v>371</v>
      </c>
      <c r="C76" s="113"/>
      <c r="D76" s="113"/>
      <c r="E76" s="113"/>
      <c r="F76" s="113"/>
      <c r="G76" s="113"/>
      <c r="H76" s="113"/>
      <c r="I76" s="113"/>
      <c r="J76" s="113"/>
      <c r="K76" s="113"/>
      <c r="L76" s="114"/>
    </row>
    <row r="77" spans="1:14" ht="15" x14ac:dyDescent="0.25">
      <c r="A77" s="100"/>
      <c r="B77" s="465" t="s">
        <v>908</v>
      </c>
      <c r="C77" s="113"/>
      <c r="D77" s="113"/>
      <c r="E77" s="113"/>
      <c r="F77" s="113"/>
      <c r="G77" s="113"/>
      <c r="H77" s="113"/>
      <c r="I77" s="113"/>
      <c r="J77" s="113"/>
      <c r="K77" s="113"/>
      <c r="L77" s="114"/>
    </row>
    <row r="78" spans="1:14" ht="15" x14ac:dyDescent="0.25">
      <c r="A78" s="100"/>
      <c r="B78" s="465" t="s">
        <v>826</v>
      </c>
      <c r="C78" s="113"/>
      <c r="D78" s="113"/>
      <c r="E78" s="113"/>
      <c r="F78" s="113"/>
      <c r="G78" s="113"/>
      <c r="H78" s="113"/>
      <c r="I78" s="113"/>
      <c r="J78" s="113"/>
      <c r="K78" s="113"/>
      <c r="L78" s="113"/>
      <c r="M78" s="113"/>
      <c r="N78" s="113"/>
    </row>
    <row r="79" spans="1:14" ht="15" x14ac:dyDescent="0.25">
      <c r="A79" s="100"/>
      <c r="B79" s="24"/>
      <c r="C79" s="113"/>
      <c r="D79" s="113"/>
      <c r="E79" s="113"/>
      <c r="F79" s="113"/>
      <c r="G79" s="113"/>
      <c r="H79" s="113"/>
      <c r="I79" s="113"/>
      <c r="J79" s="113"/>
      <c r="K79" s="113"/>
      <c r="L79" s="113"/>
      <c r="M79" s="113"/>
      <c r="N79" s="113"/>
    </row>
    <row r="80" spans="1:14" ht="15" x14ac:dyDescent="0.25">
      <c r="C80" s="100"/>
      <c r="D80" s="1003"/>
      <c r="J80" s="113"/>
      <c r="K80" s="113"/>
      <c r="L80" s="113"/>
      <c r="M80" s="113"/>
      <c r="N80" s="113"/>
    </row>
    <row r="81" spans="1:14" ht="15" x14ac:dyDescent="0.25">
      <c r="A81" s="100"/>
      <c r="C81" s="100"/>
      <c r="D81" s="115"/>
      <c r="E81" s="115"/>
      <c r="F81" s="115"/>
      <c r="G81" s="814"/>
      <c r="H81" s="814"/>
      <c r="I81" s="115"/>
      <c r="J81" s="113"/>
      <c r="K81" s="113"/>
      <c r="L81" s="113"/>
      <c r="M81" s="113"/>
      <c r="N81" s="113"/>
    </row>
    <row r="82" spans="1:14" ht="15" x14ac:dyDescent="0.25">
      <c r="C82" s="1096"/>
      <c r="D82" s="1096"/>
      <c r="E82" s="1096"/>
      <c r="F82" s="1096"/>
      <c r="G82" s="1096"/>
      <c r="H82" s="1096"/>
      <c r="I82" s="1096"/>
      <c r="J82" s="113"/>
      <c r="K82" s="113"/>
      <c r="L82" s="113"/>
      <c r="M82" s="113"/>
      <c r="N82" s="113"/>
    </row>
    <row r="83" spans="1:14" ht="15" x14ac:dyDescent="0.25">
      <c r="C83" s="1096"/>
      <c r="D83" s="1096"/>
      <c r="E83" s="1096"/>
      <c r="F83" s="1096"/>
      <c r="G83" s="1096"/>
      <c r="H83" s="1096"/>
      <c r="I83" s="1096"/>
      <c r="J83" s="113"/>
      <c r="K83" s="113"/>
      <c r="L83" s="113"/>
      <c r="M83" s="113"/>
      <c r="N83" s="113"/>
    </row>
    <row r="84" spans="1:14" ht="15" x14ac:dyDescent="0.25">
      <c r="C84" s="1003"/>
      <c r="J84" s="113"/>
      <c r="K84" s="113"/>
      <c r="L84" s="113"/>
      <c r="M84" s="113"/>
      <c r="N84" s="113"/>
    </row>
    <row r="85" spans="1:14" ht="15" x14ac:dyDescent="0.25">
      <c r="J85" s="113"/>
      <c r="K85" s="113"/>
      <c r="L85" s="113"/>
      <c r="M85" s="113"/>
      <c r="N85" s="113"/>
    </row>
    <row r="86" spans="1:14" ht="15" x14ac:dyDescent="0.25">
      <c r="J86" s="113"/>
      <c r="K86" s="113"/>
      <c r="L86" s="113"/>
      <c r="M86" s="113"/>
      <c r="N86" s="113"/>
    </row>
    <row r="87" spans="1:14" ht="15" x14ac:dyDescent="0.25">
      <c r="J87" s="113"/>
      <c r="K87" s="113"/>
      <c r="L87" s="113"/>
      <c r="M87" s="113"/>
      <c r="N87" s="113"/>
    </row>
    <row r="88" spans="1:14" ht="15" x14ac:dyDescent="0.25">
      <c r="J88" s="113"/>
      <c r="K88" s="113"/>
      <c r="L88" s="113"/>
      <c r="M88" s="113"/>
      <c r="N88" s="113"/>
    </row>
    <row r="89" spans="1:14" ht="15" x14ac:dyDescent="0.25">
      <c r="J89" s="113"/>
      <c r="K89" s="113"/>
      <c r="L89" s="113"/>
      <c r="M89" s="113"/>
      <c r="N89" s="113"/>
    </row>
    <row r="90" spans="1:14" ht="15" x14ac:dyDescent="0.25">
      <c r="J90" s="113"/>
      <c r="K90" s="113"/>
      <c r="L90" s="113"/>
      <c r="M90" s="113"/>
      <c r="N90" s="113"/>
    </row>
    <row r="91" spans="1:14" ht="15" x14ac:dyDescent="0.25">
      <c r="J91" s="113"/>
      <c r="K91" s="113"/>
      <c r="L91" s="113"/>
      <c r="M91" s="113"/>
      <c r="N91" s="113"/>
    </row>
    <row r="92" spans="1:14" ht="15" x14ac:dyDescent="0.25">
      <c r="J92" s="113"/>
      <c r="K92" s="113"/>
      <c r="L92" s="113"/>
      <c r="M92" s="113"/>
      <c r="N92" s="113"/>
    </row>
    <row r="93" spans="1:14" ht="15" x14ac:dyDescent="0.25">
      <c r="J93" s="113"/>
      <c r="K93" s="113"/>
      <c r="L93" s="113"/>
      <c r="M93" s="113"/>
      <c r="N93" s="113"/>
    </row>
    <row r="94" spans="1:14" ht="15" x14ac:dyDescent="0.25">
      <c r="J94" s="113"/>
      <c r="K94" s="113"/>
      <c r="L94" s="113"/>
      <c r="M94" s="113"/>
      <c r="N94" s="113"/>
    </row>
    <row r="95" spans="1:14" ht="15" x14ac:dyDescent="0.25">
      <c r="J95" s="113"/>
      <c r="K95" s="113"/>
      <c r="L95" s="113"/>
      <c r="M95" s="113"/>
      <c r="N95" s="113"/>
    </row>
    <row r="96" spans="1:14" ht="15" x14ac:dyDescent="0.25">
      <c r="J96" s="113"/>
      <c r="K96" s="113"/>
      <c r="L96" s="113"/>
      <c r="M96" s="113"/>
      <c r="N96" s="113"/>
    </row>
    <row r="97" spans="10:14" ht="15" x14ac:dyDescent="0.25">
      <c r="J97" s="113"/>
      <c r="K97" s="113"/>
      <c r="L97" s="113"/>
      <c r="M97" s="113"/>
      <c r="N97" s="113"/>
    </row>
    <row r="98" spans="10:14" ht="15" x14ac:dyDescent="0.25">
      <c r="J98" s="113"/>
      <c r="K98" s="113"/>
      <c r="L98" s="113"/>
      <c r="M98" s="113"/>
      <c r="N98" s="113"/>
    </row>
    <row r="99" spans="10:14" ht="15" x14ac:dyDescent="0.25">
      <c r="J99" s="113"/>
      <c r="K99" s="113"/>
      <c r="L99" s="113"/>
      <c r="M99" s="113"/>
      <c r="N99" s="113"/>
    </row>
    <row r="100" spans="10:14" ht="15" x14ac:dyDescent="0.25">
      <c r="J100" s="113"/>
      <c r="K100" s="113"/>
      <c r="L100" s="113"/>
      <c r="M100" s="113"/>
      <c r="N100" s="113"/>
    </row>
    <row r="101" spans="10:14" ht="15" x14ac:dyDescent="0.25">
      <c r="J101" s="113"/>
      <c r="K101" s="113"/>
      <c r="L101" s="113"/>
      <c r="M101" s="113"/>
      <c r="N101" s="113"/>
    </row>
    <row r="102" spans="10:14" ht="15" x14ac:dyDescent="0.25">
      <c r="J102" s="113"/>
      <c r="K102" s="113"/>
      <c r="L102" s="113"/>
      <c r="M102" s="113"/>
      <c r="N102" s="113"/>
    </row>
    <row r="103" spans="10:14" ht="15" x14ac:dyDescent="0.25">
      <c r="J103" s="113"/>
      <c r="K103" s="113"/>
      <c r="L103" s="113"/>
      <c r="M103" s="113"/>
      <c r="N103" s="113"/>
    </row>
    <row r="104" spans="10:14" ht="15" x14ac:dyDescent="0.25">
      <c r="J104" s="113"/>
      <c r="K104" s="113"/>
      <c r="L104" s="113"/>
      <c r="M104" s="113"/>
      <c r="N104" s="113"/>
    </row>
    <row r="105" spans="10:14" ht="15" x14ac:dyDescent="0.25">
      <c r="J105" s="113"/>
      <c r="K105" s="113"/>
      <c r="L105" s="113"/>
      <c r="M105" s="113"/>
      <c r="N105" s="113"/>
    </row>
    <row r="106" spans="10:14" ht="15" x14ac:dyDescent="0.25">
      <c r="J106" s="113"/>
      <c r="K106" s="113"/>
      <c r="L106" s="113"/>
      <c r="M106" s="113"/>
      <c r="N106" s="113"/>
    </row>
    <row r="107" spans="10:14" ht="15" x14ac:dyDescent="0.25">
      <c r="J107" s="113"/>
      <c r="K107" s="113"/>
      <c r="L107" s="113"/>
      <c r="M107" s="113"/>
      <c r="N107" s="113"/>
    </row>
    <row r="108" spans="10:14" ht="15" x14ac:dyDescent="0.25">
      <c r="J108" s="113"/>
      <c r="K108" s="113"/>
      <c r="L108" s="113"/>
      <c r="M108" s="113"/>
      <c r="N108" s="113"/>
    </row>
    <row r="109" spans="10:14" ht="15" x14ac:dyDescent="0.25">
      <c r="J109" s="113"/>
      <c r="K109" s="113"/>
      <c r="L109" s="113"/>
      <c r="M109" s="113"/>
      <c r="N109" s="113"/>
    </row>
    <row r="110" spans="10:14" ht="15" x14ac:dyDescent="0.25">
      <c r="J110" s="113"/>
      <c r="K110" s="113"/>
      <c r="L110" s="113"/>
      <c r="M110" s="113"/>
      <c r="N110" s="113"/>
    </row>
    <row r="111" spans="10:14" ht="15" x14ac:dyDescent="0.25">
      <c r="J111" s="113"/>
      <c r="K111" s="113"/>
      <c r="L111" s="113"/>
      <c r="M111" s="113"/>
      <c r="N111" s="113"/>
    </row>
    <row r="112" spans="10:14" ht="15" x14ac:dyDescent="0.25">
      <c r="J112" s="113"/>
      <c r="K112" s="113"/>
      <c r="L112" s="113"/>
      <c r="M112" s="113"/>
      <c r="N112" s="113"/>
    </row>
    <row r="113" spans="10:14" ht="15" x14ac:dyDescent="0.25">
      <c r="J113" s="113"/>
      <c r="K113" s="113"/>
      <c r="L113" s="113"/>
      <c r="M113" s="113"/>
      <c r="N113" s="113"/>
    </row>
    <row r="114" spans="10:14" ht="15" x14ac:dyDescent="0.25">
      <c r="J114" s="113"/>
      <c r="K114" s="113"/>
      <c r="L114" s="113"/>
      <c r="M114" s="113"/>
      <c r="N114" s="113"/>
    </row>
    <row r="115" spans="10:14" ht="15" x14ac:dyDescent="0.25">
      <c r="J115" s="113"/>
      <c r="K115" s="113"/>
      <c r="L115" s="113"/>
      <c r="M115" s="113"/>
      <c r="N115" s="113"/>
    </row>
    <row r="116" spans="10:14" ht="15" x14ac:dyDescent="0.25">
      <c r="J116" s="113"/>
      <c r="K116" s="113"/>
      <c r="L116" s="113"/>
      <c r="M116" s="113"/>
      <c r="N116" s="113"/>
    </row>
    <row r="117" spans="10:14" ht="15" x14ac:dyDescent="0.25">
      <c r="J117" s="113"/>
      <c r="K117" s="113"/>
      <c r="L117" s="113"/>
      <c r="M117" s="113"/>
      <c r="N117" s="113"/>
    </row>
    <row r="118" spans="10:14" ht="15" x14ac:dyDescent="0.25">
      <c r="J118" s="113"/>
      <c r="K118" s="113"/>
      <c r="L118" s="113"/>
      <c r="M118" s="113"/>
      <c r="N118" s="113"/>
    </row>
    <row r="119" spans="10:14" ht="15" x14ac:dyDescent="0.25">
      <c r="J119" s="113"/>
      <c r="K119" s="113"/>
      <c r="L119" s="113"/>
      <c r="M119" s="113"/>
      <c r="N119" s="113"/>
    </row>
    <row r="120" spans="10:14" ht="15" x14ac:dyDescent="0.25">
      <c r="J120" s="113"/>
      <c r="K120" s="113"/>
      <c r="L120" s="113"/>
      <c r="M120" s="113"/>
      <c r="N120" s="113"/>
    </row>
    <row r="121" spans="10:14" ht="15" x14ac:dyDescent="0.25">
      <c r="J121" s="113"/>
      <c r="K121" s="113"/>
      <c r="L121" s="113"/>
      <c r="M121" s="113"/>
      <c r="N121" s="113"/>
    </row>
    <row r="122" spans="10:14" ht="15" x14ac:dyDescent="0.25">
      <c r="J122" s="113"/>
      <c r="K122" s="113"/>
      <c r="L122" s="113"/>
      <c r="M122" s="113"/>
      <c r="N122" s="113"/>
    </row>
    <row r="123" spans="10:14" ht="15" x14ac:dyDescent="0.25">
      <c r="J123" s="113"/>
      <c r="K123" s="113"/>
      <c r="L123" s="113"/>
      <c r="M123" s="113"/>
      <c r="N123" s="113"/>
    </row>
    <row r="124" spans="10:14" ht="15" x14ac:dyDescent="0.25">
      <c r="J124" s="113"/>
      <c r="K124" s="113"/>
      <c r="L124" s="113"/>
      <c r="M124" s="113"/>
      <c r="N124" s="113"/>
    </row>
    <row r="125" spans="10:14" ht="15" x14ac:dyDescent="0.25">
      <c r="J125" s="113"/>
      <c r="K125" s="113"/>
      <c r="L125" s="113"/>
      <c r="M125" s="113"/>
      <c r="N125" s="113"/>
    </row>
    <row r="126" spans="10:14" ht="15" x14ac:dyDescent="0.25">
      <c r="J126" s="113"/>
      <c r="K126" s="113"/>
      <c r="L126" s="113"/>
      <c r="M126" s="113"/>
      <c r="N126" s="113"/>
    </row>
    <row r="127" spans="10:14" ht="15" x14ac:dyDescent="0.25">
      <c r="J127" s="113"/>
      <c r="K127" s="113"/>
      <c r="L127" s="113"/>
      <c r="M127" s="113"/>
      <c r="N127" s="113"/>
    </row>
    <row r="128" spans="10:14" ht="15" x14ac:dyDescent="0.25">
      <c r="J128" s="113"/>
      <c r="K128" s="113"/>
      <c r="L128" s="113"/>
      <c r="M128" s="113"/>
      <c r="N128" s="113"/>
    </row>
    <row r="129" spans="10:14" ht="15" x14ac:dyDescent="0.25">
      <c r="J129" s="113"/>
      <c r="K129" s="113"/>
      <c r="L129" s="113"/>
      <c r="M129" s="113"/>
      <c r="N129" s="113"/>
    </row>
    <row r="130" spans="10:14" ht="15" x14ac:dyDescent="0.25">
      <c r="J130" s="113"/>
      <c r="K130" s="113"/>
      <c r="L130" s="113"/>
      <c r="M130" s="113"/>
      <c r="N130" s="113"/>
    </row>
    <row r="131" spans="10:14" ht="15" x14ac:dyDescent="0.25">
      <c r="J131" s="113"/>
      <c r="K131" s="113"/>
      <c r="L131" s="113"/>
      <c r="M131" s="113"/>
      <c r="N131" s="113"/>
    </row>
    <row r="132" spans="10:14" ht="15" x14ac:dyDescent="0.25">
      <c r="J132" s="113"/>
      <c r="K132" s="113"/>
      <c r="L132" s="113"/>
      <c r="M132" s="113"/>
      <c r="N132" s="113"/>
    </row>
    <row r="133" spans="10:14" ht="15" x14ac:dyDescent="0.25">
      <c r="J133" s="113"/>
      <c r="K133" s="113"/>
      <c r="L133" s="113"/>
      <c r="M133" s="113"/>
      <c r="N133" s="113"/>
    </row>
    <row r="134" spans="10:14" ht="15" x14ac:dyDescent="0.25">
      <c r="J134" s="113"/>
      <c r="K134" s="113"/>
      <c r="L134" s="113"/>
      <c r="M134" s="113"/>
      <c r="N134" s="113"/>
    </row>
    <row r="135" spans="10:14" ht="15" x14ac:dyDescent="0.25">
      <c r="J135" s="113"/>
      <c r="K135" s="113"/>
      <c r="L135" s="113"/>
      <c r="M135" s="113"/>
      <c r="N135" s="113"/>
    </row>
    <row r="136" spans="10:14" ht="15" x14ac:dyDescent="0.25">
      <c r="J136" s="113"/>
      <c r="K136" s="113"/>
      <c r="L136" s="113"/>
      <c r="M136" s="113"/>
      <c r="N136" s="113"/>
    </row>
    <row r="137" spans="10:14" ht="15" x14ac:dyDescent="0.25">
      <c r="J137" s="113"/>
      <c r="K137" s="113"/>
      <c r="L137" s="113"/>
      <c r="M137" s="113"/>
      <c r="N137" s="113"/>
    </row>
    <row r="138" spans="10:14" ht="15" x14ac:dyDescent="0.25">
      <c r="J138" s="113"/>
      <c r="K138" s="113"/>
      <c r="L138" s="113"/>
      <c r="M138" s="113"/>
      <c r="N138" s="113"/>
    </row>
    <row r="139" spans="10:14" ht="15" x14ac:dyDescent="0.25">
      <c r="J139" s="113"/>
      <c r="K139" s="113"/>
      <c r="L139" s="113"/>
      <c r="M139" s="113"/>
      <c r="N139" s="113"/>
    </row>
    <row r="140" spans="10:14" ht="15" x14ac:dyDescent="0.25">
      <c r="J140" s="113"/>
      <c r="K140" s="113"/>
      <c r="L140" s="113"/>
      <c r="M140" s="113"/>
      <c r="N140" s="113"/>
    </row>
    <row r="141" spans="10:14" ht="15" x14ac:dyDescent="0.25">
      <c r="J141" s="113"/>
      <c r="K141" s="113"/>
      <c r="L141" s="113"/>
      <c r="M141" s="113"/>
      <c r="N141" s="113"/>
    </row>
    <row r="142" spans="10:14" ht="15" x14ac:dyDescent="0.25">
      <c r="J142" s="113"/>
      <c r="K142" s="113"/>
      <c r="L142" s="113"/>
      <c r="M142" s="113"/>
      <c r="N142" s="113"/>
    </row>
    <row r="143" spans="10:14" ht="15" x14ac:dyDescent="0.25">
      <c r="J143" s="113"/>
      <c r="K143" s="113"/>
      <c r="L143" s="113"/>
      <c r="M143" s="113"/>
      <c r="N143" s="113"/>
    </row>
    <row r="144" spans="10:14" ht="15" x14ac:dyDescent="0.25">
      <c r="J144" s="113"/>
      <c r="K144" s="113"/>
      <c r="L144" s="113"/>
      <c r="M144" s="113"/>
      <c r="N144" s="113"/>
    </row>
    <row r="145" spans="10:14" ht="15" x14ac:dyDescent="0.25">
      <c r="J145" s="113"/>
      <c r="K145" s="113"/>
      <c r="L145" s="113"/>
      <c r="M145" s="113"/>
      <c r="N145" s="113"/>
    </row>
    <row r="146" spans="10:14" ht="15" x14ac:dyDescent="0.25">
      <c r="J146" s="113"/>
      <c r="K146" s="113"/>
      <c r="L146" s="113"/>
      <c r="M146" s="113"/>
      <c r="N146" s="113"/>
    </row>
    <row r="147" spans="10:14" ht="15" x14ac:dyDescent="0.25">
      <c r="J147" s="113"/>
      <c r="K147" s="113"/>
      <c r="L147" s="113"/>
      <c r="M147" s="113"/>
      <c r="N147" s="113"/>
    </row>
    <row r="148" spans="10:14" ht="15" x14ac:dyDescent="0.25">
      <c r="J148" s="113"/>
      <c r="K148" s="113"/>
      <c r="L148" s="113"/>
      <c r="M148" s="113"/>
      <c r="N148" s="113"/>
    </row>
    <row r="149" spans="10:14" ht="15" x14ac:dyDescent="0.25">
      <c r="J149" s="113"/>
      <c r="K149" s="113"/>
      <c r="L149" s="113"/>
      <c r="M149" s="113"/>
      <c r="N149" s="113"/>
    </row>
    <row r="150" spans="10:14" ht="15" x14ac:dyDescent="0.25">
      <c r="J150" s="113"/>
      <c r="K150" s="113"/>
      <c r="L150" s="113"/>
      <c r="M150" s="113"/>
      <c r="N150" s="113"/>
    </row>
    <row r="151" spans="10:14" ht="15" x14ac:dyDescent="0.25">
      <c r="J151" s="113"/>
      <c r="K151" s="113"/>
      <c r="L151" s="113"/>
      <c r="M151" s="113"/>
      <c r="N151" s="113"/>
    </row>
    <row r="152" spans="10:14" ht="15" x14ac:dyDescent="0.25">
      <c r="J152" s="113"/>
      <c r="K152" s="113"/>
      <c r="L152" s="113"/>
      <c r="M152" s="113"/>
      <c r="N152" s="113"/>
    </row>
    <row r="153" spans="10:14" ht="15" x14ac:dyDescent="0.25">
      <c r="J153" s="113"/>
      <c r="K153" s="113"/>
      <c r="L153" s="113"/>
      <c r="M153" s="113"/>
      <c r="N153" s="113"/>
    </row>
    <row r="154" spans="10:14" ht="15" x14ac:dyDescent="0.25">
      <c r="J154" s="113"/>
      <c r="K154" s="113"/>
      <c r="L154" s="113"/>
      <c r="M154" s="113"/>
      <c r="N154" s="113"/>
    </row>
    <row r="155" spans="10:14" ht="15" x14ac:dyDescent="0.25">
      <c r="J155" s="113"/>
      <c r="K155" s="113"/>
      <c r="L155" s="113"/>
      <c r="M155" s="113"/>
      <c r="N155" s="113"/>
    </row>
    <row r="156" spans="10:14" ht="15" x14ac:dyDescent="0.25">
      <c r="J156" s="113"/>
      <c r="K156" s="113"/>
      <c r="L156" s="113"/>
      <c r="M156" s="113"/>
      <c r="N156" s="113"/>
    </row>
    <row r="157" spans="10:14" ht="15" x14ac:dyDescent="0.25">
      <c r="J157" s="113"/>
      <c r="K157" s="113"/>
      <c r="L157" s="113"/>
      <c r="M157" s="113"/>
      <c r="N157" s="113"/>
    </row>
    <row r="158" spans="10:14" ht="15" x14ac:dyDescent="0.25">
      <c r="J158" s="113"/>
      <c r="K158" s="113"/>
      <c r="L158" s="113"/>
      <c r="M158" s="113"/>
      <c r="N158" s="113"/>
    </row>
    <row r="159" spans="10:14" ht="15" x14ac:dyDescent="0.25">
      <c r="J159" s="113"/>
      <c r="K159" s="113"/>
      <c r="L159" s="113"/>
      <c r="M159" s="113"/>
      <c r="N159" s="113"/>
    </row>
    <row r="160" spans="10:14" ht="15" x14ac:dyDescent="0.25">
      <c r="J160" s="113"/>
      <c r="K160" s="113"/>
      <c r="L160" s="113"/>
      <c r="M160" s="113"/>
      <c r="N160" s="113"/>
    </row>
    <row r="161" spans="10:14" ht="15" x14ac:dyDescent="0.25">
      <c r="J161" s="113"/>
      <c r="K161" s="113"/>
      <c r="L161" s="113"/>
      <c r="M161" s="113"/>
      <c r="N161" s="113"/>
    </row>
    <row r="162" spans="10:14" ht="15" x14ac:dyDescent="0.25">
      <c r="J162" s="113"/>
      <c r="K162" s="113"/>
      <c r="L162" s="113"/>
      <c r="M162" s="113"/>
      <c r="N162" s="113"/>
    </row>
    <row r="163" spans="10:14" ht="15" x14ac:dyDescent="0.25">
      <c r="J163" s="113"/>
      <c r="K163" s="113"/>
      <c r="L163" s="113"/>
      <c r="M163" s="113"/>
      <c r="N163" s="113"/>
    </row>
    <row r="164" spans="10:14" ht="15" x14ac:dyDescent="0.25">
      <c r="J164" s="113"/>
      <c r="K164" s="113"/>
      <c r="L164" s="113"/>
      <c r="M164" s="113"/>
      <c r="N164" s="113"/>
    </row>
    <row r="165" spans="10:14" ht="15" x14ac:dyDescent="0.25">
      <c r="J165" s="113"/>
      <c r="K165" s="113"/>
      <c r="L165" s="113"/>
      <c r="M165" s="113"/>
      <c r="N165" s="113"/>
    </row>
    <row r="166" spans="10:14" ht="15" x14ac:dyDescent="0.25">
      <c r="J166" s="113"/>
      <c r="K166" s="113"/>
      <c r="L166" s="113"/>
      <c r="M166" s="113"/>
      <c r="N166" s="113"/>
    </row>
    <row r="167" spans="10:14" ht="15" x14ac:dyDescent="0.25">
      <c r="J167" s="113"/>
      <c r="K167" s="113"/>
      <c r="L167" s="113"/>
      <c r="M167" s="113"/>
      <c r="N167" s="113"/>
    </row>
    <row r="168" spans="10:14" ht="15" x14ac:dyDescent="0.25">
      <c r="J168" s="113"/>
      <c r="K168" s="113"/>
      <c r="L168" s="113"/>
      <c r="M168" s="113"/>
      <c r="N168" s="113"/>
    </row>
    <row r="169" spans="10:14" ht="15" x14ac:dyDescent="0.25">
      <c r="J169" s="113"/>
      <c r="K169" s="113"/>
      <c r="L169" s="113"/>
      <c r="M169" s="113"/>
      <c r="N169" s="113"/>
    </row>
    <row r="170" spans="10:14" ht="15" x14ac:dyDescent="0.25">
      <c r="J170" s="113"/>
      <c r="K170" s="113"/>
      <c r="L170" s="113"/>
      <c r="M170" s="113"/>
      <c r="N170" s="113"/>
    </row>
    <row r="171" spans="10:14" ht="15" x14ac:dyDescent="0.25">
      <c r="J171" s="113"/>
      <c r="K171" s="113"/>
      <c r="L171" s="113"/>
      <c r="M171" s="113"/>
      <c r="N171" s="113"/>
    </row>
    <row r="172" spans="10:14" ht="15" x14ac:dyDescent="0.25">
      <c r="J172" s="113"/>
      <c r="K172" s="113"/>
      <c r="L172" s="113"/>
      <c r="M172" s="113"/>
      <c r="N172" s="113"/>
    </row>
    <row r="173" spans="10:14" ht="15" x14ac:dyDescent="0.25">
      <c r="J173" s="113"/>
      <c r="K173" s="113"/>
      <c r="L173" s="113"/>
      <c r="M173" s="113"/>
      <c r="N173" s="113"/>
    </row>
    <row r="174" spans="10:14" ht="15" x14ac:dyDescent="0.25">
      <c r="J174" s="113"/>
      <c r="K174" s="113"/>
      <c r="L174" s="113"/>
      <c r="M174" s="113"/>
      <c r="N174" s="113"/>
    </row>
    <row r="175" spans="10:14" ht="15" x14ac:dyDescent="0.25">
      <c r="J175" s="113"/>
      <c r="K175" s="113"/>
      <c r="L175" s="113"/>
      <c r="M175" s="113"/>
      <c r="N175" s="113"/>
    </row>
    <row r="176" spans="10:14" ht="15" x14ac:dyDescent="0.25">
      <c r="J176" s="113"/>
      <c r="K176" s="113"/>
      <c r="L176" s="113"/>
      <c r="M176" s="113"/>
      <c r="N176" s="113"/>
    </row>
    <row r="177" spans="10:14" ht="15" x14ac:dyDescent="0.25">
      <c r="J177" s="113"/>
      <c r="K177" s="113"/>
      <c r="L177" s="113"/>
      <c r="M177" s="113"/>
      <c r="N177" s="113"/>
    </row>
    <row r="178" spans="10:14" ht="15" x14ac:dyDescent="0.25">
      <c r="J178" s="113"/>
      <c r="K178" s="113"/>
      <c r="L178" s="113"/>
      <c r="M178" s="113"/>
      <c r="N178" s="113"/>
    </row>
    <row r="179" spans="10:14" ht="15" x14ac:dyDescent="0.25">
      <c r="J179" s="113"/>
      <c r="K179" s="113"/>
      <c r="L179" s="113"/>
      <c r="M179" s="113"/>
      <c r="N179" s="113"/>
    </row>
    <row r="180" spans="10:14" ht="15" x14ac:dyDescent="0.25">
      <c r="J180" s="113"/>
      <c r="K180" s="113"/>
      <c r="L180" s="113"/>
      <c r="M180" s="113"/>
      <c r="N180" s="113"/>
    </row>
    <row r="181" spans="10:14" ht="15" x14ac:dyDescent="0.25">
      <c r="J181" s="113"/>
      <c r="K181" s="113"/>
      <c r="L181" s="113"/>
      <c r="M181" s="113"/>
      <c r="N181" s="113"/>
    </row>
    <row r="182" spans="10:14" ht="15" x14ac:dyDescent="0.25">
      <c r="J182" s="113"/>
      <c r="K182" s="113"/>
      <c r="L182" s="113"/>
      <c r="M182" s="113"/>
      <c r="N182" s="113"/>
    </row>
    <row r="183" spans="10:14" ht="15" x14ac:dyDescent="0.25">
      <c r="J183" s="113"/>
      <c r="K183" s="113"/>
      <c r="L183" s="113"/>
      <c r="M183" s="113"/>
      <c r="N183" s="113"/>
    </row>
    <row r="184" spans="10:14" ht="15" x14ac:dyDescent="0.25">
      <c r="J184" s="113"/>
      <c r="K184" s="113"/>
      <c r="L184" s="113"/>
      <c r="M184" s="113"/>
      <c r="N184" s="113"/>
    </row>
    <row r="185" spans="10:14" ht="15" x14ac:dyDescent="0.25">
      <c r="J185" s="113"/>
      <c r="K185" s="113"/>
      <c r="L185" s="113"/>
      <c r="M185" s="113"/>
      <c r="N185" s="113"/>
    </row>
    <row r="186" spans="10:14" ht="15" x14ac:dyDescent="0.25">
      <c r="J186" s="113"/>
      <c r="K186" s="113"/>
      <c r="L186" s="113"/>
      <c r="M186" s="113"/>
      <c r="N186" s="113"/>
    </row>
    <row r="187" spans="10:14" ht="15" x14ac:dyDescent="0.25">
      <c r="J187" s="113"/>
      <c r="K187" s="113"/>
      <c r="L187" s="113"/>
      <c r="M187" s="113"/>
      <c r="N187" s="113"/>
    </row>
    <row r="188" spans="10:14" ht="15" x14ac:dyDescent="0.25">
      <c r="J188" s="113"/>
      <c r="K188" s="113"/>
      <c r="L188" s="113"/>
      <c r="M188" s="113"/>
      <c r="N188" s="113"/>
    </row>
    <row r="189" spans="10:14" ht="15" x14ac:dyDescent="0.25">
      <c r="J189" s="113"/>
      <c r="K189" s="113"/>
      <c r="L189" s="113"/>
      <c r="M189" s="113"/>
      <c r="N189" s="113"/>
    </row>
    <row r="190" spans="10:14" ht="15" x14ac:dyDescent="0.25">
      <c r="J190" s="113"/>
      <c r="K190" s="113"/>
      <c r="L190" s="113"/>
      <c r="M190" s="113"/>
      <c r="N190" s="113"/>
    </row>
    <row r="191" spans="10:14" ht="15" x14ac:dyDescent="0.25">
      <c r="J191" s="113"/>
      <c r="K191" s="113"/>
      <c r="L191" s="113"/>
      <c r="M191" s="113"/>
      <c r="N191" s="113"/>
    </row>
    <row r="192" spans="10:14" ht="15" x14ac:dyDescent="0.25">
      <c r="J192" s="113"/>
      <c r="K192" s="113"/>
      <c r="L192" s="113"/>
      <c r="M192" s="113"/>
      <c r="N192" s="113"/>
    </row>
    <row r="193" spans="10:14" ht="15" x14ac:dyDescent="0.25">
      <c r="J193" s="113"/>
      <c r="K193" s="113"/>
      <c r="L193" s="113"/>
      <c r="M193" s="113"/>
      <c r="N193" s="113"/>
    </row>
    <row r="194" spans="10:14" ht="15" x14ac:dyDescent="0.25">
      <c r="J194" s="113"/>
      <c r="K194" s="113"/>
      <c r="L194" s="113"/>
      <c r="M194" s="113"/>
      <c r="N194" s="113"/>
    </row>
    <row r="195" spans="10:14" ht="15" x14ac:dyDescent="0.25">
      <c r="J195" s="113"/>
      <c r="K195" s="113"/>
      <c r="L195" s="113"/>
      <c r="M195" s="113"/>
      <c r="N195" s="113"/>
    </row>
    <row r="196" spans="10:14" ht="15" x14ac:dyDescent="0.25">
      <c r="J196" s="113"/>
      <c r="K196" s="113"/>
      <c r="L196" s="113"/>
      <c r="M196" s="113"/>
      <c r="N196" s="113"/>
    </row>
    <row r="197" spans="10:14" ht="15" x14ac:dyDescent="0.25">
      <c r="J197" s="113"/>
      <c r="K197" s="113"/>
      <c r="L197" s="113"/>
      <c r="M197" s="113"/>
      <c r="N197" s="113"/>
    </row>
    <row r="198" spans="10:14" ht="15" x14ac:dyDescent="0.25">
      <c r="J198" s="113"/>
      <c r="K198" s="113"/>
      <c r="L198" s="113"/>
      <c r="M198" s="113"/>
      <c r="N198" s="113"/>
    </row>
    <row r="199" spans="10:14" ht="15" x14ac:dyDescent="0.25">
      <c r="J199" s="113"/>
      <c r="K199" s="113"/>
      <c r="L199" s="113"/>
      <c r="M199" s="113"/>
      <c r="N199" s="113"/>
    </row>
    <row r="200" spans="10:14" ht="15" x14ac:dyDescent="0.25">
      <c r="J200" s="113"/>
      <c r="K200" s="113"/>
      <c r="L200" s="113"/>
      <c r="M200" s="113"/>
      <c r="N200" s="113"/>
    </row>
    <row r="201" spans="10:14" ht="15" x14ac:dyDescent="0.25">
      <c r="J201" s="113"/>
      <c r="K201" s="113"/>
      <c r="L201" s="113"/>
      <c r="M201" s="113"/>
      <c r="N201" s="113"/>
    </row>
    <row r="202" spans="10:14" ht="15" x14ac:dyDescent="0.25">
      <c r="J202" s="113"/>
      <c r="K202" s="113"/>
      <c r="L202" s="113"/>
      <c r="M202" s="113"/>
      <c r="N202" s="113"/>
    </row>
    <row r="203" spans="10:14" ht="15" x14ac:dyDescent="0.25">
      <c r="J203" s="113"/>
      <c r="K203" s="113"/>
      <c r="L203" s="113"/>
      <c r="M203" s="113"/>
      <c r="N203" s="113"/>
    </row>
    <row r="204" spans="10:14" ht="15" x14ac:dyDescent="0.25">
      <c r="J204" s="113"/>
      <c r="K204" s="113"/>
      <c r="L204" s="113"/>
      <c r="M204" s="113"/>
      <c r="N204" s="113"/>
    </row>
    <row r="205" spans="10:14" ht="15" x14ac:dyDescent="0.25">
      <c r="J205" s="113"/>
      <c r="K205" s="113"/>
      <c r="L205" s="113"/>
      <c r="M205" s="113"/>
      <c r="N205" s="113"/>
    </row>
    <row r="206" spans="10:14" ht="15" x14ac:dyDescent="0.25">
      <c r="J206" s="113"/>
      <c r="K206" s="113"/>
      <c r="L206" s="113"/>
      <c r="M206" s="113"/>
      <c r="N206" s="113"/>
    </row>
    <row r="207" spans="10:14" ht="15" x14ac:dyDescent="0.25">
      <c r="J207" s="113"/>
      <c r="K207" s="113"/>
      <c r="L207" s="113"/>
      <c r="M207" s="113"/>
      <c r="N207" s="113"/>
    </row>
    <row r="208" spans="10:14" ht="15" x14ac:dyDescent="0.25">
      <c r="J208" s="113"/>
      <c r="K208" s="113"/>
      <c r="L208" s="113"/>
      <c r="M208" s="113"/>
      <c r="N208" s="113"/>
    </row>
    <row r="209" spans="10:14" ht="15" x14ac:dyDescent="0.25">
      <c r="J209" s="113"/>
      <c r="K209" s="113"/>
      <c r="L209" s="113"/>
      <c r="M209" s="113"/>
      <c r="N209" s="113"/>
    </row>
    <row r="210" spans="10:14" ht="15" x14ac:dyDescent="0.25">
      <c r="J210" s="113"/>
      <c r="K210" s="113"/>
      <c r="L210" s="113"/>
      <c r="M210" s="113"/>
      <c r="N210" s="113"/>
    </row>
    <row r="211" spans="10:14" ht="15" x14ac:dyDescent="0.25">
      <c r="J211" s="113"/>
      <c r="K211" s="113"/>
      <c r="L211" s="113"/>
      <c r="M211" s="113"/>
      <c r="N211" s="113"/>
    </row>
    <row r="212" spans="10:14" ht="15" x14ac:dyDescent="0.25">
      <c r="J212" s="113"/>
      <c r="K212" s="113"/>
      <c r="L212" s="113"/>
      <c r="M212" s="113"/>
      <c r="N212" s="113"/>
    </row>
    <row r="213" spans="10:14" ht="15" x14ac:dyDescent="0.25">
      <c r="J213" s="113"/>
      <c r="K213" s="113"/>
      <c r="L213" s="113"/>
      <c r="M213" s="113"/>
      <c r="N213" s="113"/>
    </row>
    <row r="214" spans="10:14" ht="15" x14ac:dyDescent="0.25">
      <c r="J214" s="113"/>
      <c r="K214" s="113"/>
      <c r="L214" s="113"/>
      <c r="M214" s="113"/>
      <c r="N214" s="113"/>
    </row>
    <row r="215" spans="10:14" ht="15" x14ac:dyDescent="0.25">
      <c r="J215" s="113"/>
      <c r="K215" s="113"/>
      <c r="L215" s="113"/>
      <c r="M215" s="113"/>
      <c r="N215" s="113"/>
    </row>
    <row r="216" spans="10:14" ht="15" x14ac:dyDescent="0.25">
      <c r="J216" s="113"/>
      <c r="K216" s="113"/>
      <c r="L216" s="113"/>
      <c r="M216" s="113"/>
      <c r="N216" s="113"/>
    </row>
    <row r="217" spans="10:14" ht="15" x14ac:dyDescent="0.25">
      <c r="J217" s="113"/>
      <c r="K217" s="113"/>
      <c r="L217" s="113"/>
      <c r="M217" s="113"/>
      <c r="N217" s="113"/>
    </row>
    <row r="218" spans="10:14" ht="15" x14ac:dyDescent="0.25">
      <c r="J218" s="113"/>
      <c r="K218" s="113"/>
      <c r="L218" s="113"/>
      <c r="M218" s="113"/>
      <c r="N218" s="113"/>
    </row>
    <row r="219" spans="10:14" ht="15" x14ac:dyDescent="0.25">
      <c r="J219" s="113"/>
      <c r="K219" s="113"/>
      <c r="L219" s="113"/>
      <c r="M219" s="113"/>
      <c r="N219" s="113"/>
    </row>
    <row r="220" spans="10:14" ht="15" x14ac:dyDescent="0.25">
      <c r="J220" s="113"/>
      <c r="K220" s="113"/>
      <c r="L220" s="113"/>
      <c r="M220" s="113"/>
      <c r="N220" s="113"/>
    </row>
    <row r="221" spans="10:14" ht="15" x14ac:dyDescent="0.25">
      <c r="J221" s="113"/>
      <c r="K221" s="113"/>
      <c r="L221" s="113"/>
      <c r="M221" s="113"/>
      <c r="N221" s="113"/>
    </row>
    <row r="222" spans="10:14" ht="15" x14ac:dyDescent="0.25">
      <c r="J222" s="113"/>
      <c r="K222" s="113"/>
      <c r="L222" s="113"/>
      <c r="M222" s="113"/>
      <c r="N222" s="113"/>
    </row>
    <row r="223" spans="10:14" ht="15" x14ac:dyDescent="0.25">
      <c r="J223" s="113"/>
      <c r="K223" s="113"/>
      <c r="L223" s="113"/>
      <c r="M223" s="113"/>
      <c r="N223" s="113"/>
    </row>
    <row r="224" spans="10:14" ht="15" x14ac:dyDescent="0.25">
      <c r="J224" s="113"/>
      <c r="K224" s="113"/>
      <c r="L224" s="113"/>
      <c r="M224" s="113"/>
      <c r="N224" s="113"/>
    </row>
    <row r="225" spans="10:14" ht="15" x14ac:dyDescent="0.25">
      <c r="J225" s="113"/>
      <c r="K225" s="113"/>
      <c r="L225" s="113"/>
      <c r="M225" s="113"/>
      <c r="N225" s="113"/>
    </row>
    <row r="226" spans="10:14" ht="15" x14ac:dyDescent="0.25">
      <c r="J226" s="113"/>
      <c r="K226" s="113"/>
      <c r="L226" s="113"/>
      <c r="M226" s="113"/>
      <c r="N226" s="113"/>
    </row>
    <row r="227" spans="10:14" ht="15" x14ac:dyDescent="0.25">
      <c r="J227" s="113"/>
      <c r="K227" s="113"/>
      <c r="L227" s="113"/>
      <c r="M227" s="113"/>
      <c r="N227" s="113"/>
    </row>
    <row r="228" spans="10:14" ht="15" x14ac:dyDescent="0.25">
      <c r="J228" s="113"/>
      <c r="K228" s="113"/>
      <c r="L228" s="113"/>
      <c r="M228" s="113"/>
      <c r="N228" s="113"/>
    </row>
    <row r="229" spans="10:14" ht="15" x14ac:dyDescent="0.25">
      <c r="J229" s="113"/>
      <c r="K229" s="113"/>
      <c r="L229" s="113"/>
      <c r="M229" s="113"/>
      <c r="N229" s="113"/>
    </row>
    <row r="230" spans="10:14" ht="15" x14ac:dyDescent="0.25">
      <c r="J230" s="113"/>
      <c r="K230" s="113"/>
      <c r="L230" s="113"/>
      <c r="M230" s="113"/>
      <c r="N230" s="113"/>
    </row>
    <row r="231" spans="10:14" ht="15" x14ac:dyDescent="0.25">
      <c r="J231" s="113"/>
      <c r="K231" s="113"/>
      <c r="L231" s="113"/>
      <c r="M231" s="113"/>
      <c r="N231" s="113"/>
    </row>
    <row r="232" spans="10:14" ht="15" x14ac:dyDescent="0.25">
      <c r="J232" s="113"/>
      <c r="K232" s="113"/>
      <c r="L232" s="113"/>
      <c r="M232" s="113"/>
      <c r="N232" s="113"/>
    </row>
    <row r="233" spans="10:14" ht="15" x14ac:dyDescent="0.25">
      <c r="J233" s="113"/>
      <c r="K233" s="113"/>
      <c r="L233" s="113"/>
      <c r="M233" s="113"/>
      <c r="N233" s="113"/>
    </row>
    <row r="234" spans="10:14" ht="15" x14ac:dyDescent="0.25">
      <c r="J234" s="113"/>
      <c r="K234" s="113"/>
      <c r="L234" s="113"/>
      <c r="M234" s="113"/>
      <c r="N234" s="113"/>
    </row>
    <row r="235" spans="10:14" ht="15" x14ac:dyDescent="0.25">
      <c r="J235" s="113"/>
      <c r="K235" s="113"/>
      <c r="L235" s="113"/>
      <c r="M235" s="113"/>
      <c r="N235" s="113"/>
    </row>
    <row r="236" spans="10:14" ht="15" x14ac:dyDescent="0.25">
      <c r="J236" s="113"/>
      <c r="K236" s="113"/>
      <c r="L236" s="113"/>
      <c r="M236" s="113"/>
      <c r="N236" s="113"/>
    </row>
    <row r="237" spans="10:14" ht="15" x14ac:dyDescent="0.25">
      <c r="J237" s="113"/>
      <c r="K237" s="113"/>
      <c r="L237" s="113"/>
      <c r="M237" s="113"/>
      <c r="N237" s="113"/>
    </row>
    <row r="238" spans="10:14" ht="15" x14ac:dyDescent="0.25">
      <c r="J238" s="113"/>
      <c r="K238" s="113"/>
      <c r="L238" s="113"/>
      <c r="M238" s="113"/>
      <c r="N238" s="113"/>
    </row>
    <row r="239" spans="10:14" ht="15" x14ac:dyDescent="0.25">
      <c r="J239" s="113"/>
      <c r="K239" s="113"/>
      <c r="L239" s="113"/>
      <c r="M239" s="113"/>
      <c r="N239" s="113"/>
    </row>
    <row r="240" spans="10:14" ht="15" x14ac:dyDescent="0.25">
      <c r="J240" s="113"/>
      <c r="K240" s="113"/>
      <c r="L240" s="113"/>
      <c r="M240" s="113"/>
      <c r="N240" s="113"/>
    </row>
    <row r="241" spans="10:14" ht="15" x14ac:dyDescent="0.25">
      <c r="J241" s="113"/>
      <c r="K241" s="113"/>
      <c r="L241" s="113"/>
      <c r="M241" s="113"/>
      <c r="N241" s="113"/>
    </row>
    <row r="242" spans="10:14" ht="15" x14ac:dyDescent="0.25">
      <c r="J242" s="113"/>
      <c r="K242" s="113"/>
      <c r="L242" s="113"/>
      <c r="M242" s="113"/>
      <c r="N242" s="113"/>
    </row>
    <row r="243" spans="10:14" ht="15" x14ac:dyDescent="0.25">
      <c r="J243" s="113"/>
      <c r="K243" s="113"/>
      <c r="L243" s="113"/>
      <c r="M243" s="113"/>
      <c r="N243" s="113"/>
    </row>
    <row r="244" spans="10:14" ht="15" x14ac:dyDescent="0.25">
      <c r="J244" s="113"/>
      <c r="K244" s="113"/>
      <c r="L244" s="113"/>
      <c r="M244" s="113"/>
      <c r="N244" s="113"/>
    </row>
    <row r="245" spans="10:14" ht="15" x14ac:dyDescent="0.25">
      <c r="J245" s="113"/>
      <c r="K245" s="113"/>
      <c r="L245" s="113"/>
      <c r="M245" s="113"/>
      <c r="N245" s="113"/>
    </row>
    <row r="246" spans="10:14" ht="15" x14ac:dyDescent="0.25">
      <c r="J246" s="113"/>
      <c r="K246" s="113"/>
      <c r="L246" s="113"/>
      <c r="M246" s="113"/>
      <c r="N246" s="113"/>
    </row>
    <row r="247" spans="10:14" ht="15" x14ac:dyDescent="0.25">
      <c r="J247" s="113"/>
      <c r="K247" s="113"/>
      <c r="L247" s="113"/>
      <c r="M247" s="113"/>
      <c r="N247" s="113"/>
    </row>
    <row r="248" spans="10:14" ht="15" x14ac:dyDescent="0.25">
      <c r="J248" s="113"/>
      <c r="K248" s="113"/>
      <c r="L248" s="113"/>
      <c r="M248" s="113"/>
      <c r="N248" s="113"/>
    </row>
    <row r="249" spans="10:14" ht="15" x14ac:dyDescent="0.25">
      <c r="J249" s="113"/>
      <c r="K249" s="113"/>
      <c r="L249" s="113"/>
      <c r="M249" s="113"/>
      <c r="N249" s="113"/>
    </row>
    <row r="250" spans="10:14" ht="15" x14ac:dyDescent="0.25">
      <c r="J250" s="113"/>
      <c r="K250" s="113"/>
      <c r="L250" s="113"/>
      <c r="M250" s="113"/>
      <c r="N250" s="113"/>
    </row>
    <row r="251" spans="10:14" ht="15" x14ac:dyDescent="0.25">
      <c r="J251" s="113"/>
      <c r="K251" s="113"/>
      <c r="L251" s="113"/>
      <c r="M251" s="113"/>
      <c r="N251" s="113"/>
    </row>
    <row r="252" spans="10:14" ht="15" x14ac:dyDescent="0.25">
      <c r="J252" s="113"/>
      <c r="K252" s="113"/>
      <c r="L252" s="113"/>
      <c r="M252" s="113"/>
      <c r="N252" s="113"/>
    </row>
    <row r="253" spans="10:14" ht="15" x14ac:dyDescent="0.25">
      <c r="J253" s="113"/>
      <c r="K253" s="113"/>
      <c r="L253" s="113"/>
      <c r="M253" s="113"/>
      <c r="N253" s="113"/>
    </row>
    <row r="254" spans="10:14" ht="15" x14ac:dyDescent="0.25">
      <c r="J254" s="113"/>
      <c r="K254" s="113"/>
      <c r="L254" s="113"/>
      <c r="M254" s="113"/>
      <c r="N254" s="113"/>
    </row>
    <row r="255" spans="10:14" ht="15" x14ac:dyDescent="0.25">
      <c r="J255" s="113"/>
      <c r="K255" s="113"/>
      <c r="L255" s="113"/>
      <c r="M255" s="113"/>
      <c r="N255" s="113"/>
    </row>
    <row r="256" spans="10:14" ht="15" x14ac:dyDescent="0.25">
      <c r="J256" s="113"/>
      <c r="K256" s="113"/>
      <c r="L256" s="113"/>
      <c r="M256" s="113"/>
      <c r="N256" s="113"/>
    </row>
    <row r="257" spans="10:14" ht="15" x14ac:dyDescent="0.25">
      <c r="J257" s="113"/>
      <c r="K257" s="113"/>
      <c r="L257" s="113"/>
      <c r="M257" s="113"/>
      <c r="N257" s="113"/>
    </row>
    <row r="258" spans="10:14" ht="15" x14ac:dyDescent="0.25">
      <c r="J258" s="113"/>
      <c r="K258" s="113"/>
      <c r="L258" s="113"/>
      <c r="M258" s="113"/>
      <c r="N258" s="113"/>
    </row>
    <row r="259" spans="10:14" ht="15" x14ac:dyDescent="0.25">
      <c r="J259" s="113"/>
      <c r="K259" s="113"/>
      <c r="L259" s="113"/>
      <c r="M259" s="113"/>
      <c r="N259" s="113"/>
    </row>
    <row r="260" spans="10:14" ht="15" x14ac:dyDescent="0.25">
      <c r="J260" s="113"/>
      <c r="K260" s="113"/>
      <c r="L260" s="113"/>
      <c r="M260" s="113"/>
      <c r="N260" s="113"/>
    </row>
    <row r="261" spans="10:14" ht="15" x14ac:dyDescent="0.25">
      <c r="J261" s="113"/>
      <c r="K261" s="113"/>
      <c r="L261" s="113"/>
      <c r="M261" s="113"/>
      <c r="N261" s="113"/>
    </row>
    <row r="262" spans="10:14" ht="15" x14ac:dyDescent="0.25">
      <c r="J262" s="113"/>
      <c r="K262" s="113"/>
      <c r="L262" s="113"/>
      <c r="M262" s="113"/>
      <c r="N262" s="113"/>
    </row>
    <row r="263" spans="10:14" ht="15" x14ac:dyDescent="0.25">
      <c r="J263" s="113"/>
      <c r="K263" s="113"/>
      <c r="L263" s="113"/>
      <c r="M263" s="113"/>
      <c r="N263" s="113"/>
    </row>
    <row r="264" spans="10:14" ht="15" x14ac:dyDescent="0.25">
      <c r="J264" s="113"/>
      <c r="K264" s="113"/>
      <c r="L264" s="113"/>
      <c r="M264" s="113"/>
      <c r="N264" s="113"/>
    </row>
    <row r="265" spans="10:14" ht="15" x14ac:dyDescent="0.25">
      <c r="J265" s="113"/>
      <c r="K265" s="113"/>
      <c r="L265" s="113"/>
      <c r="M265" s="113"/>
      <c r="N265" s="113"/>
    </row>
    <row r="266" spans="10:14" ht="15" x14ac:dyDescent="0.25">
      <c r="J266" s="113"/>
      <c r="K266" s="113"/>
      <c r="L266" s="113"/>
      <c r="M266" s="113"/>
      <c r="N266" s="113"/>
    </row>
    <row r="267" spans="10:14" ht="15" x14ac:dyDescent="0.25">
      <c r="J267" s="113"/>
      <c r="K267" s="113"/>
      <c r="L267" s="113"/>
      <c r="M267" s="113"/>
      <c r="N267" s="113"/>
    </row>
    <row r="268" spans="10:14" ht="15" x14ac:dyDescent="0.25">
      <c r="J268" s="113"/>
      <c r="K268" s="113"/>
      <c r="L268" s="113"/>
      <c r="M268" s="113"/>
      <c r="N268" s="113"/>
    </row>
    <row r="269" spans="10:14" ht="15" x14ac:dyDescent="0.25">
      <c r="J269" s="113"/>
      <c r="K269" s="113"/>
      <c r="L269" s="113"/>
      <c r="M269" s="113"/>
      <c r="N269" s="113"/>
    </row>
    <row r="270" spans="10:14" ht="15" x14ac:dyDescent="0.25">
      <c r="J270" s="113"/>
      <c r="K270" s="113"/>
      <c r="L270" s="113"/>
      <c r="M270" s="113"/>
      <c r="N270" s="113"/>
    </row>
    <row r="271" spans="10:14" ht="15" x14ac:dyDescent="0.25">
      <c r="J271" s="113"/>
      <c r="K271" s="113"/>
      <c r="L271" s="113"/>
      <c r="M271" s="113"/>
      <c r="N271" s="113"/>
    </row>
    <row r="272" spans="10:14" ht="15" x14ac:dyDescent="0.25">
      <c r="J272" s="113"/>
      <c r="K272" s="113"/>
      <c r="L272" s="113"/>
      <c r="M272" s="113"/>
      <c r="N272" s="113"/>
    </row>
    <row r="273" spans="10:14" ht="15" x14ac:dyDescent="0.25">
      <c r="J273" s="113"/>
      <c r="K273" s="113"/>
      <c r="L273" s="113"/>
      <c r="M273" s="113"/>
      <c r="N273" s="113"/>
    </row>
    <row r="274" spans="10:14" ht="15" x14ac:dyDescent="0.25">
      <c r="J274" s="113"/>
      <c r="K274" s="113"/>
      <c r="L274" s="113"/>
      <c r="M274" s="113"/>
      <c r="N274" s="113"/>
    </row>
    <row r="275" spans="10:14" ht="15" x14ac:dyDescent="0.25">
      <c r="J275" s="113"/>
      <c r="K275" s="113"/>
      <c r="L275" s="113"/>
      <c r="M275" s="113"/>
      <c r="N275" s="113"/>
    </row>
    <row r="276" spans="10:14" ht="15" x14ac:dyDescent="0.25">
      <c r="J276" s="113"/>
      <c r="K276" s="113"/>
      <c r="L276" s="113"/>
      <c r="M276" s="113"/>
      <c r="N276" s="113"/>
    </row>
    <row r="277" spans="10:14" ht="15" x14ac:dyDescent="0.25">
      <c r="J277" s="113"/>
      <c r="K277" s="113"/>
      <c r="L277" s="113"/>
      <c r="M277" s="113"/>
      <c r="N277" s="113"/>
    </row>
    <row r="278" spans="10:14" ht="15" x14ac:dyDescent="0.25">
      <c r="J278" s="113"/>
      <c r="K278" s="113"/>
      <c r="L278" s="113"/>
      <c r="M278" s="113"/>
      <c r="N278" s="113"/>
    </row>
    <row r="279" spans="10:14" ht="15" x14ac:dyDescent="0.25">
      <c r="J279" s="113"/>
      <c r="K279" s="113"/>
      <c r="L279" s="113"/>
      <c r="M279" s="113"/>
      <c r="N279" s="113"/>
    </row>
    <row r="280" spans="10:14" ht="15" x14ac:dyDescent="0.25">
      <c r="J280" s="113"/>
      <c r="K280" s="113"/>
      <c r="L280" s="113"/>
      <c r="M280" s="113"/>
      <c r="N280" s="113"/>
    </row>
    <row r="281" spans="10:14" ht="15" x14ac:dyDescent="0.25">
      <c r="J281" s="113"/>
      <c r="K281" s="113"/>
      <c r="L281" s="113"/>
      <c r="M281" s="113"/>
      <c r="N281" s="113"/>
    </row>
    <row r="282" spans="10:14" ht="15" x14ac:dyDescent="0.25">
      <c r="J282" s="113"/>
      <c r="K282" s="113"/>
      <c r="L282" s="113"/>
      <c r="M282" s="113"/>
      <c r="N282" s="113"/>
    </row>
    <row r="283" spans="10:14" ht="15" x14ac:dyDescent="0.25">
      <c r="J283" s="113"/>
      <c r="K283" s="113"/>
      <c r="L283" s="113"/>
      <c r="M283" s="113"/>
      <c r="N283" s="113"/>
    </row>
    <row r="284" spans="10:14" ht="15" x14ac:dyDescent="0.25">
      <c r="J284" s="113"/>
      <c r="K284" s="113"/>
      <c r="L284" s="113"/>
      <c r="M284" s="113"/>
      <c r="N284" s="113"/>
    </row>
    <row r="285" spans="10:14" ht="15" x14ac:dyDescent="0.25">
      <c r="J285" s="113"/>
      <c r="K285" s="113"/>
      <c r="L285" s="113"/>
      <c r="M285" s="113"/>
      <c r="N285" s="113"/>
    </row>
    <row r="286" spans="10:14" ht="15" x14ac:dyDescent="0.25">
      <c r="J286" s="113"/>
      <c r="K286" s="113"/>
      <c r="L286" s="113"/>
      <c r="M286" s="113"/>
      <c r="N286" s="113"/>
    </row>
    <row r="287" spans="10:14" ht="15" x14ac:dyDescent="0.25">
      <c r="J287" s="113"/>
      <c r="K287" s="113"/>
      <c r="L287" s="113"/>
      <c r="M287" s="113"/>
      <c r="N287" s="113"/>
    </row>
    <row r="288" spans="10:14" ht="15" x14ac:dyDescent="0.25">
      <c r="J288" s="113"/>
      <c r="K288" s="113"/>
      <c r="L288" s="113"/>
      <c r="M288" s="113"/>
      <c r="N288" s="113"/>
    </row>
    <row r="289" spans="10:14" ht="15" x14ac:dyDescent="0.25">
      <c r="J289" s="113"/>
      <c r="K289" s="113"/>
      <c r="L289" s="113"/>
      <c r="M289" s="113"/>
      <c r="N289" s="113"/>
    </row>
    <row r="290" spans="10:14" ht="15" x14ac:dyDescent="0.25">
      <c r="J290" s="113"/>
      <c r="K290" s="113"/>
      <c r="L290" s="113"/>
      <c r="M290" s="113"/>
      <c r="N290" s="113"/>
    </row>
    <row r="291" spans="10:14" ht="15" x14ac:dyDescent="0.25">
      <c r="J291" s="113"/>
      <c r="K291" s="113"/>
      <c r="L291" s="113"/>
      <c r="M291" s="113"/>
      <c r="N291" s="113"/>
    </row>
    <row r="292" spans="10:14" ht="15" x14ac:dyDescent="0.25">
      <c r="J292" s="113"/>
      <c r="K292" s="113"/>
      <c r="L292" s="113"/>
      <c r="M292" s="113"/>
      <c r="N292" s="113"/>
    </row>
    <row r="293" spans="10:14" ht="15" x14ac:dyDescent="0.25">
      <c r="J293" s="113"/>
      <c r="K293" s="113"/>
      <c r="L293" s="113"/>
      <c r="M293" s="113"/>
      <c r="N293" s="113"/>
    </row>
    <row r="294" spans="10:14" ht="15" x14ac:dyDescent="0.25">
      <c r="J294" s="113"/>
      <c r="K294" s="113"/>
      <c r="L294" s="113"/>
      <c r="M294" s="113"/>
      <c r="N294" s="113"/>
    </row>
    <row r="295" spans="10:14" ht="15" x14ac:dyDescent="0.25">
      <c r="J295" s="113"/>
      <c r="K295" s="113"/>
      <c r="L295" s="113"/>
      <c r="M295" s="113"/>
      <c r="N295" s="113"/>
    </row>
    <row r="296" spans="10:14" ht="15" x14ac:dyDescent="0.25">
      <c r="J296" s="113"/>
      <c r="K296" s="113"/>
      <c r="L296" s="113"/>
      <c r="M296" s="113"/>
      <c r="N296" s="113"/>
    </row>
    <row r="297" spans="10:14" ht="15" x14ac:dyDescent="0.25">
      <c r="J297" s="113"/>
      <c r="K297" s="113"/>
      <c r="L297" s="113"/>
      <c r="M297" s="113"/>
      <c r="N297" s="113"/>
    </row>
    <row r="298" spans="10:14" ht="15" x14ac:dyDescent="0.25">
      <c r="J298" s="113"/>
      <c r="K298" s="113"/>
      <c r="L298" s="113"/>
      <c r="M298" s="113"/>
      <c r="N298" s="113"/>
    </row>
    <row r="299" spans="10:14" ht="15" x14ac:dyDescent="0.25">
      <c r="J299" s="113"/>
      <c r="K299" s="113"/>
      <c r="L299" s="113"/>
      <c r="M299" s="113"/>
      <c r="N299" s="113"/>
    </row>
    <row r="300" spans="10:14" ht="15" x14ac:dyDescent="0.25">
      <c r="J300" s="113"/>
      <c r="K300" s="113"/>
      <c r="L300" s="113"/>
      <c r="M300" s="113"/>
      <c r="N300" s="113"/>
    </row>
    <row r="301" spans="10:14" ht="15" x14ac:dyDescent="0.25">
      <c r="J301" s="113"/>
      <c r="K301" s="113"/>
      <c r="L301" s="113"/>
      <c r="M301" s="113"/>
      <c r="N301" s="113"/>
    </row>
    <row r="302" spans="10:14" ht="15" x14ac:dyDescent="0.25">
      <c r="J302" s="113"/>
      <c r="K302" s="113"/>
      <c r="L302" s="113"/>
      <c r="M302" s="113"/>
      <c r="N302" s="113"/>
    </row>
    <row r="303" spans="10:14" ht="15" x14ac:dyDescent="0.25">
      <c r="J303" s="113"/>
      <c r="K303" s="113"/>
      <c r="L303" s="113"/>
      <c r="M303" s="113"/>
      <c r="N303" s="113"/>
    </row>
    <row r="304" spans="10:14" ht="15" x14ac:dyDescent="0.25">
      <c r="J304" s="113"/>
      <c r="K304" s="113"/>
      <c r="L304" s="113"/>
      <c r="M304" s="113"/>
      <c r="N304" s="113"/>
    </row>
    <row r="305" spans="10:14" ht="15" x14ac:dyDescent="0.25">
      <c r="J305" s="113"/>
      <c r="K305" s="113"/>
      <c r="L305" s="113"/>
      <c r="M305" s="113"/>
      <c r="N305" s="113"/>
    </row>
    <row r="306" spans="10:14" ht="15" x14ac:dyDescent="0.25">
      <c r="J306" s="113"/>
      <c r="K306" s="113"/>
      <c r="L306" s="113"/>
      <c r="M306" s="113"/>
      <c r="N306" s="113"/>
    </row>
    <row r="307" spans="10:14" ht="15" x14ac:dyDescent="0.25">
      <c r="J307" s="113"/>
      <c r="K307" s="113"/>
      <c r="L307" s="113"/>
      <c r="M307" s="113"/>
      <c r="N307" s="113"/>
    </row>
    <row r="308" spans="10:14" ht="15" x14ac:dyDescent="0.25">
      <c r="J308" s="113"/>
      <c r="K308" s="113"/>
      <c r="L308" s="113"/>
      <c r="M308" s="113"/>
      <c r="N308" s="113"/>
    </row>
    <row r="309" spans="10:14" ht="15" x14ac:dyDescent="0.25">
      <c r="J309" s="113"/>
      <c r="K309" s="113"/>
      <c r="L309" s="113"/>
      <c r="M309" s="113"/>
      <c r="N309" s="113"/>
    </row>
    <row r="310" spans="10:14" ht="15" x14ac:dyDescent="0.25">
      <c r="J310" s="113"/>
      <c r="K310" s="113"/>
      <c r="L310" s="113"/>
      <c r="M310" s="113"/>
      <c r="N310" s="113"/>
    </row>
    <row r="311" spans="10:14" ht="15" x14ac:dyDescent="0.25">
      <c r="J311" s="113"/>
      <c r="K311" s="113"/>
      <c r="L311" s="113"/>
      <c r="M311" s="113"/>
      <c r="N311" s="113"/>
    </row>
    <row r="312" spans="10:14" ht="15" x14ac:dyDescent="0.25">
      <c r="J312" s="113"/>
      <c r="K312" s="113"/>
      <c r="L312" s="113"/>
      <c r="M312" s="113"/>
      <c r="N312" s="113"/>
    </row>
    <row r="313" spans="10:14" ht="15" x14ac:dyDescent="0.25">
      <c r="J313" s="113"/>
      <c r="K313" s="113"/>
      <c r="L313" s="113"/>
      <c r="M313" s="113"/>
      <c r="N313" s="113"/>
    </row>
    <row r="314" spans="10:14" ht="15" x14ac:dyDescent="0.25">
      <c r="J314" s="113"/>
      <c r="K314" s="113"/>
      <c r="L314" s="113"/>
      <c r="M314" s="113"/>
      <c r="N314" s="113"/>
    </row>
    <row r="315" spans="10:14" ht="15" x14ac:dyDescent="0.25">
      <c r="J315" s="113"/>
      <c r="K315" s="113"/>
      <c r="L315" s="113"/>
      <c r="M315" s="113"/>
      <c r="N315" s="113"/>
    </row>
    <row r="316" spans="10:14" ht="15" x14ac:dyDescent="0.25">
      <c r="J316" s="113"/>
      <c r="K316" s="113"/>
      <c r="L316" s="113"/>
      <c r="M316" s="113"/>
      <c r="N316" s="113"/>
    </row>
    <row r="317" spans="10:14" ht="15" x14ac:dyDescent="0.25">
      <c r="J317" s="113"/>
      <c r="K317" s="113"/>
      <c r="L317" s="113"/>
      <c r="M317" s="113"/>
      <c r="N317" s="113"/>
    </row>
    <row r="318" spans="10:14" ht="15" x14ac:dyDescent="0.25">
      <c r="J318" s="113"/>
      <c r="K318" s="113"/>
      <c r="L318" s="113"/>
      <c r="M318" s="113"/>
      <c r="N318" s="113"/>
    </row>
    <row r="319" spans="10:14" ht="15" x14ac:dyDescent="0.25">
      <c r="J319" s="113"/>
      <c r="K319" s="113"/>
      <c r="L319" s="113"/>
      <c r="M319" s="113"/>
      <c r="N319" s="113"/>
    </row>
    <row r="320" spans="10:14" ht="15" x14ac:dyDescent="0.25">
      <c r="J320" s="113"/>
      <c r="K320" s="113"/>
      <c r="L320" s="113"/>
      <c r="M320" s="113"/>
      <c r="N320" s="113"/>
    </row>
    <row r="321" spans="10:14" ht="15" x14ac:dyDescent="0.25">
      <c r="J321" s="113"/>
      <c r="K321" s="113"/>
      <c r="L321" s="113"/>
      <c r="M321" s="113"/>
      <c r="N321" s="113"/>
    </row>
    <row r="322" spans="10:14" ht="15" x14ac:dyDescent="0.25">
      <c r="J322" s="113"/>
      <c r="K322" s="113"/>
      <c r="L322" s="113"/>
      <c r="M322" s="113"/>
      <c r="N322" s="113"/>
    </row>
    <row r="323" spans="10:14" ht="15" x14ac:dyDescent="0.25">
      <c r="J323" s="113"/>
      <c r="K323" s="113"/>
      <c r="L323" s="113"/>
      <c r="M323" s="113"/>
      <c r="N323" s="113"/>
    </row>
    <row r="324" spans="10:14" ht="15" x14ac:dyDescent="0.25">
      <c r="J324" s="113"/>
      <c r="K324" s="113"/>
      <c r="L324" s="113"/>
      <c r="M324" s="113"/>
      <c r="N324" s="113"/>
    </row>
    <row r="325" spans="10:14" ht="15" x14ac:dyDescent="0.25">
      <c r="J325" s="113"/>
      <c r="K325" s="113"/>
      <c r="L325" s="113"/>
      <c r="M325" s="113"/>
      <c r="N325" s="113"/>
    </row>
    <row r="326" spans="10:14" ht="15" x14ac:dyDescent="0.25">
      <c r="J326" s="113"/>
      <c r="K326" s="113"/>
      <c r="L326" s="113"/>
      <c r="M326" s="113"/>
      <c r="N326" s="113"/>
    </row>
    <row r="327" spans="10:14" ht="15" x14ac:dyDescent="0.25">
      <c r="J327" s="113"/>
      <c r="K327" s="113"/>
      <c r="L327" s="113"/>
      <c r="M327" s="113"/>
      <c r="N327" s="113"/>
    </row>
    <row r="328" spans="10:14" ht="15" x14ac:dyDescent="0.25">
      <c r="J328" s="113"/>
      <c r="K328" s="113"/>
      <c r="L328" s="113"/>
      <c r="M328" s="113"/>
      <c r="N328" s="113"/>
    </row>
    <row r="329" spans="10:14" ht="15" x14ac:dyDescent="0.25">
      <c r="J329" s="113"/>
      <c r="K329" s="113"/>
      <c r="L329" s="113"/>
      <c r="M329" s="113"/>
      <c r="N329" s="113"/>
    </row>
    <row r="330" spans="10:14" ht="15" x14ac:dyDescent="0.25">
      <c r="J330" s="113"/>
      <c r="K330" s="113"/>
      <c r="L330" s="113"/>
      <c r="M330" s="113"/>
      <c r="N330" s="113"/>
    </row>
    <row r="331" spans="10:14" ht="15" x14ac:dyDescent="0.25">
      <c r="J331" s="113"/>
      <c r="K331" s="113"/>
      <c r="L331" s="113"/>
      <c r="M331" s="113"/>
      <c r="N331" s="113"/>
    </row>
    <row r="332" spans="10:14" ht="15" x14ac:dyDescent="0.25">
      <c r="J332" s="113"/>
      <c r="K332" s="113"/>
      <c r="L332" s="113"/>
      <c r="M332" s="113"/>
      <c r="N332" s="113"/>
    </row>
    <row r="333" spans="10:14" ht="15" x14ac:dyDescent="0.25">
      <c r="J333" s="113"/>
      <c r="K333" s="113"/>
      <c r="L333" s="113"/>
      <c r="M333" s="113"/>
      <c r="N333" s="113"/>
    </row>
    <row r="334" spans="10:14" ht="15" x14ac:dyDescent="0.25">
      <c r="J334" s="113"/>
      <c r="K334" s="113"/>
      <c r="L334" s="113"/>
      <c r="M334" s="113"/>
      <c r="N334" s="113"/>
    </row>
    <row r="335" spans="10:14" ht="15" x14ac:dyDescent="0.25">
      <c r="J335" s="113"/>
      <c r="K335" s="113"/>
      <c r="L335" s="113"/>
      <c r="M335" s="113"/>
      <c r="N335" s="113"/>
    </row>
    <row r="336" spans="10:14" ht="15" x14ac:dyDescent="0.25">
      <c r="J336" s="113"/>
      <c r="K336" s="113"/>
      <c r="L336" s="113"/>
      <c r="M336" s="113"/>
      <c r="N336" s="113"/>
    </row>
    <row r="337" spans="10:14" ht="15" x14ac:dyDescent="0.25">
      <c r="J337" s="113"/>
      <c r="K337" s="113"/>
      <c r="L337" s="113"/>
      <c r="M337" s="113"/>
      <c r="N337" s="113"/>
    </row>
    <row r="338" spans="10:14" ht="15" x14ac:dyDescent="0.25">
      <c r="J338" s="113"/>
      <c r="K338" s="113"/>
      <c r="L338" s="113"/>
      <c r="M338" s="113"/>
      <c r="N338" s="113"/>
    </row>
    <row r="339" spans="10:14" ht="15" x14ac:dyDescent="0.25">
      <c r="J339" s="113"/>
      <c r="K339" s="113"/>
      <c r="L339" s="113"/>
      <c r="M339" s="113"/>
      <c r="N339" s="113"/>
    </row>
    <row r="340" spans="10:14" ht="15" x14ac:dyDescent="0.25">
      <c r="J340" s="113"/>
      <c r="K340" s="113"/>
      <c r="L340" s="113"/>
      <c r="M340" s="113"/>
      <c r="N340" s="113"/>
    </row>
    <row r="341" spans="10:14" ht="15" x14ac:dyDescent="0.25">
      <c r="J341" s="113"/>
      <c r="K341" s="113"/>
      <c r="L341" s="113"/>
      <c r="M341" s="113"/>
      <c r="N341" s="113"/>
    </row>
    <row r="342" spans="10:14" ht="15" x14ac:dyDescent="0.25">
      <c r="J342" s="113"/>
      <c r="K342" s="113"/>
      <c r="L342" s="113"/>
      <c r="M342" s="113"/>
      <c r="N342" s="113"/>
    </row>
    <row r="343" spans="10:14" ht="15" x14ac:dyDescent="0.25">
      <c r="J343" s="113"/>
      <c r="K343" s="113"/>
      <c r="L343" s="113"/>
      <c r="M343" s="113"/>
      <c r="N343" s="113"/>
    </row>
    <row r="344" spans="10:14" ht="15" x14ac:dyDescent="0.25">
      <c r="J344" s="113"/>
      <c r="K344" s="113"/>
      <c r="L344" s="113"/>
      <c r="M344" s="113"/>
      <c r="N344" s="113"/>
    </row>
    <row r="345" spans="10:14" ht="15" x14ac:dyDescent="0.25">
      <c r="J345" s="113"/>
      <c r="K345" s="113"/>
      <c r="L345" s="113"/>
      <c r="M345" s="113"/>
      <c r="N345" s="113"/>
    </row>
    <row r="346" spans="10:14" ht="15" x14ac:dyDescent="0.25">
      <c r="J346" s="113"/>
      <c r="K346" s="113"/>
      <c r="L346" s="113"/>
      <c r="M346" s="113"/>
      <c r="N346" s="113"/>
    </row>
    <row r="347" spans="10:14" ht="15" x14ac:dyDescent="0.25">
      <c r="J347" s="113"/>
      <c r="K347" s="113"/>
      <c r="L347" s="113"/>
      <c r="M347" s="113"/>
      <c r="N347" s="113"/>
    </row>
    <row r="348" spans="10:14" ht="15" x14ac:dyDescent="0.25">
      <c r="J348" s="113"/>
      <c r="K348" s="113"/>
      <c r="L348" s="113"/>
      <c r="M348" s="113"/>
      <c r="N348" s="113"/>
    </row>
    <row r="349" spans="10:14" ht="15" x14ac:dyDescent="0.25">
      <c r="J349" s="113"/>
      <c r="K349" s="113"/>
      <c r="L349" s="113"/>
      <c r="M349" s="113"/>
      <c r="N349" s="113"/>
    </row>
    <row r="350" spans="10:14" ht="15" x14ac:dyDescent="0.25">
      <c r="J350" s="113"/>
      <c r="K350" s="113"/>
      <c r="L350" s="113"/>
      <c r="M350" s="113"/>
      <c r="N350" s="113"/>
    </row>
    <row r="351" spans="10:14" ht="15" x14ac:dyDescent="0.25">
      <c r="J351" s="113"/>
      <c r="K351" s="113"/>
      <c r="L351" s="113"/>
      <c r="M351" s="113"/>
      <c r="N351" s="113"/>
    </row>
    <row r="352" spans="10:14" ht="15" x14ac:dyDescent="0.25">
      <c r="J352" s="113"/>
      <c r="K352" s="113"/>
      <c r="L352" s="113"/>
      <c r="M352" s="113"/>
      <c r="N352" s="113"/>
    </row>
    <row r="353" spans="10:14" ht="15" x14ac:dyDescent="0.25">
      <c r="J353" s="113"/>
      <c r="K353" s="113"/>
      <c r="L353" s="113"/>
      <c r="M353" s="113"/>
      <c r="N353" s="113"/>
    </row>
    <row r="354" spans="10:14" ht="15" x14ac:dyDescent="0.25">
      <c r="J354" s="113"/>
      <c r="K354" s="113"/>
      <c r="L354" s="113"/>
      <c r="M354" s="113"/>
      <c r="N354" s="113"/>
    </row>
    <row r="355" spans="10:14" ht="15" x14ac:dyDescent="0.25">
      <c r="J355" s="113"/>
      <c r="K355" s="113"/>
      <c r="L355" s="113"/>
      <c r="M355" s="113"/>
      <c r="N355" s="113"/>
    </row>
    <row r="356" spans="10:14" ht="15" x14ac:dyDescent="0.25">
      <c r="J356" s="113"/>
      <c r="K356" s="113"/>
      <c r="L356" s="113"/>
      <c r="M356" s="113"/>
      <c r="N356" s="113"/>
    </row>
    <row r="357" spans="10:14" ht="15" x14ac:dyDescent="0.25">
      <c r="J357" s="113"/>
      <c r="K357" s="113"/>
      <c r="L357" s="113"/>
      <c r="M357" s="113"/>
      <c r="N357" s="113"/>
    </row>
    <row r="358" spans="10:14" ht="15" x14ac:dyDescent="0.25">
      <c r="J358" s="113"/>
      <c r="K358" s="113"/>
      <c r="L358" s="113"/>
      <c r="M358" s="113"/>
      <c r="N358" s="113"/>
    </row>
    <row r="359" spans="10:14" ht="15" x14ac:dyDescent="0.25">
      <c r="J359" s="113"/>
      <c r="K359" s="113"/>
      <c r="L359" s="113"/>
      <c r="M359" s="113"/>
      <c r="N359" s="113"/>
    </row>
    <row r="360" spans="10:14" ht="15" x14ac:dyDescent="0.25">
      <c r="J360" s="113"/>
      <c r="K360" s="113"/>
      <c r="L360" s="113"/>
      <c r="M360" s="113"/>
      <c r="N360" s="113"/>
    </row>
    <row r="361" spans="10:14" ht="15" x14ac:dyDescent="0.25">
      <c r="J361" s="113"/>
      <c r="K361" s="113"/>
      <c r="L361" s="113"/>
      <c r="M361" s="113"/>
      <c r="N361" s="113"/>
    </row>
    <row r="362" spans="10:14" ht="15" x14ac:dyDescent="0.25">
      <c r="J362" s="113"/>
      <c r="K362" s="113"/>
      <c r="L362" s="113"/>
      <c r="M362" s="113"/>
      <c r="N362" s="113"/>
    </row>
    <row r="363" spans="10:14" ht="15" x14ac:dyDescent="0.25">
      <c r="J363" s="113"/>
      <c r="K363" s="113"/>
      <c r="L363" s="113"/>
      <c r="M363" s="113"/>
      <c r="N363" s="113"/>
    </row>
    <row r="364" spans="10:14" ht="15" x14ac:dyDescent="0.25">
      <c r="J364" s="113"/>
      <c r="K364" s="113"/>
      <c r="L364" s="113"/>
      <c r="M364" s="113"/>
      <c r="N364" s="113"/>
    </row>
    <row r="365" spans="10:14" ht="15" x14ac:dyDescent="0.25">
      <c r="J365" s="113"/>
      <c r="K365" s="113"/>
      <c r="L365" s="113"/>
      <c r="M365" s="113"/>
      <c r="N365" s="113"/>
    </row>
    <row r="366" spans="10:14" ht="15" x14ac:dyDescent="0.25">
      <c r="J366" s="113"/>
      <c r="K366" s="113"/>
      <c r="L366" s="113"/>
      <c r="M366" s="113"/>
      <c r="N366" s="113"/>
    </row>
    <row r="367" spans="10:14" ht="15" x14ac:dyDescent="0.25">
      <c r="J367" s="113"/>
      <c r="K367" s="113"/>
      <c r="L367" s="113"/>
      <c r="M367" s="113"/>
      <c r="N367" s="113"/>
    </row>
    <row r="368" spans="10:14" ht="15" x14ac:dyDescent="0.25">
      <c r="J368" s="113"/>
      <c r="K368" s="113"/>
      <c r="L368" s="113"/>
      <c r="M368" s="113"/>
      <c r="N368" s="113"/>
    </row>
    <row r="369" spans="10:14" ht="15" x14ac:dyDescent="0.25">
      <c r="J369" s="113"/>
      <c r="K369" s="113"/>
      <c r="L369" s="113"/>
      <c r="M369" s="113"/>
      <c r="N369" s="113"/>
    </row>
    <row r="370" spans="10:14" ht="15" x14ac:dyDescent="0.25">
      <c r="J370" s="113"/>
      <c r="K370" s="113"/>
      <c r="L370" s="113"/>
      <c r="M370" s="113"/>
      <c r="N370" s="113"/>
    </row>
    <row r="371" spans="10:14" ht="15" x14ac:dyDescent="0.25">
      <c r="J371" s="113"/>
      <c r="K371" s="113"/>
      <c r="L371" s="113"/>
      <c r="M371" s="113"/>
      <c r="N371" s="113"/>
    </row>
    <row r="372" spans="10:14" ht="15" x14ac:dyDescent="0.25">
      <c r="J372" s="113"/>
      <c r="K372" s="113"/>
      <c r="L372" s="113"/>
      <c r="M372" s="113"/>
      <c r="N372" s="113"/>
    </row>
    <row r="373" spans="10:14" ht="15" x14ac:dyDescent="0.25">
      <c r="J373" s="113"/>
      <c r="K373" s="113"/>
      <c r="L373" s="113"/>
      <c r="M373" s="113"/>
      <c r="N373" s="113"/>
    </row>
    <row r="374" spans="10:14" ht="15" x14ac:dyDescent="0.25">
      <c r="J374" s="113"/>
      <c r="K374" s="113"/>
      <c r="L374" s="113"/>
      <c r="M374" s="113"/>
      <c r="N374" s="113"/>
    </row>
    <row r="375" spans="10:14" ht="15" x14ac:dyDescent="0.25">
      <c r="J375" s="113"/>
      <c r="K375" s="113"/>
      <c r="L375" s="113"/>
      <c r="M375" s="113"/>
      <c r="N375" s="113"/>
    </row>
    <row r="376" spans="10:14" ht="15" x14ac:dyDescent="0.25">
      <c r="J376" s="113"/>
      <c r="K376" s="113"/>
      <c r="L376" s="113"/>
      <c r="M376" s="113"/>
      <c r="N376" s="113"/>
    </row>
    <row r="377" spans="10:14" ht="15" x14ac:dyDescent="0.25">
      <c r="J377" s="113"/>
      <c r="K377" s="113"/>
      <c r="L377" s="113"/>
      <c r="M377" s="113"/>
      <c r="N377" s="113"/>
    </row>
    <row r="378" spans="10:14" ht="15" x14ac:dyDescent="0.25">
      <c r="J378" s="113"/>
      <c r="K378" s="113"/>
      <c r="L378" s="113"/>
      <c r="M378" s="113"/>
      <c r="N378" s="113"/>
    </row>
    <row r="379" spans="10:14" ht="15" x14ac:dyDescent="0.25">
      <c r="J379" s="113"/>
      <c r="K379" s="113"/>
      <c r="L379" s="113"/>
      <c r="M379" s="113"/>
      <c r="N379" s="113"/>
    </row>
    <row r="380" spans="10:14" ht="15" x14ac:dyDescent="0.25">
      <c r="J380" s="113"/>
      <c r="K380" s="113"/>
      <c r="L380" s="113"/>
      <c r="M380" s="113"/>
      <c r="N380" s="113"/>
    </row>
    <row r="381" spans="10:14" ht="15" x14ac:dyDescent="0.25">
      <c r="J381" s="113"/>
      <c r="K381" s="113"/>
      <c r="L381" s="113"/>
      <c r="M381" s="113"/>
      <c r="N381" s="113"/>
    </row>
    <row r="382" spans="10:14" ht="15" x14ac:dyDescent="0.25">
      <c r="J382" s="113"/>
      <c r="K382" s="113"/>
      <c r="L382" s="113"/>
      <c r="M382" s="113"/>
      <c r="N382" s="113"/>
    </row>
    <row r="383" spans="10:14" ht="15" x14ac:dyDescent="0.25">
      <c r="J383" s="113"/>
      <c r="K383" s="113"/>
      <c r="L383" s="113"/>
      <c r="M383" s="113"/>
      <c r="N383" s="113"/>
    </row>
    <row r="384" spans="10:14" ht="15" x14ac:dyDescent="0.25">
      <c r="J384" s="113"/>
      <c r="K384" s="113"/>
      <c r="L384" s="113"/>
      <c r="M384" s="113"/>
      <c r="N384" s="113"/>
    </row>
    <row r="385" spans="10:14" ht="15" x14ac:dyDescent="0.25">
      <c r="J385" s="113"/>
      <c r="K385" s="113"/>
      <c r="L385" s="113"/>
      <c r="M385" s="113"/>
      <c r="N385" s="113"/>
    </row>
    <row r="386" spans="10:14" ht="15" x14ac:dyDescent="0.25">
      <c r="J386" s="113"/>
      <c r="K386" s="113"/>
      <c r="L386" s="113"/>
      <c r="M386" s="113"/>
      <c r="N386" s="113"/>
    </row>
    <row r="387" spans="10:14" ht="15" x14ac:dyDescent="0.25">
      <c r="J387" s="113"/>
      <c r="K387" s="113"/>
      <c r="L387" s="113"/>
      <c r="M387" s="113"/>
      <c r="N387" s="113"/>
    </row>
    <row r="388" spans="10:14" ht="15" x14ac:dyDescent="0.25">
      <c r="J388" s="113"/>
      <c r="K388" s="113"/>
      <c r="L388" s="113"/>
      <c r="M388" s="113"/>
      <c r="N388" s="113"/>
    </row>
    <row r="389" spans="10:14" ht="15" x14ac:dyDescent="0.25">
      <c r="J389" s="113"/>
      <c r="K389" s="113"/>
      <c r="L389" s="113"/>
      <c r="M389" s="113"/>
      <c r="N389" s="113"/>
    </row>
    <row r="390" spans="10:14" ht="15" x14ac:dyDescent="0.25">
      <c r="J390" s="113"/>
      <c r="K390" s="113"/>
      <c r="L390" s="113"/>
      <c r="M390" s="113"/>
      <c r="N390" s="113"/>
    </row>
    <row r="391" spans="10:14" ht="15" x14ac:dyDescent="0.25">
      <c r="J391" s="113"/>
      <c r="K391" s="113"/>
      <c r="L391" s="113"/>
      <c r="M391" s="113"/>
      <c r="N391" s="113"/>
    </row>
    <row r="392" spans="10:14" ht="15" x14ac:dyDescent="0.25">
      <c r="J392" s="113"/>
      <c r="K392" s="113"/>
      <c r="L392" s="113"/>
      <c r="M392" s="113"/>
      <c r="N392" s="113"/>
    </row>
    <row r="393" spans="10:14" ht="15" x14ac:dyDescent="0.25">
      <c r="J393" s="113"/>
      <c r="K393" s="113"/>
      <c r="L393" s="113"/>
      <c r="M393" s="113"/>
      <c r="N393" s="113"/>
    </row>
    <row r="394" spans="10:14" ht="15" x14ac:dyDescent="0.25">
      <c r="J394" s="113"/>
      <c r="K394" s="113"/>
      <c r="L394" s="113"/>
      <c r="M394" s="113"/>
      <c r="N394" s="113"/>
    </row>
    <row r="395" spans="10:14" ht="15" x14ac:dyDescent="0.25">
      <c r="J395" s="113"/>
      <c r="K395" s="113"/>
      <c r="L395" s="113"/>
      <c r="M395" s="113"/>
      <c r="N395" s="113"/>
    </row>
    <row r="396" spans="10:14" ht="15" x14ac:dyDescent="0.25">
      <c r="J396" s="113"/>
      <c r="K396" s="113"/>
      <c r="L396" s="113"/>
      <c r="M396" s="113"/>
      <c r="N396" s="113"/>
    </row>
    <row r="397" spans="10:14" ht="15" x14ac:dyDescent="0.25">
      <c r="J397" s="113"/>
      <c r="K397" s="113"/>
      <c r="L397" s="113"/>
      <c r="M397" s="113"/>
      <c r="N397" s="113"/>
    </row>
    <row r="398" spans="10:14" ht="15" x14ac:dyDescent="0.25">
      <c r="J398" s="113"/>
      <c r="K398" s="113"/>
      <c r="L398" s="113"/>
      <c r="M398" s="113"/>
      <c r="N398" s="113"/>
    </row>
    <row r="399" spans="10:14" ht="15" x14ac:dyDescent="0.25">
      <c r="J399" s="113"/>
      <c r="K399" s="113"/>
      <c r="L399" s="113"/>
      <c r="M399" s="113"/>
      <c r="N399" s="113"/>
    </row>
    <row r="400" spans="10:14" ht="15" x14ac:dyDescent="0.25">
      <c r="J400" s="113"/>
      <c r="K400" s="113"/>
      <c r="L400" s="113"/>
      <c r="M400" s="113"/>
      <c r="N400" s="113"/>
    </row>
    <row r="401" spans="10:14" ht="15" x14ac:dyDescent="0.25">
      <c r="J401" s="113"/>
      <c r="K401" s="113"/>
      <c r="L401" s="113"/>
      <c r="M401" s="113"/>
      <c r="N401" s="113"/>
    </row>
    <row r="402" spans="10:14" ht="15" x14ac:dyDescent="0.25">
      <c r="J402" s="113"/>
      <c r="K402" s="113"/>
      <c r="L402" s="113"/>
      <c r="M402" s="113"/>
      <c r="N402" s="113"/>
    </row>
    <row r="403" spans="10:14" ht="15" x14ac:dyDescent="0.25">
      <c r="J403" s="113"/>
      <c r="K403" s="113"/>
      <c r="L403" s="113"/>
      <c r="M403" s="113"/>
      <c r="N403" s="113"/>
    </row>
    <row r="404" spans="10:14" ht="15" x14ac:dyDescent="0.25">
      <c r="J404" s="113"/>
      <c r="K404" s="113"/>
      <c r="L404" s="113"/>
      <c r="M404" s="113"/>
      <c r="N404" s="113"/>
    </row>
    <row r="405" spans="10:14" ht="15" x14ac:dyDescent="0.25">
      <c r="J405" s="113"/>
      <c r="K405" s="113"/>
      <c r="L405" s="113"/>
      <c r="M405" s="113"/>
      <c r="N405" s="113"/>
    </row>
    <row r="406" spans="10:14" ht="15" x14ac:dyDescent="0.25">
      <c r="J406" s="113"/>
      <c r="K406" s="113"/>
      <c r="L406" s="113"/>
      <c r="M406" s="113"/>
      <c r="N406" s="113"/>
    </row>
    <row r="407" spans="10:14" ht="15" x14ac:dyDescent="0.25">
      <c r="J407" s="113"/>
      <c r="K407" s="113"/>
      <c r="L407" s="113"/>
      <c r="M407" s="113"/>
      <c r="N407" s="113"/>
    </row>
    <row r="408" spans="10:14" ht="15" x14ac:dyDescent="0.25">
      <c r="J408" s="113"/>
      <c r="K408" s="113"/>
      <c r="L408" s="113"/>
      <c r="M408" s="113"/>
      <c r="N408" s="113"/>
    </row>
    <row r="409" spans="10:14" ht="15" x14ac:dyDescent="0.25">
      <c r="J409" s="113"/>
      <c r="K409" s="113"/>
      <c r="L409" s="113"/>
      <c r="M409" s="113"/>
      <c r="N409" s="113"/>
    </row>
    <row r="410" spans="10:14" ht="15" x14ac:dyDescent="0.25">
      <c r="J410" s="113"/>
      <c r="K410" s="113"/>
      <c r="L410" s="113"/>
      <c r="M410" s="113"/>
      <c r="N410" s="113"/>
    </row>
    <row r="411" spans="10:14" ht="15" x14ac:dyDescent="0.25">
      <c r="J411" s="113"/>
      <c r="K411" s="113"/>
      <c r="L411" s="113"/>
      <c r="M411" s="113"/>
      <c r="N411" s="113"/>
    </row>
    <row r="412" spans="10:14" ht="15" x14ac:dyDescent="0.25">
      <c r="J412" s="113"/>
      <c r="K412" s="113"/>
      <c r="L412" s="113"/>
      <c r="M412" s="113"/>
      <c r="N412" s="113"/>
    </row>
    <row r="413" spans="10:14" ht="15" x14ac:dyDescent="0.25">
      <c r="J413" s="113"/>
      <c r="K413" s="113"/>
      <c r="L413" s="113"/>
      <c r="M413" s="113"/>
      <c r="N413" s="113"/>
    </row>
    <row r="414" spans="10:14" ht="15" x14ac:dyDescent="0.25">
      <c r="J414" s="113"/>
      <c r="K414" s="113"/>
      <c r="L414" s="113"/>
      <c r="M414" s="113"/>
      <c r="N414" s="113"/>
    </row>
    <row r="415" spans="10:14" ht="15" x14ac:dyDescent="0.25">
      <c r="J415" s="113"/>
      <c r="K415" s="113"/>
      <c r="L415" s="113"/>
      <c r="M415" s="113"/>
      <c r="N415" s="113"/>
    </row>
    <row r="416" spans="10:14" ht="15" x14ac:dyDescent="0.25">
      <c r="J416" s="113"/>
      <c r="K416" s="113"/>
      <c r="L416" s="113"/>
      <c r="M416" s="113"/>
      <c r="N416" s="113"/>
    </row>
    <row r="417" spans="10:14" ht="15" x14ac:dyDescent="0.25">
      <c r="J417" s="113"/>
      <c r="K417" s="113"/>
      <c r="L417" s="113"/>
      <c r="M417" s="113"/>
      <c r="N417" s="113"/>
    </row>
    <row r="418" spans="10:14" ht="15" x14ac:dyDescent="0.25">
      <c r="J418" s="113"/>
      <c r="K418" s="113"/>
      <c r="L418" s="113"/>
      <c r="M418" s="113"/>
      <c r="N418" s="113"/>
    </row>
    <row r="419" spans="10:14" ht="15" x14ac:dyDescent="0.25">
      <c r="J419" s="113"/>
      <c r="K419" s="113"/>
      <c r="L419" s="113"/>
      <c r="M419" s="113"/>
      <c r="N419" s="113"/>
    </row>
    <row r="420" spans="10:14" ht="15" x14ac:dyDescent="0.25">
      <c r="J420" s="113"/>
      <c r="K420" s="113"/>
      <c r="L420" s="113"/>
      <c r="M420" s="113"/>
      <c r="N420" s="113"/>
    </row>
    <row r="421" spans="10:14" ht="15" x14ac:dyDescent="0.25">
      <c r="J421" s="113"/>
      <c r="K421" s="113"/>
      <c r="L421" s="113"/>
      <c r="M421" s="113"/>
      <c r="N421" s="113"/>
    </row>
    <row r="422" spans="10:14" ht="15" x14ac:dyDescent="0.25">
      <c r="J422" s="113"/>
      <c r="K422" s="113"/>
      <c r="L422" s="113"/>
      <c r="M422" s="113"/>
      <c r="N422" s="113"/>
    </row>
    <row r="423" spans="10:14" ht="15" x14ac:dyDescent="0.25">
      <c r="J423" s="113"/>
      <c r="K423" s="113"/>
      <c r="L423" s="113"/>
      <c r="M423" s="113"/>
      <c r="N423" s="113"/>
    </row>
    <row r="424" spans="10:14" ht="15" x14ac:dyDescent="0.25">
      <c r="J424" s="113"/>
      <c r="K424" s="113"/>
      <c r="L424" s="113"/>
      <c r="M424" s="113"/>
      <c r="N424" s="113"/>
    </row>
    <row r="425" spans="10:14" ht="15" x14ac:dyDescent="0.25">
      <c r="J425" s="113"/>
      <c r="K425" s="113"/>
      <c r="L425" s="113"/>
      <c r="M425" s="113"/>
      <c r="N425" s="113"/>
    </row>
    <row r="426" spans="10:14" ht="15" x14ac:dyDescent="0.25">
      <c r="J426" s="113"/>
      <c r="K426" s="113"/>
      <c r="L426" s="113"/>
      <c r="M426" s="113"/>
      <c r="N426" s="113"/>
    </row>
    <row r="427" spans="10:14" ht="15" x14ac:dyDescent="0.25">
      <c r="J427" s="113"/>
      <c r="K427" s="113"/>
      <c r="L427" s="113"/>
      <c r="M427" s="113"/>
      <c r="N427" s="113"/>
    </row>
    <row r="428" spans="10:14" ht="15" x14ac:dyDescent="0.25">
      <c r="J428" s="113"/>
      <c r="K428" s="113"/>
      <c r="L428" s="113"/>
      <c r="M428" s="113"/>
      <c r="N428" s="113"/>
    </row>
    <row r="429" spans="10:14" ht="15" x14ac:dyDescent="0.25">
      <c r="J429" s="113"/>
      <c r="K429" s="113"/>
      <c r="L429" s="113"/>
      <c r="M429" s="113"/>
      <c r="N429" s="113"/>
    </row>
    <row r="430" spans="10:14" ht="15" x14ac:dyDescent="0.25">
      <c r="J430" s="113"/>
      <c r="K430" s="113"/>
      <c r="L430" s="113"/>
      <c r="M430" s="113"/>
      <c r="N430" s="113"/>
    </row>
    <row r="431" spans="10:14" ht="15" x14ac:dyDescent="0.25">
      <c r="J431" s="113"/>
      <c r="K431" s="113"/>
      <c r="L431" s="113"/>
      <c r="M431" s="113"/>
      <c r="N431" s="113"/>
    </row>
    <row r="432" spans="10:14" ht="15" x14ac:dyDescent="0.25">
      <c r="J432" s="113"/>
      <c r="K432" s="113"/>
      <c r="L432" s="113"/>
      <c r="M432" s="113"/>
      <c r="N432" s="113"/>
    </row>
    <row r="433" spans="10:14" ht="15" x14ac:dyDescent="0.25">
      <c r="J433" s="113"/>
      <c r="K433" s="113"/>
      <c r="L433" s="113"/>
      <c r="M433" s="113"/>
      <c r="N433" s="113"/>
    </row>
    <row r="434" spans="10:14" ht="15" x14ac:dyDescent="0.25">
      <c r="J434" s="113"/>
      <c r="K434" s="113"/>
      <c r="L434" s="113"/>
      <c r="M434" s="113"/>
      <c r="N434" s="113"/>
    </row>
    <row r="435" spans="10:14" ht="15" x14ac:dyDescent="0.25">
      <c r="J435" s="113"/>
      <c r="K435" s="113"/>
      <c r="L435" s="113"/>
      <c r="M435" s="113"/>
      <c r="N435" s="113"/>
    </row>
    <row r="436" spans="10:14" ht="15" x14ac:dyDescent="0.25">
      <c r="J436" s="113"/>
      <c r="K436" s="113"/>
      <c r="L436" s="113"/>
      <c r="M436" s="113"/>
      <c r="N436" s="113"/>
    </row>
    <row r="437" spans="10:14" ht="15" x14ac:dyDescent="0.25">
      <c r="J437" s="113"/>
      <c r="K437" s="113"/>
      <c r="L437" s="113"/>
      <c r="M437" s="113"/>
      <c r="N437" s="113"/>
    </row>
    <row r="438" spans="10:14" ht="15" x14ac:dyDescent="0.25">
      <c r="J438" s="113"/>
      <c r="K438" s="113"/>
      <c r="L438" s="113"/>
      <c r="M438" s="113"/>
      <c r="N438" s="113"/>
    </row>
    <row r="439" spans="10:14" ht="15" x14ac:dyDescent="0.25">
      <c r="J439" s="113"/>
      <c r="K439" s="113"/>
      <c r="L439" s="113"/>
      <c r="M439" s="113"/>
      <c r="N439" s="113"/>
    </row>
    <row r="440" spans="10:14" ht="15" x14ac:dyDescent="0.25">
      <c r="J440" s="113"/>
      <c r="K440" s="113"/>
      <c r="L440" s="113"/>
      <c r="M440" s="113"/>
      <c r="N440" s="113"/>
    </row>
    <row r="441" spans="10:14" ht="15" x14ac:dyDescent="0.25">
      <c r="J441" s="113"/>
      <c r="K441" s="113"/>
      <c r="L441" s="113"/>
      <c r="M441" s="113"/>
      <c r="N441" s="113"/>
    </row>
    <row r="442" spans="10:14" ht="15" x14ac:dyDescent="0.25">
      <c r="J442" s="113"/>
      <c r="K442" s="113"/>
      <c r="L442" s="113"/>
      <c r="M442" s="113"/>
      <c r="N442" s="113"/>
    </row>
    <row r="443" spans="10:14" ht="15" x14ac:dyDescent="0.25">
      <c r="J443" s="113"/>
      <c r="K443" s="113"/>
      <c r="L443" s="113"/>
      <c r="M443" s="113"/>
      <c r="N443" s="113"/>
    </row>
    <row r="444" spans="10:14" ht="15" x14ac:dyDescent="0.25">
      <c r="J444" s="113"/>
      <c r="K444" s="113"/>
      <c r="L444" s="113"/>
      <c r="M444" s="113"/>
      <c r="N444" s="113"/>
    </row>
    <row r="445" spans="10:14" ht="15" x14ac:dyDescent="0.25">
      <c r="J445" s="113"/>
      <c r="K445" s="113"/>
      <c r="L445" s="113"/>
      <c r="M445" s="113"/>
      <c r="N445" s="113"/>
    </row>
    <row r="446" spans="10:14" ht="15" x14ac:dyDescent="0.25">
      <c r="J446" s="113"/>
      <c r="K446" s="113"/>
      <c r="L446" s="113"/>
      <c r="M446" s="113"/>
      <c r="N446" s="113"/>
    </row>
    <row r="447" spans="10:14" ht="15" x14ac:dyDescent="0.25">
      <c r="J447" s="113"/>
      <c r="K447" s="113"/>
      <c r="L447" s="113"/>
      <c r="M447" s="113"/>
      <c r="N447" s="113"/>
    </row>
  </sheetData>
  <mergeCells count="13">
    <mergeCell ref="B6:L6"/>
    <mergeCell ref="B7:L7"/>
    <mergeCell ref="B10:B11"/>
    <mergeCell ref="C10:C11"/>
    <mergeCell ref="D10:D11"/>
    <mergeCell ref="E10:E11"/>
    <mergeCell ref="F10:F11"/>
    <mergeCell ref="G10:G11"/>
    <mergeCell ref="H10:H11"/>
    <mergeCell ref="I10:I11"/>
    <mergeCell ref="J10:J11"/>
    <mergeCell ref="K10:K11"/>
    <mergeCell ref="L10:L11"/>
  </mergeCells>
  <hyperlinks>
    <hyperlink ref="A1" location="INDICE!A1" display="Indice"/>
  </hyperlinks>
  <printOptions horizontalCentered="1"/>
  <pageMargins left="0.19685039370078741" right="0.39370078740157483" top="0.19685039370078741" bottom="0.19685039370078741" header="0.15748031496062992" footer="0"/>
  <pageSetup paperSize="9" scale="58" orientation="landscape" r:id="rId1"/>
  <headerFooter scaleWithDoc="0">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59"/>
  <sheetViews>
    <sheetView showGridLines="0" zoomScaleNormal="100" zoomScaleSheetLayoutView="80" workbookViewId="0"/>
  </sheetViews>
  <sheetFormatPr baseColWidth="10" defaultColWidth="11.42578125" defaultRowHeight="12.75" x14ac:dyDescent="0.2"/>
  <cols>
    <col min="1" max="1" width="6.42578125" style="5" bestFit="1" customWidth="1"/>
    <col min="2" max="2" width="49" style="71" customWidth="1"/>
    <col min="3" max="3" width="9.7109375" style="71" customWidth="1"/>
    <col min="4" max="4" width="10.5703125" style="71" customWidth="1"/>
    <col min="5" max="34" width="9.7109375" style="71" customWidth="1"/>
    <col min="35" max="35" width="12.7109375" style="71" customWidth="1"/>
    <col min="36" max="36" width="15.7109375" style="71" bestFit="1" customWidth="1"/>
    <col min="37" max="37" width="17.42578125" style="89" bestFit="1" customWidth="1"/>
    <col min="38" max="38" width="13" style="89" bestFit="1" customWidth="1"/>
    <col min="39" max="40" width="13.5703125" style="89" bestFit="1" customWidth="1"/>
    <col min="41" max="16384" width="11.42578125" style="89"/>
  </cols>
  <sheetData>
    <row r="1" spans="1:36" ht="15" x14ac:dyDescent="0.25">
      <c r="A1" s="757" t="s">
        <v>220</v>
      </c>
      <c r="B1" s="760"/>
    </row>
    <row r="2" spans="1:36" ht="15" customHeight="1" x14ac:dyDescent="0.25">
      <c r="A2" s="42"/>
      <c r="B2" s="394" t="str">
        <f>+A.3.6!B2</f>
        <v>MINISTERIO DE ECONOMIA</v>
      </c>
      <c r="C2" s="72"/>
      <c r="D2" s="73"/>
      <c r="E2" s="73"/>
      <c r="F2" s="73"/>
      <c r="G2" s="72"/>
      <c r="H2" s="73"/>
      <c r="I2" s="73"/>
      <c r="J2" s="73"/>
      <c r="K2" s="73"/>
      <c r="L2" s="73"/>
      <c r="M2" s="73"/>
      <c r="N2" s="72"/>
      <c r="O2" s="73"/>
      <c r="P2" s="73"/>
      <c r="Q2" s="73"/>
      <c r="R2" s="73"/>
      <c r="S2" s="73"/>
      <c r="T2" s="73"/>
      <c r="U2" s="73"/>
      <c r="V2" s="73"/>
      <c r="W2" s="73"/>
      <c r="X2" s="73"/>
      <c r="Y2" s="73"/>
      <c r="Z2" s="73"/>
      <c r="AA2" s="73"/>
      <c r="AB2" s="73"/>
      <c r="AC2" s="73"/>
      <c r="AD2" s="73"/>
      <c r="AE2" s="73"/>
    </row>
    <row r="3" spans="1:36" ht="15" customHeight="1" x14ac:dyDescent="0.25">
      <c r="A3" s="42"/>
      <c r="B3" s="710" t="s">
        <v>305</v>
      </c>
      <c r="C3" s="820"/>
      <c r="D3" s="821"/>
      <c r="E3" s="73"/>
      <c r="F3" s="72"/>
      <c r="G3" s="73"/>
      <c r="H3" s="73"/>
      <c r="I3" s="73"/>
      <c r="J3" s="73"/>
      <c r="K3" s="73"/>
      <c r="L3" s="73"/>
      <c r="M3" s="73"/>
      <c r="N3" s="73"/>
      <c r="O3" s="73"/>
      <c r="P3" s="73"/>
      <c r="Q3" s="73"/>
      <c r="R3" s="73"/>
      <c r="S3" s="73"/>
      <c r="T3" s="73"/>
      <c r="U3" s="73"/>
      <c r="V3" s="73"/>
      <c r="W3" s="73"/>
      <c r="X3" s="73"/>
      <c r="Y3" s="73"/>
      <c r="Z3" s="73"/>
      <c r="AA3" s="73"/>
      <c r="AB3" s="73"/>
      <c r="AC3" s="73"/>
      <c r="AD3" s="73"/>
      <c r="AE3" s="73"/>
      <c r="AI3" s="74"/>
      <c r="AJ3" s="74"/>
    </row>
    <row r="4" spans="1:36" s="90" customFormat="1" x14ac:dyDescent="0.2">
      <c r="A4" s="5"/>
      <c r="B4" s="71"/>
      <c r="C4" s="76"/>
      <c r="D4" s="823"/>
      <c r="E4" s="76"/>
      <c r="F4" s="76"/>
      <c r="G4" s="76"/>
      <c r="H4" s="76"/>
      <c r="I4" s="76"/>
      <c r="J4" s="76"/>
      <c r="K4" s="76"/>
      <c r="L4" s="76"/>
      <c r="M4" s="76"/>
      <c r="N4" s="76"/>
      <c r="O4" s="76"/>
      <c r="P4" s="76"/>
      <c r="Q4" s="76"/>
      <c r="R4" s="76"/>
      <c r="S4" s="76"/>
      <c r="T4" s="76"/>
      <c r="U4" s="76"/>
      <c r="V4" s="76"/>
      <c r="W4" s="76"/>
      <c r="X4" s="71"/>
      <c r="Y4" s="71"/>
      <c r="Z4" s="71"/>
      <c r="AA4" s="71"/>
      <c r="AB4" s="71"/>
      <c r="AC4" s="71"/>
      <c r="AD4" s="71"/>
      <c r="AE4" s="71"/>
      <c r="AF4" s="71"/>
      <c r="AG4" s="71"/>
      <c r="AH4" s="71"/>
      <c r="AI4" s="71"/>
      <c r="AJ4" s="71"/>
    </row>
    <row r="5" spans="1:36" s="90" customFormat="1" ht="13.5" thickBot="1" x14ac:dyDescent="0.25">
      <c r="A5" s="5"/>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row>
    <row r="6" spans="1:36" s="90" customFormat="1" ht="18" thickBot="1" x14ac:dyDescent="0.25">
      <c r="A6" s="5"/>
      <c r="B6" s="1376" t="s">
        <v>813</v>
      </c>
      <c r="C6" s="1377"/>
      <c r="D6" s="1377"/>
      <c r="E6" s="1377"/>
      <c r="F6" s="1377"/>
      <c r="G6" s="1377"/>
      <c r="H6" s="1377"/>
      <c r="I6" s="1377"/>
      <c r="J6" s="1377"/>
      <c r="K6" s="1377"/>
      <c r="L6" s="1377"/>
      <c r="M6" s="1377"/>
      <c r="N6" s="1377"/>
      <c r="O6" s="1377"/>
      <c r="P6" s="1377"/>
      <c r="Q6" s="1377"/>
      <c r="R6" s="1377"/>
      <c r="S6" s="1377"/>
      <c r="T6" s="1377"/>
      <c r="U6" s="1377"/>
      <c r="V6" s="1377"/>
      <c r="W6" s="1377"/>
      <c r="X6" s="1377"/>
      <c r="Y6" s="1377"/>
      <c r="Z6" s="1377"/>
      <c r="AA6" s="1377"/>
      <c r="AB6" s="1377"/>
      <c r="AC6" s="1377"/>
      <c r="AD6" s="1377"/>
      <c r="AE6" s="1377"/>
      <c r="AF6" s="1377"/>
      <c r="AG6" s="1377"/>
      <c r="AH6" s="1377"/>
      <c r="AI6" s="1377"/>
      <c r="AJ6" s="1378"/>
    </row>
    <row r="7" spans="1:36" s="90" customFormat="1" x14ac:dyDescent="0.2">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s="90" customFormat="1" ht="13.5" thickBot="1" x14ac:dyDescent="0.25">
      <c r="A8" s="5"/>
      <c r="B8" s="275" t="s">
        <v>937</v>
      </c>
      <c r="C8" s="5"/>
      <c r="D8" s="5"/>
      <c r="E8" s="5"/>
      <c r="F8" s="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row>
    <row r="9" spans="1:36" s="90" customFormat="1" ht="14.25" thickTop="1" thickBot="1" x14ac:dyDescent="0.25">
      <c r="A9" s="5"/>
      <c r="B9" s="467"/>
      <c r="C9" s="467">
        <v>2019</v>
      </c>
      <c r="D9" s="467">
        <v>2020</v>
      </c>
      <c r="E9" s="467">
        <v>2021</v>
      </c>
      <c r="F9" s="467">
        <v>2022</v>
      </c>
      <c r="G9" s="467">
        <v>2023</v>
      </c>
      <c r="H9" s="467">
        <v>2024</v>
      </c>
      <c r="I9" s="467">
        <v>2025</v>
      </c>
      <c r="J9" s="467">
        <v>2026</v>
      </c>
      <c r="K9" s="467">
        <v>2027</v>
      </c>
      <c r="L9" s="467">
        <v>2028</v>
      </c>
      <c r="M9" s="467">
        <v>2029</v>
      </c>
      <c r="N9" s="467">
        <v>2030</v>
      </c>
      <c r="O9" s="467">
        <v>2031</v>
      </c>
      <c r="P9" s="467">
        <v>2032</v>
      </c>
      <c r="Q9" s="467">
        <v>2033</v>
      </c>
      <c r="R9" s="467">
        <v>2034</v>
      </c>
      <c r="S9" s="467">
        <v>2035</v>
      </c>
      <c r="T9" s="467">
        <v>2036</v>
      </c>
      <c r="U9" s="467">
        <v>2037</v>
      </c>
      <c r="V9" s="467">
        <v>2038</v>
      </c>
      <c r="W9" s="467">
        <v>2039</v>
      </c>
      <c r="X9" s="467">
        <v>2040</v>
      </c>
      <c r="Y9" s="467">
        <v>2041</v>
      </c>
      <c r="Z9" s="467">
        <v>2042</v>
      </c>
      <c r="AA9" s="467">
        <v>2043</v>
      </c>
      <c r="AB9" s="467">
        <v>2044</v>
      </c>
      <c r="AC9" s="467">
        <v>2045</v>
      </c>
      <c r="AD9" s="467">
        <v>2046</v>
      </c>
      <c r="AE9" s="467">
        <v>2047</v>
      </c>
      <c r="AF9" s="467">
        <v>2048</v>
      </c>
      <c r="AG9" s="467">
        <v>2049</v>
      </c>
      <c r="AH9" s="467">
        <v>2050</v>
      </c>
      <c r="AI9" s="467" t="s">
        <v>872</v>
      </c>
      <c r="AJ9" s="467" t="s">
        <v>293</v>
      </c>
    </row>
    <row r="10" spans="1:36" s="90" customFormat="1" ht="14.25" thickTop="1" thickBot="1" x14ac:dyDescent="0.25">
      <c r="A10" s="5"/>
      <c r="B10" s="275"/>
      <c r="C10" s="581"/>
      <c r="D10" s="581"/>
      <c r="E10" s="581"/>
      <c r="F10" s="581"/>
      <c r="G10" s="581"/>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c r="AG10" s="581"/>
      <c r="AH10" s="581"/>
      <c r="AI10" s="581"/>
      <c r="AJ10" s="581"/>
    </row>
    <row r="11" spans="1:36" s="90" customFormat="1" ht="13.5" thickBot="1" x14ac:dyDescent="0.25">
      <c r="A11" s="5"/>
      <c r="B11" s="1372" t="s">
        <v>768</v>
      </c>
      <c r="C11" s="1373"/>
      <c r="D11" s="1373"/>
      <c r="E11" s="1373"/>
      <c r="F11" s="1373"/>
      <c r="G11" s="1373"/>
      <c r="H11" s="1373"/>
      <c r="I11" s="1373"/>
      <c r="J11" s="1373"/>
      <c r="K11" s="1373"/>
      <c r="L11" s="1373"/>
      <c r="M11" s="1373"/>
      <c r="N11" s="1373"/>
      <c r="O11" s="1373"/>
      <c r="P11" s="1373"/>
      <c r="Q11" s="1373"/>
      <c r="R11" s="1373"/>
      <c r="S11" s="1373"/>
      <c r="T11" s="1373"/>
      <c r="U11" s="1373"/>
      <c r="V11" s="1373"/>
      <c r="W11" s="1373"/>
      <c r="X11" s="1373"/>
      <c r="Y11" s="1373"/>
      <c r="Z11" s="1373"/>
      <c r="AA11" s="1373"/>
      <c r="AB11" s="1373"/>
      <c r="AC11" s="1373"/>
      <c r="AD11" s="1373"/>
      <c r="AE11" s="1373"/>
      <c r="AF11" s="1373"/>
      <c r="AG11" s="1373"/>
      <c r="AH11" s="1373"/>
      <c r="AI11" s="1373"/>
      <c r="AJ11" s="1374"/>
    </row>
    <row r="12" spans="1:36" ht="15" customHeight="1" thickBot="1" x14ac:dyDescent="0.25">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row>
    <row r="13" spans="1:36" ht="21.75" customHeight="1" thickBot="1" x14ac:dyDescent="0.25">
      <c r="A13" s="159"/>
      <c r="B13" s="339" t="s">
        <v>61</v>
      </c>
      <c r="C13" s="340">
        <f t="shared" ref="C13:AI13" si="0">+C14+C15</f>
        <v>11792.321021125106</v>
      </c>
      <c r="D13" s="340">
        <f t="shared" si="0"/>
        <v>48967.77589840252</v>
      </c>
      <c r="E13" s="340">
        <f t="shared" si="0"/>
        <v>28918.537065294706</v>
      </c>
      <c r="F13" s="340">
        <f t="shared" si="0"/>
        <v>39978.100709734186</v>
      </c>
      <c r="G13" s="340">
        <f t="shared" si="0"/>
        <v>37838.479005551882</v>
      </c>
      <c r="H13" s="340">
        <f t="shared" si="0"/>
        <v>22086.210375266422</v>
      </c>
      <c r="I13" s="340">
        <f t="shared" si="0"/>
        <v>20922.715157780018</v>
      </c>
      <c r="J13" s="340">
        <f t="shared" si="0"/>
        <v>12878.915159170512</v>
      </c>
      <c r="K13" s="340">
        <f t="shared" si="0"/>
        <v>14159.295978229715</v>
      </c>
      <c r="L13" s="340">
        <f t="shared" si="0"/>
        <v>10525.312411508159</v>
      </c>
      <c r="M13" s="340">
        <f t="shared" si="0"/>
        <v>4767.3729472871892</v>
      </c>
      <c r="N13" s="340">
        <f t="shared" si="0"/>
        <v>5292.2863197676897</v>
      </c>
      <c r="O13" s="340">
        <f t="shared" si="0"/>
        <v>5548.4170987162533</v>
      </c>
      <c r="P13" s="340">
        <f t="shared" si="0"/>
        <v>4963.2914422031299</v>
      </c>
      <c r="Q13" s="340">
        <f t="shared" si="0"/>
        <v>4836.3639028481302</v>
      </c>
      <c r="R13" s="340">
        <f t="shared" si="0"/>
        <v>2610.5393604169321</v>
      </c>
      <c r="S13" s="340">
        <f t="shared" si="0"/>
        <v>3453.252988593058</v>
      </c>
      <c r="T13" s="340">
        <f t="shared" si="0"/>
        <v>5806.3527744570902</v>
      </c>
      <c r="U13" s="340">
        <f t="shared" si="0"/>
        <v>4003.1109401070858</v>
      </c>
      <c r="V13" s="340">
        <f t="shared" si="0"/>
        <v>3636.5432481021771</v>
      </c>
      <c r="W13" s="340">
        <f t="shared" si="0"/>
        <v>1217.95641402928</v>
      </c>
      <c r="X13" s="340">
        <f t="shared" si="0"/>
        <v>972.52543269985756</v>
      </c>
      <c r="Y13" s="340">
        <f t="shared" si="0"/>
        <v>836.78777154759155</v>
      </c>
      <c r="Z13" s="340">
        <f t="shared" si="0"/>
        <v>819.72175733923268</v>
      </c>
      <c r="AA13" s="340">
        <f t="shared" si="0"/>
        <v>799.32244143545086</v>
      </c>
      <c r="AB13" s="340">
        <f t="shared" si="0"/>
        <v>740.92468106472734</v>
      </c>
      <c r="AC13" s="340">
        <f t="shared" si="0"/>
        <v>741.10961087072735</v>
      </c>
      <c r="AD13" s="340">
        <f t="shared" si="0"/>
        <v>2846.9006196887335</v>
      </c>
      <c r="AE13" s="340">
        <f t="shared" si="0"/>
        <v>898.06231894692178</v>
      </c>
      <c r="AF13" s="340">
        <f t="shared" si="0"/>
        <v>3060.2449085087333</v>
      </c>
      <c r="AG13" s="340">
        <f t="shared" si="0"/>
        <v>34.975558558733319</v>
      </c>
      <c r="AH13" s="340">
        <f t="shared" si="0"/>
        <v>29.79814275873332</v>
      </c>
      <c r="AI13" s="340">
        <f t="shared" si="0"/>
        <v>2759.0354227663083</v>
      </c>
      <c r="AJ13" s="340">
        <f>SUM(C13:AI13)</f>
        <v>308742.55888477701</v>
      </c>
    </row>
    <row r="14" spans="1:36" x14ac:dyDescent="0.2">
      <c r="A14" s="159"/>
      <c r="B14" s="831" t="s">
        <v>62</v>
      </c>
      <c r="C14" s="92">
        <v>6035.1057131988773</v>
      </c>
      <c r="D14" s="92">
        <v>9203.6901829268663</v>
      </c>
      <c r="E14" s="92">
        <v>0</v>
      </c>
      <c r="F14" s="92">
        <v>0</v>
      </c>
      <c r="G14" s="92">
        <v>0</v>
      </c>
      <c r="H14" s="92">
        <v>0</v>
      </c>
      <c r="I14" s="92">
        <v>0</v>
      </c>
      <c r="J14" s="92">
        <v>0</v>
      </c>
      <c r="K14" s="92">
        <v>0</v>
      </c>
      <c r="L14" s="92">
        <v>0</v>
      </c>
      <c r="M14" s="92">
        <v>0</v>
      </c>
      <c r="N14" s="92">
        <v>0</v>
      </c>
      <c r="O14" s="92">
        <v>0</v>
      </c>
      <c r="P14" s="92">
        <v>0</v>
      </c>
      <c r="Q14" s="92">
        <v>0</v>
      </c>
      <c r="R14" s="92">
        <v>0</v>
      </c>
      <c r="S14" s="92">
        <v>0</v>
      </c>
      <c r="T14" s="92">
        <v>0</v>
      </c>
      <c r="U14" s="92">
        <v>0</v>
      </c>
      <c r="V14" s="92">
        <v>0</v>
      </c>
      <c r="W14" s="92">
        <v>0</v>
      </c>
      <c r="X14" s="92">
        <v>0</v>
      </c>
      <c r="Y14" s="92">
        <v>0</v>
      </c>
      <c r="Z14" s="92">
        <v>0</v>
      </c>
      <c r="AA14" s="92">
        <v>0</v>
      </c>
      <c r="AB14" s="92">
        <v>0</v>
      </c>
      <c r="AC14" s="92">
        <v>0</v>
      </c>
      <c r="AD14" s="92">
        <v>0</v>
      </c>
      <c r="AE14" s="92">
        <v>0</v>
      </c>
      <c r="AF14" s="92">
        <v>0</v>
      </c>
      <c r="AG14" s="92">
        <v>0</v>
      </c>
      <c r="AH14" s="92">
        <v>0</v>
      </c>
      <c r="AI14" s="92">
        <v>0</v>
      </c>
      <c r="AJ14" s="77">
        <f>SUM(C14:AI14)</f>
        <v>15238.795896125743</v>
      </c>
    </row>
    <row r="15" spans="1:36" x14ac:dyDescent="0.2">
      <c r="A15" s="159"/>
      <c r="B15" s="831" t="s">
        <v>63</v>
      </c>
      <c r="C15" s="92">
        <v>5757.215307926228</v>
      </c>
      <c r="D15" s="92">
        <v>39764.085715475652</v>
      </c>
      <c r="E15" s="92">
        <v>28918.537065294706</v>
      </c>
      <c r="F15" s="92">
        <v>39978.100709734186</v>
      </c>
      <c r="G15" s="92">
        <v>37838.479005551882</v>
      </c>
      <c r="H15" s="92">
        <v>22086.210375266422</v>
      </c>
      <c r="I15" s="92">
        <v>20922.715157780018</v>
      </c>
      <c r="J15" s="92">
        <v>12878.915159170512</v>
      </c>
      <c r="K15" s="92">
        <v>14159.295978229715</v>
      </c>
      <c r="L15" s="92">
        <v>10525.312411508159</v>
      </c>
      <c r="M15" s="92">
        <v>4767.3729472871892</v>
      </c>
      <c r="N15" s="92">
        <v>5292.2863197676897</v>
      </c>
      <c r="O15" s="92">
        <v>5548.4170987162533</v>
      </c>
      <c r="P15" s="92">
        <v>4963.2914422031299</v>
      </c>
      <c r="Q15" s="92">
        <v>4836.3639028481302</v>
      </c>
      <c r="R15" s="92">
        <v>2610.5393604169321</v>
      </c>
      <c r="S15" s="92">
        <v>3453.252988593058</v>
      </c>
      <c r="T15" s="92">
        <v>5806.3527744570902</v>
      </c>
      <c r="U15" s="92">
        <v>4003.1109401070858</v>
      </c>
      <c r="V15" s="92">
        <v>3636.5432481021771</v>
      </c>
      <c r="W15" s="92">
        <v>1217.95641402928</v>
      </c>
      <c r="X15" s="92">
        <v>972.52543269985756</v>
      </c>
      <c r="Y15" s="92">
        <v>836.78777154759155</v>
      </c>
      <c r="Z15" s="92">
        <v>819.72175733923268</v>
      </c>
      <c r="AA15" s="92">
        <v>799.32244143545086</v>
      </c>
      <c r="AB15" s="92">
        <v>740.92468106472734</v>
      </c>
      <c r="AC15" s="92">
        <v>741.10961087072735</v>
      </c>
      <c r="AD15" s="92">
        <v>2846.9006196887335</v>
      </c>
      <c r="AE15" s="92">
        <v>898.06231894692178</v>
      </c>
      <c r="AF15" s="92">
        <v>3060.2449085087333</v>
      </c>
      <c r="AG15" s="92">
        <v>34.975558558733319</v>
      </c>
      <c r="AH15" s="92">
        <v>29.79814275873332</v>
      </c>
      <c r="AI15" s="92">
        <v>2759.0354227663083</v>
      </c>
      <c r="AJ15" s="77">
        <f>SUM(C15:AI15)</f>
        <v>293503.76298865129</v>
      </c>
    </row>
    <row r="16" spans="1:36" ht="13.5" thickBot="1" x14ac:dyDescent="0.25">
      <c r="B16" s="275"/>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row>
    <row r="17" spans="1:36" ht="13.5" thickBot="1" x14ac:dyDescent="0.25">
      <c r="A17" s="159"/>
      <c r="B17" s="126" t="s">
        <v>53</v>
      </c>
      <c r="C17" s="78">
        <f t="shared" ref="C17:AI17" si="1">+C18+C23+C25+C31+C32+C37</f>
        <v>1330.9940003083173</v>
      </c>
      <c r="D17" s="78">
        <f t="shared" si="1"/>
        <v>4355.5576781639738</v>
      </c>
      <c r="E17" s="78">
        <f t="shared" si="1"/>
        <v>6045.5981173789241</v>
      </c>
      <c r="F17" s="78">
        <f t="shared" si="1"/>
        <v>19287.444439338644</v>
      </c>
      <c r="G17" s="78">
        <f t="shared" si="1"/>
        <v>20076.606006137139</v>
      </c>
      <c r="H17" s="78">
        <f t="shared" si="1"/>
        <v>6617.3671632915875</v>
      </c>
      <c r="I17" s="78">
        <f t="shared" si="1"/>
        <v>1782.2140012818604</v>
      </c>
      <c r="J17" s="78">
        <f t="shared" si="1"/>
        <v>1678.9337852858143</v>
      </c>
      <c r="K17" s="78">
        <f t="shared" si="1"/>
        <v>1703.74255915084</v>
      </c>
      <c r="L17" s="78">
        <f t="shared" si="1"/>
        <v>1526.4642779646124</v>
      </c>
      <c r="M17" s="78">
        <f t="shared" si="1"/>
        <v>1489.7641557093984</v>
      </c>
      <c r="N17" s="78">
        <f t="shared" si="1"/>
        <v>1291.0701069620366</v>
      </c>
      <c r="O17" s="78">
        <f t="shared" si="1"/>
        <v>1547.2008859106006</v>
      </c>
      <c r="P17" s="78">
        <f t="shared" si="1"/>
        <v>962.07522939747764</v>
      </c>
      <c r="Q17" s="78">
        <f t="shared" si="1"/>
        <v>835.14769004247762</v>
      </c>
      <c r="R17" s="78">
        <f t="shared" si="1"/>
        <v>792.31510020247742</v>
      </c>
      <c r="S17" s="78">
        <f t="shared" si="1"/>
        <v>737.17082842860316</v>
      </c>
      <c r="T17" s="78">
        <f t="shared" si="1"/>
        <v>703.72912440463722</v>
      </c>
      <c r="U17" s="78">
        <f t="shared" si="1"/>
        <v>623.27947490463691</v>
      </c>
      <c r="V17" s="78">
        <f t="shared" si="1"/>
        <v>458.1700767718682</v>
      </c>
      <c r="W17" s="78">
        <f t="shared" si="1"/>
        <v>259.09155638255129</v>
      </c>
      <c r="X17" s="78">
        <f t="shared" si="1"/>
        <v>208.86715005313027</v>
      </c>
      <c r="Y17" s="78">
        <f t="shared" si="1"/>
        <v>188.63013890086432</v>
      </c>
      <c r="Z17" s="78">
        <f t="shared" si="1"/>
        <v>177.40212469250542</v>
      </c>
      <c r="AA17" s="78">
        <f t="shared" si="1"/>
        <v>162.62780878872366</v>
      </c>
      <c r="AB17" s="78">
        <f t="shared" si="1"/>
        <v>104.23004841800002</v>
      </c>
      <c r="AC17" s="78">
        <f t="shared" si="1"/>
        <v>104.41497822400001</v>
      </c>
      <c r="AD17" s="78">
        <f t="shared" si="1"/>
        <v>96.747476930000005</v>
      </c>
      <c r="AE17" s="78">
        <f t="shared" si="1"/>
        <v>80.559568515999985</v>
      </c>
      <c r="AF17" s="78">
        <f t="shared" si="1"/>
        <v>60.091765749999993</v>
      </c>
      <c r="AG17" s="78">
        <f t="shared" si="1"/>
        <v>34.822415800000002</v>
      </c>
      <c r="AH17" s="78">
        <f t="shared" si="1"/>
        <v>29.645</v>
      </c>
      <c r="AI17" s="78">
        <f t="shared" si="1"/>
        <v>0</v>
      </c>
      <c r="AJ17" s="127">
        <f t="shared" ref="AJ17:AJ34" si="2">SUM(C17:AI17)</f>
        <v>75351.97473349169</v>
      </c>
    </row>
    <row r="18" spans="1:36" x14ac:dyDescent="0.2">
      <c r="A18" s="89"/>
      <c r="B18" s="384" t="s">
        <v>64</v>
      </c>
      <c r="C18" s="79">
        <f t="shared" ref="C18:AI18" si="3">SUM(C19:C22)</f>
        <v>441.73817311004649</v>
      </c>
      <c r="D18" s="79">
        <f t="shared" si="3"/>
        <v>1848.5378979869442</v>
      </c>
      <c r="E18" s="79">
        <f t="shared" si="3"/>
        <v>5421.1792343355073</v>
      </c>
      <c r="F18" s="79">
        <f t="shared" si="3"/>
        <v>18737.480031560619</v>
      </c>
      <c r="G18" s="79">
        <f t="shared" si="3"/>
        <v>19683.330965167224</v>
      </c>
      <c r="H18" s="79">
        <f t="shared" si="3"/>
        <v>6275.3702150280078</v>
      </c>
      <c r="I18" s="79">
        <f t="shared" si="3"/>
        <v>1443.2950587429605</v>
      </c>
      <c r="J18" s="79">
        <f t="shared" si="3"/>
        <v>1349.2916758479605</v>
      </c>
      <c r="K18" s="79">
        <f t="shared" si="3"/>
        <v>1270.384562915182</v>
      </c>
      <c r="L18" s="79">
        <f t="shared" si="3"/>
        <v>1218.1620082474824</v>
      </c>
      <c r="M18" s="79">
        <f t="shared" si="3"/>
        <v>1167.1175846964361</v>
      </c>
      <c r="N18" s="79">
        <f t="shared" si="3"/>
        <v>1132.5043588504361</v>
      </c>
      <c r="O18" s="79">
        <f t="shared" si="3"/>
        <v>1065.5676688134361</v>
      </c>
      <c r="P18" s="79">
        <f t="shared" si="3"/>
        <v>903.75948881743602</v>
      </c>
      <c r="Q18" s="79">
        <f t="shared" si="3"/>
        <v>801.85079962243594</v>
      </c>
      <c r="R18" s="79">
        <f t="shared" si="3"/>
        <v>759.26820978243575</v>
      </c>
      <c r="S18" s="79">
        <f t="shared" si="3"/>
        <v>704.12393800311588</v>
      </c>
      <c r="T18" s="79">
        <f t="shared" si="3"/>
        <v>670.70783114200026</v>
      </c>
      <c r="U18" s="79">
        <f t="shared" si="3"/>
        <v>590.25818164199995</v>
      </c>
      <c r="V18" s="79">
        <f t="shared" si="3"/>
        <v>410.80448220199997</v>
      </c>
      <c r="W18" s="79">
        <f t="shared" si="3"/>
        <v>255.40630558000001</v>
      </c>
      <c r="X18" s="79">
        <f t="shared" si="3"/>
        <v>205.82933911900005</v>
      </c>
      <c r="Y18" s="79">
        <f t="shared" si="3"/>
        <v>185.59232815200002</v>
      </c>
      <c r="Z18" s="79">
        <f t="shared" si="3"/>
        <v>175.82862564000004</v>
      </c>
      <c r="AA18" s="79">
        <f t="shared" si="3"/>
        <v>161.97923717800003</v>
      </c>
      <c r="AB18" s="79">
        <f t="shared" si="3"/>
        <v>104.23004841800002</v>
      </c>
      <c r="AC18" s="79">
        <f t="shared" si="3"/>
        <v>104.41497822400001</v>
      </c>
      <c r="AD18" s="79">
        <f t="shared" si="3"/>
        <v>96.747476930000005</v>
      </c>
      <c r="AE18" s="79">
        <f t="shared" si="3"/>
        <v>80.559568515999985</v>
      </c>
      <c r="AF18" s="79">
        <f t="shared" si="3"/>
        <v>60.091765749999993</v>
      </c>
      <c r="AG18" s="79">
        <f t="shared" si="3"/>
        <v>34.822415800000002</v>
      </c>
      <c r="AH18" s="79">
        <f t="shared" si="3"/>
        <v>29.645</v>
      </c>
      <c r="AI18" s="79">
        <f t="shared" si="3"/>
        <v>0</v>
      </c>
      <c r="AJ18" s="79">
        <f t="shared" si="2"/>
        <v>67389.879455820643</v>
      </c>
    </row>
    <row r="19" spans="1:36" x14ac:dyDescent="0.2">
      <c r="A19" s="89"/>
      <c r="B19" s="354" t="s">
        <v>65</v>
      </c>
      <c r="C19" s="94">
        <v>114.42110208000001</v>
      </c>
      <c r="D19" s="94">
        <v>449.16688722141589</v>
      </c>
      <c r="E19" s="94">
        <v>389.52899354600004</v>
      </c>
      <c r="F19" s="94">
        <v>288.70747662499997</v>
      </c>
      <c r="G19" s="94">
        <v>261.78430877800008</v>
      </c>
      <c r="H19" s="94">
        <v>281.46593141800003</v>
      </c>
      <c r="I19" s="94">
        <v>283.76390047800004</v>
      </c>
      <c r="J19" s="94">
        <v>313.88907844800008</v>
      </c>
      <c r="K19" s="94">
        <v>313.88907844800008</v>
      </c>
      <c r="L19" s="94">
        <v>313.88907844800008</v>
      </c>
      <c r="M19" s="94">
        <v>313.88907844800008</v>
      </c>
      <c r="N19" s="94">
        <v>313.88907844800008</v>
      </c>
      <c r="O19" s="94">
        <v>313.88907844800008</v>
      </c>
      <c r="P19" s="94">
        <v>313.88907844800008</v>
      </c>
      <c r="Q19" s="94">
        <v>313.88907844800008</v>
      </c>
      <c r="R19" s="94">
        <v>313.88907844800008</v>
      </c>
      <c r="S19" s="94">
        <v>313.88907844800008</v>
      </c>
      <c r="T19" s="94">
        <v>314.04427858800011</v>
      </c>
      <c r="U19" s="94">
        <v>280.85715173800003</v>
      </c>
      <c r="V19" s="94">
        <v>197.58390381999999</v>
      </c>
      <c r="W19" s="94">
        <v>130.08532884200002</v>
      </c>
      <c r="X19" s="94">
        <v>107.17207159000002</v>
      </c>
      <c r="Y19" s="94">
        <v>104.45646808200001</v>
      </c>
      <c r="Z19" s="94">
        <v>104.23004841800002</v>
      </c>
      <c r="AA19" s="94">
        <v>104.23004841800002</v>
      </c>
      <c r="AB19" s="94">
        <v>104.23004841800002</v>
      </c>
      <c r="AC19" s="94">
        <v>104.41497822400001</v>
      </c>
      <c r="AD19" s="94">
        <v>96.747476930000005</v>
      </c>
      <c r="AE19" s="94">
        <v>80.559568515999985</v>
      </c>
      <c r="AF19" s="94">
        <v>60.091765749999993</v>
      </c>
      <c r="AG19" s="94">
        <v>34.822415800000002</v>
      </c>
      <c r="AH19" s="94">
        <v>29.645</v>
      </c>
      <c r="AI19" s="94">
        <v>0</v>
      </c>
      <c r="AJ19" s="94">
        <f t="shared" si="2"/>
        <v>7060.8999377604159</v>
      </c>
    </row>
    <row r="20" spans="1:36" x14ac:dyDescent="0.2">
      <c r="A20" s="89"/>
      <c r="B20" s="355" t="s">
        <v>66</v>
      </c>
      <c r="C20" s="351">
        <v>202.92338259000002</v>
      </c>
      <c r="D20" s="351">
        <v>853.61291099699997</v>
      </c>
      <c r="E20" s="351">
        <v>835.484263618</v>
      </c>
      <c r="F20" s="351">
        <v>770.58487249800021</v>
      </c>
      <c r="G20" s="351">
        <v>779.36795969800028</v>
      </c>
      <c r="H20" s="351">
        <v>852.60524391800027</v>
      </c>
      <c r="I20" s="351">
        <v>817.60210281800028</v>
      </c>
      <c r="J20" s="83">
        <v>792.37270458800015</v>
      </c>
      <c r="K20" s="351">
        <v>751.43502972800025</v>
      </c>
      <c r="L20" s="351">
        <v>751.43502979800019</v>
      </c>
      <c r="M20" s="351">
        <v>720.28556862800008</v>
      </c>
      <c r="N20" s="351">
        <v>720.28556862800008</v>
      </c>
      <c r="O20" s="351">
        <v>704.37383286400006</v>
      </c>
      <c r="P20" s="351">
        <v>572.96478819599997</v>
      </c>
      <c r="Q20" s="351">
        <v>486.32064938399986</v>
      </c>
      <c r="R20" s="351">
        <v>444.10004945399982</v>
      </c>
      <c r="S20" s="351">
        <v>389.08563957399991</v>
      </c>
      <c r="T20" s="351">
        <v>355.83237037400005</v>
      </c>
      <c r="U20" s="351">
        <v>308.75802368400002</v>
      </c>
      <c r="V20" s="351">
        <v>212.577572162</v>
      </c>
      <c r="W20" s="351">
        <v>124.999473618</v>
      </c>
      <c r="X20" s="351">
        <v>98.657267529000023</v>
      </c>
      <c r="Y20" s="351">
        <v>81.135860070000007</v>
      </c>
      <c r="Z20" s="351">
        <v>71.598577222000003</v>
      </c>
      <c r="AA20" s="351">
        <v>57.749188760000003</v>
      </c>
      <c r="AB20" s="351">
        <v>0</v>
      </c>
      <c r="AC20" s="351">
        <v>0</v>
      </c>
      <c r="AD20" s="351">
        <v>0</v>
      </c>
      <c r="AE20" s="351">
        <v>0</v>
      </c>
      <c r="AF20" s="351">
        <v>0</v>
      </c>
      <c r="AG20" s="351">
        <v>0</v>
      </c>
      <c r="AH20" s="351">
        <v>0</v>
      </c>
      <c r="AI20" s="351">
        <v>0</v>
      </c>
      <c r="AJ20" s="83">
        <f t="shared" si="2"/>
        <v>12756.147930398001</v>
      </c>
    </row>
    <row r="21" spans="1:36" x14ac:dyDescent="0.2">
      <c r="A21" s="89"/>
      <c r="B21" s="385" t="s">
        <v>671</v>
      </c>
      <c r="C21" s="352">
        <v>0</v>
      </c>
      <c r="D21" s="352">
        <v>0</v>
      </c>
      <c r="E21" s="352">
        <v>3617.4880708929786</v>
      </c>
      <c r="F21" s="352">
        <v>17102.051806407635</v>
      </c>
      <c r="G21" s="352">
        <v>18136.915473755969</v>
      </c>
      <c r="H21" s="352">
        <v>4652.3517382413083</v>
      </c>
      <c r="I21" s="352">
        <v>0</v>
      </c>
      <c r="J21" s="82">
        <v>0</v>
      </c>
      <c r="K21" s="352">
        <v>0</v>
      </c>
      <c r="L21" s="352">
        <v>0</v>
      </c>
      <c r="M21" s="352">
        <v>0</v>
      </c>
      <c r="N21" s="352">
        <v>0</v>
      </c>
      <c r="O21" s="352">
        <v>0</v>
      </c>
      <c r="P21" s="352">
        <v>0</v>
      </c>
      <c r="Q21" s="352">
        <v>0</v>
      </c>
      <c r="R21" s="352">
        <v>0</v>
      </c>
      <c r="S21" s="352">
        <v>0</v>
      </c>
      <c r="T21" s="352">
        <v>0</v>
      </c>
      <c r="U21" s="352">
        <v>0</v>
      </c>
      <c r="V21" s="352">
        <v>0</v>
      </c>
      <c r="W21" s="352">
        <v>0</v>
      </c>
      <c r="X21" s="352">
        <v>0</v>
      </c>
      <c r="Y21" s="352">
        <v>0</v>
      </c>
      <c r="Z21" s="352">
        <v>0</v>
      </c>
      <c r="AA21" s="352">
        <v>0</v>
      </c>
      <c r="AB21" s="352">
        <v>0</v>
      </c>
      <c r="AC21" s="352">
        <v>0</v>
      </c>
      <c r="AD21" s="352">
        <v>0</v>
      </c>
      <c r="AE21" s="352">
        <v>0</v>
      </c>
      <c r="AF21" s="352">
        <v>0</v>
      </c>
      <c r="AG21" s="352">
        <v>0</v>
      </c>
      <c r="AH21" s="352">
        <v>0</v>
      </c>
      <c r="AI21" s="352">
        <v>0</v>
      </c>
      <c r="AJ21" s="83">
        <f t="shared" si="2"/>
        <v>43508.807089297887</v>
      </c>
    </row>
    <row r="22" spans="1:36" x14ac:dyDescent="0.2">
      <c r="A22" s="89"/>
      <c r="B22" s="385" t="s">
        <v>67</v>
      </c>
      <c r="C22" s="352">
        <v>124.39368844004643</v>
      </c>
      <c r="D22" s="352">
        <v>545.75809976852838</v>
      </c>
      <c r="E22" s="352">
        <v>578.67790627852878</v>
      </c>
      <c r="F22" s="352">
        <v>576.13587602998348</v>
      </c>
      <c r="G22" s="352">
        <v>505.26322293525249</v>
      </c>
      <c r="H22" s="352">
        <v>488.947301450699</v>
      </c>
      <c r="I22" s="352">
        <v>341.92905544696015</v>
      </c>
      <c r="J22" s="82">
        <v>243.02989281196025</v>
      </c>
      <c r="K22" s="352">
        <v>205.06045473918178</v>
      </c>
      <c r="L22" s="352">
        <v>152.83790000148213</v>
      </c>
      <c r="M22" s="352">
        <v>132.94293762043591</v>
      </c>
      <c r="N22" s="352">
        <v>98.329711774435907</v>
      </c>
      <c r="O22" s="352">
        <v>47.304757501435915</v>
      </c>
      <c r="P22" s="352">
        <v>16.905622173435923</v>
      </c>
      <c r="Q22" s="352">
        <v>1.64107179043592</v>
      </c>
      <c r="R22" s="352">
        <v>1.2790818804359199</v>
      </c>
      <c r="S22" s="352">
        <v>1.1492199811159547</v>
      </c>
      <c r="T22" s="352">
        <v>0.83118217999999999</v>
      </c>
      <c r="U22" s="352">
        <v>0.64300621999999996</v>
      </c>
      <c r="V22" s="352">
        <v>0.64300621999999996</v>
      </c>
      <c r="W22" s="352">
        <v>0.32150311999999998</v>
      </c>
      <c r="X22" s="352">
        <v>0</v>
      </c>
      <c r="Y22" s="352">
        <v>0</v>
      </c>
      <c r="Z22" s="352">
        <v>0</v>
      </c>
      <c r="AA22" s="352">
        <v>0</v>
      </c>
      <c r="AB22" s="352">
        <v>0</v>
      </c>
      <c r="AC22" s="352">
        <v>0</v>
      </c>
      <c r="AD22" s="352">
        <v>0</v>
      </c>
      <c r="AE22" s="352">
        <v>0</v>
      </c>
      <c r="AF22" s="352">
        <v>0</v>
      </c>
      <c r="AG22" s="352">
        <v>0</v>
      </c>
      <c r="AH22" s="352">
        <v>0</v>
      </c>
      <c r="AI22" s="352">
        <v>0</v>
      </c>
      <c r="AJ22" s="82">
        <f t="shared" si="2"/>
        <v>4064.0244983643543</v>
      </c>
    </row>
    <row r="23" spans="1:36" x14ac:dyDescent="0.2">
      <c r="A23" s="89"/>
      <c r="B23" s="347" t="s">
        <v>68</v>
      </c>
      <c r="C23" s="370">
        <f t="shared" ref="C23:AI23" si="4">SUM(C24:C24)</f>
        <v>0</v>
      </c>
      <c r="D23" s="370">
        <f t="shared" si="4"/>
        <v>15.344787463779845</v>
      </c>
      <c r="E23" s="370">
        <f t="shared" si="4"/>
        <v>0</v>
      </c>
      <c r="F23" s="370">
        <f t="shared" si="4"/>
        <v>0</v>
      </c>
      <c r="G23" s="370">
        <f t="shared" si="4"/>
        <v>0</v>
      </c>
      <c r="H23" s="370">
        <f t="shared" si="4"/>
        <v>0</v>
      </c>
      <c r="I23" s="370">
        <f t="shared" si="4"/>
        <v>0</v>
      </c>
      <c r="J23" s="370">
        <f t="shared" si="4"/>
        <v>0</v>
      </c>
      <c r="K23" s="370">
        <f t="shared" si="4"/>
        <v>115.25515885287837</v>
      </c>
      <c r="L23" s="370">
        <f t="shared" si="4"/>
        <v>0</v>
      </c>
      <c r="M23" s="370">
        <f t="shared" si="4"/>
        <v>0</v>
      </c>
      <c r="N23" s="370">
        <f t="shared" si="4"/>
        <v>31.259101822805647</v>
      </c>
      <c r="O23" s="370">
        <f t="shared" si="4"/>
        <v>422.57202366364442</v>
      </c>
      <c r="P23" s="370">
        <f t="shared" si="4"/>
        <v>0</v>
      </c>
      <c r="Q23" s="370">
        <f t="shared" si="4"/>
        <v>0</v>
      </c>
      <c r="R23" s="370">
        <f t="shared" si="4"/>
        <v>0</v>
      </c>
      <c r="S23" s="370">
        <f t="shared" si="4"/>
        <v>0</v>
      </c>
      <c r="T23" s="370">
        <f t="shared" si="4"/>
        <v>0</v>
      </c>
      <c r="U23" s="370">
        <f t="shared" si="4"/>
        <v>0</v>
      </c>
      <c r="V23" s="370">
        <f t="shared" si="4"/>
        <v>0</v>
      </c>
      <c r="W23" s="370">
        <f t="shared" si="4"/>
        <v>0</v>
      </c>
      <c r="X23" s="370">
        <f t="shared" si="4"/>
        <v>0</v>
      </c>
      <c r="Y23" s="370">
        <f t="shared" si="4"/>
        <v>0</v>
      </c>
      <c r="Z23" s="370">
        <f t="shared" si="4"/>
        <v>0</v>
      </c>
      <c r="AA23" s="370">
        <f t="shared" si="4"/>
        <v>0</v>
      </c>
      <c r="AB23" s="370">
        <f t="shared" si="4"/>
        <v>0</v>
      </c>
      <c r="AC23" s="370">
        <f t="shared" si="4"/>
        <v>0</v>
      </c>
      <c r="AD23" s="370">
        <f t="shared" si="4"/>
        <v>0</v>
      </c>
      <c r="AE23" s="370">
        <f t="shared" si="4"/>
        <v>0</v>
      </c>
      <c r="AF23" s="370">
        <f t="shared" si="4"/>
        <v>0</v>
      </c>
      <c r="AG23" s="370">
        <f t="shared" si="4"/>
        <v>0</v>
      </c>
      <c r="AH23" s="370">
        <f t="shared" si="4"/>
        <v>0</v>
      </c>
      <c r="AI23" s="370">
        <f t="shared" si="4"/>
        <v>0</v>
      </c>
      <c r="AJ23" s="80">
        <f t="shared" si="2"/>
        <v>584.43107180310835</v>
      </c>
    </row>
    <row r="24" spans="1:36" x14ac:dyDescent="0.2">
      <c r="A24" s="89"/>
      <c r="B24" s="354" t="s">
        <v>69</v>
      </c>
      <c r="C24" s="353">
        <v>0</v>
      </c>
      <c r="D24" s="353">
        <v>15.344787463779845</v>
      </c>
      <c r="E24" s="353">
        <v>0</v>
      </c>
      <c r="F24" s="353">
        <v>0</v>
      </c>
      <c r="G24" s="353">
        <v>0</v>
      </c>
      <c r="H24" s="353">
        <v>0</v>
      </c>
      <c r="I24" s="353">
        <v>0</v>
      </c>
      <c r="J24" s="94">
        <v>0</v>
      </c>
      <c r="K24" s="353">
        <v>115.25515885287837</v>
      </c>
      <c r="L24" s="353">
        <v>0</v>
      </c>
      <c r="M24" s="353">
        <v>0</v>
      </c>
      <c r="N24" s="353">
        <v>31.259101822805647</v>
      </c>
      <c r="O24" s="353">
        <v>422.57202366364442</v>
      </c>
      <c r="P24" s="353">
        <v>0</v>
      </c>
      <c r="Q24" s="353">
        <v>0</v>
      </c>
      <c r="R24" s="353">
        <v>0</v>
      </c>
      <c r="S24" s="353">
        <v>0</v>
      </c>
      <c r="T24" s="353">
        <v>0</v>
      </c>
      <c r="U24" s="353">
        <v>0</v>
      </c>
      <c r="V24" s="353">
        <v>0</v>
      </c>
      <c r="W24" s="353">
        <v>0</v>
      </c>
      <c r="X24" s="353">
        <v>0</v>
      </c>
      <c r="Y24" s="353">
        <v>0</v>
      </c>
      <c r="Z24" s="353">
        <v>0</v>
      </c>
      <c r="AA24" s="353">
        <v>0</v>
      </c>
      <c r="AB24" s="353">
        <v>0</v>
      </c>
      <c r="AC24" s="353">
        <v>0</v>
      </c>
      <c r="AD24" s="353">
        <v>0</v>
      </c>
      <c r="AE24" s="353">
        <v>0</v>
      </c>
      <c r="AF24" s="353">
        <v>0</v>
      </c>
      <c r="AG24" s="353">
        <v>0</v>
      </c>
      <c r="AH24" s="353">
        <v>0</v>
      </c>
      <c r="AI24" s="353">
        <v>0</v>
      </c>
      <c r="AJ24" s="94">
        <f t="shared" si="2"/>
        <v>584.43107180310835</v>
      </c>
    </row>
    <row r="25" spans="1:36" x14ac:dyDescent="0.2">
      <c r="A25" s="89"/>
      <c r="B25" s="347" t="s">
        <v>70</v>
      </c>
      <c r="C25" s="370">
        <f t="shared" ref="C25:AI25" si="5">+C26+C29</f>
        <v>791.91483127210643</v>
      </c>
      <c r="D25" s="370">
        <f t="shared" si="5"/>
        <v>22.675868214243483</v>
      </c>
      <c r="E25" s="370">
        <f t="shared" si="5"/>
        <v>23.704275255672083</v>
      </c>
      <c r="F25" s="370">
        <f t="shared" si="5"/>
        <v>24.298739636334197</v>
      </c>
      <c r="G25" s="370">
        <f t="shared" si="5"/>
        <v>24.200924350671784</v>
      </c>
      <c r="H25" s="370">
        <f t="shared" si="5"/>
        <v>24.16785083520255</v>
      </c>
      <c r="I25" s="370">
        <f t="shared" si="5"/>
        <v>22.291343300522993</v>
      </c>
      <c r="J25" s="370">
        <f t="shared" si="5"/>
        <v>22.259214799476897</v>
      </c>
      <c r="K25" s="370">
        <f t="shared" si="5"/>
        <v>11.291473354402791</v>
      </c>
      <c r="L25" s="370">
        <f t="shared" si="5"/>
        <v>1.4909056887532697</v>
      </c>
      <c r="M25" s="370">
        <f t="shared" si="5"/>
        <v>1.4909056887532697</v>
      </c>
      <c r="N25" s="370">
        <f t="shared" si="5"/>
        <v>1.4909056887532697</v>
      </c>
      <c r="O25" s="370">
        <f t="shared" si="5"/>
        <v>0.74545283347864</v>
      </c>
      <c r="P25" s="370">
        <f t="shared" si="5"/>
        <v>0</v>
      </c>
      <c r="Q25" s="370">
        <f t="shared" si="5"/>
        <v>0</v>
      </c>
      <c r="R25" s="370">
        <f t="shared" si="5"/>
        <v>0</v>
      </c>
      <c r="S25" s="370">
        <f t="shared" si="5"/>
        <v>0</v>
      </c>
      <c r="T25" s="370">
        <f t="shared" si="5"/>
        <v>0</v>
      </c>
      <c r="U25" s="370">
        <f t="shared" si="5"/>
        <v>0</v>
      </c>
      <c r="V25" s="370">
        <f t="shared" si="5"/>
        <v>0</v>
      </c>
      <c r="W25" s="370">
        <f t="shared" si="5"/>
        <v>0</v>
      </c>
      <c r="X25" s="370">
        <f t="shared" si="5"/>
        <v>0</v>
      </c>
      <c r="Y25" s="370">
        <f t="shared" si="5"/>
        <v>0</v>
      </c>
      <c r="Z25" s="370">
        <f t="shared" si="5"/>
        <v>0</v>
      </c>
      <c r="AA25" s="370">
        <f t="shared" si="5"/>
        <v>0</v>
      </c>
      <c r="AB25" s="370">
        <f t="shared" si="5"/>
        <v>0</v>
      </c>
      <c r="AC25" s="370">
        <f t="shared" si="5"/>
        <v>0</v>
      </c>
      <c r="AD25" s="370">
        <f t="shared" si="5"/>
        <v>0</v>
      </c>
      <c r="AE25" s="370">
        <f t="shared" si="5"/>
        <v>0</v>
      </c>
      <c r="AF25" s="370">
        <f t="shared" si="5"/>
        <v>0</v>
      </c>
      <c r="AG25" s="370">
        <f t="shared" si="5"/>
        <v>0</v>
      </c>
      <c r="AH25" s="370">
        <f t="shared" si="5"/>
        <v>0</v>
      </c>
      <c r="AI25" s="370">
        <f t="shared" si="5"/>
        <v>0</v>
      </c>
      <c r="AJ25" s="80">
        <f t="shared" si="2"/>
        <v>972.02269091837172</v>
      </c>
    </row>
    <row r="26" spans="1:36" x14ac:dyDescent="0.2">
      <c r="A26" s="89"/>
      <c r="B26" s="355" t="s">
        <v>73</v>
      </c>
      <c r="C26" s="351">
        <f t="shared" ref="C26:AI26" si="6">+C27+C28</f>
        <v>782.08008153715434</v>
      </c>
      <c r="D26" s="351">
        <f t="shared" si="6"/>
        <v>1.0563173088850781</v>
      </c>
      <c r="E26" s="351">
        <f t="shared" si="6"/>
        <v>0</v>
      </c>
      <c r="F26" s="351">
        <f t="shared" si="6"/>
        <v>0</v>
      </c>
      <c r="G26" s="351">
        <f t="shared" si="6"/>
        <v>0</v>
      </c>
      <c r="H26" s="351">
        <f t="shared" si="6"/>
        <v>0</v>
      </c>
      <c r="I26" s="351">
        <f t="shared" si="6"/>
        <v>0</v>
      </c>
      <c r="J26" s="351">
        <f t="shared" si="6"/>
        <v>0</v>
      </c>
      <c r="K26" s="351">
        <f t="shared" si="6"/>
        <v>0</v>
      </c>
      <c r="L26" s="351">
        <f t="shared" si="6"/>
        <v>0</v>
      </c>
      <c r="M26" s="351">
        <f t="shared" si="6"/>
        <v>0</v>
      </c>
      <c r="N26" s="351">
        <f t="shared" si="6"/>
        <v>0</v>
      </c>
      <c r="O26" s="351">
        <f t="shared" si="6"/>
        <v>0</v>
      </c>
      <c r="P26" s="351">
        <f t="shared" si="6"/>
        <v>0</v>
      </c>
      <c r="Q26" s="351">
        <f t="shared" si="6"/>
        <v>0</v>
      </c>
      <c r="R26" s="351">
        <f t="shared" si="6"/>
        <v>0</v>
      </c>
      <c r="S26" s="351">
        <f t="shared" si="6"/>
        <v>0</v>
      </c>
      <c r="T26" s="351">
        <f t="shared" si="6"/>
        <v>0</v>
      </c>
      <c r="U26" s="351">
        <f t="shared" si="6"/>
        <v>0</v>
      </c>
      <c r="V26" s="351">
        <f t="shared" si="6"/>
        <v>0</v>
      </c>
      <c r="W26" s="351">
        <f t="shared" si="6"/>
        <v>0</v>
      </c>
      <c r="X26" s="351">
        <f t="shared" si="6"/>
        <v>0</v>
      </c>
      <c r="Y26" s="351">
        <f t="shared" si="6"/>
        <v>0</v>
      </c>
      <c r="Z26" s="351">
        <f t="shared" si="6"/>
        <v>0</v>
      </c>
      <c r="AA26" s="351">
        <f t="shared" si="6"/>
        <v>0</v>
      </c>
      <c r="AB26" s="351">
        <f t="shared" si="6"/>
        <v>0</v>
      </c>
      <c r="AC26" s="351">
        <f t="shared" si="6"/>
        <v>0</v>
      </c>
      <c r="AD26" s="351">
        <f t="shared" si="6"/>
        <v>0</v>
      </c>
      <c r="AE26" s="351">
        <f t="shared" si="6"/>
        <v>0</v>
      </c>
      <c r="AF26" s="351">
        <f t="shared" si="6"/>
        <v>0</v>
      </c>
      <c r="AG26" s="351">
        <f t="shared" si="6"/>
        <v>0</v>
      </c>
      <c r="AH26" s="351">
        <f t="shared" si="6"/>
        <v>0</v>
      </c>
      <c r="AI26" s="351">
        <f t="shared" si="6"/>
        <v>0</v>
      </c>
      <c r="AJ26" s="83">
        <f t="shared" si="2"/>
        <v>783.13639884603947</v>
      </c>
    </row>
    <row r="27" spans="1:36" x14ac:dyDescent="0.2">
      <c r="A27" s="89"/>
      <c r="B27" s="385" t="s">
        <v>724</v>
      </c>
      <c r="C27" s="352">
        <v>781.81600220993312</v>
      </c>
      <c r="D27" s="352">
        <v>0</v>
      </c>
      <c r="E27" s="352">
        <v>0</v>
      </c>
      <c r="F27" s="352">
        <v>0</v>
      </c>
      <c r="G27" s="352">
        <v>0</v>
      </c>
      <c r="H27" s="352">
        <v>0</v>
      </c>
      <c r="I27" s="352">
        <v>0</v>
      </c>
      <c r="J27" s="82">
        <v>0</v>
      </c>
      <c r="K27" s="352">
        <v>0</v>
      </c>
      <c r="L27" s="352">
        <v>0</v>
      </c>
      <c r="M27" s="352">
        <v>0</v>
      </c>
      <c r="N27" s="352">
        <v>0</v>
      </c>
      <c r="O27" s="352">
        <v>0</v>
      </c>
      <c r="P27" s="352">
        <v>0</v>
      </c>
      <c r="Q27" s="352">
        <v>0</v>
      </c>
      <c r="R27" s="352">
        <v>0</v>
      </c>
      <c r="S27" s="352">
        <v>0</v>
      </c>
      <c r="T27" s="352">
        <v>0</v>
      </c>
      <c r="U27" s="352">
        <v>0</v>
      </c>
      <c r="V27" s="352">
        <v>0</v>
      </c>
      <c r="W27" s="352">
        <v>0</v>
      </c>
      <c r="X27" s="352">
        <v>0</v>
      </c>
      <c r="Y27" s="352">
        <v>0</v>
      </c>
      <c r="Z27" s="352">
        <v>0</v>
      </c>
      <c r="AA27" s="352">
        <v>0</v>
      </c>
      <c r="AB27" s="352">
        <v>0</v>
      </c>
      <c r="AC27" s="352">
        <v>0</v>
      </c>
      <c r="AD27" s="352">
        <v>0</v>
      </c>
      <c r="AE27" s="352">
        <v>0</v>
      </c>
      <c r="AF27" s="352">
        <v>0</v>
      </c>
      <c r="AG27" s="352">
        <v>0</v>
      </c>
      <c r="AH27" s="352">
        <v>0</v>
      </c>
      <c r="AI27" s="352">
        <v>0</v>
      </c>
      <c r="AJ27" s="82">
        <f t="shared" si="2"/>
        <v>781.81600220993312</v>
      </c>
    </row>
    <row r="28" spans="1:36" x14ac:dyDescent="0.2">
      <c r="A28" s="89"/>
      <c r="B28" s="378" t="s">
        <v>100</v>
      </c>
      <c r="C28" s="389">
        <v>0.26407932722126953</v>
      </c>
      <c r="D28" s="389">
        <v>1.0563173088850781</v>
      </c>
      <c r="E28" s="389">
        <v>0</v>
      </c>
      <c r="F28" s="389">
        <v>0</v>
      </c>
      <c r="G28" s="389">
        <v>0</v>
      </c>
      <c r="H28" s="389">
        <v>0</v>
      </c>
      <c r="I28" s="389">
        <v>0</v>
      </c>
      <c r="J28" s="128">
        <v>0</v>
      </c>
      <c r="K28" s="389">
        <v>0</v>
      </c>
      <c r="L28" s="389">
        <v>0</v>
      </c>
      <c r="M28" s="389">
        <v>0</v>
      </c>
      <c r="N28" s="389">
        <v>0</v>
      </c>
      <c r="O28" s="389">
        <v>0</v>
      </c>
      <c r="P28" s="389">
        <v>0</v>
      </c>
      <c r="Q28" s="389">
        <v>0</v>
      </c>
      <c r="R28" s="389">
        <v>0</v>
      </c>
      <c r="S28" s="389">
        <v>0</v>
      </c>
      <c r="T28" s="389">
        <v>0</v>
      </c>
      <c r="U28" s="389">
        <v>0</v>
      </c>
      <c r="V28" s="389">
        <v>0</v>
      </c>
      <c r="W28" s="389">
        <v>0</v>
      </c>
      <c r="X28" s="389">
        <v>0</v>
      </c>
      <c r="Y28" s="389">
        <v>0</v>
      </c>
      <c r="Z28" s="389">
        <v>0</v>
      </c>
      <c r="AA28" s="389">
        <v>0</v>
      </c>
      <c r="AB28" s="389">
        <v>0</v>
      </c>
      <c r="AC28" s="389">
        <v>0</v>
      </c>
      <c r="AD28" s="389">
        <v>0</v>
      </c>
      <c r="AE28" s="389">
        <v>0</v>
      </c>
      <c r="AF28" s="389">
        <v>0</v>
      </c>
      <c r="AG28" s="389">
        <v>0</v>
      </c>
      <c r="AH28" s="389">
        <v>0</v>
      </c>
      <c r="AI28" s="389">
        <v>0</v>
      </c>
      <c r="AJ28" s="128">
        <f t="shared" si="2"/>
        <v>1.3203966361063477</v>
      </c>
    </row>
    <row r="29" spans="1:36" x14ac:dyDescent="0.2">
      <c r="A29" s="89"/>
      <c r="B29" s="355" t="s">
        <v>71</v>
      </c>
      <c r="C29" s="351">
        <f t="shared" ref="C29:AI29" si="7">+C30</f>
        <v>9.8347497349521102</v>
      </c>
      <c r="D29" s="351">
        <f t="shared" si="7"/>
        <v>21.619550905358405</v>
      </c>
      <c r="E29" s="351">
        <f t="shared" si="7"/>
        <v>23.704275255672083</v>
      </c>
      <c r="F29" s="351">
        <f t="shared" si="7"/>
        <v>24.298739636334197</v>
      </c>
      <c r="G29" s="351">
        <f t="shared" si="7"/>
        <v>24.200924350671784</v>
      </c>
      <c r="H29" s="351">
        <f t="shared" si="7"/>
        <v>24.16785083520255</v>
      </c>
      <c r="I29" s="351">
        <f t="shared" si="7"/>
        <v>22.291343300522993</v>
      </c>
      <c r="J29" s="351">
        <f t="shared" si="7"/>
        <v>22.259214799476897</v>
      </c>
      <c r="K29" s="351">
        <f t="shared" si="7"/>
        <v>11.291473354402791</v>
      </c>
      <c r="L29" s="351">
        <f t="shared" si="7"/>
        <v>1.4909056887532697</v>
      </c>
      <c r="M29" s="351">
        <f t="shared" si="7"/>
        <v>1.4909056887532697</v>
      </c>
      <c r="N29" s="351">
        <f t="shared" si="7"/>
        <v>1.4909056887532697</v>
      </c>
      <c r="O29" s="351">
        <f t="shared" si="7"/>
        <v>0.74545283347864</v>
      </c>
      <c r="P29" s="351">
        <f t="shared" si="7"/>
        <v>0</v>
      </c>
      <c r="Q29" s="351">
        <f t="shared" si="7"/>
        <v>0</v>
      </c>
      <c r="R29" s="351">
        <f t="shared" si="7"/>
        <v>0</v>
      </c>
      <c r="S29" s="351">
        <f t="shared" si="7"/>
        <v>0</v>
      </c>
      <c r="T29" s="351">
        <f t="shared" si="7"/>
        <v>0</v>
      </c>
      <c r="U29" s="351">
        <f t="shared" si="7"/>
        <v>0</v>
      </c>
      <c r="V29" s="351">
        <f t="shared" si="7"/>
        <v>0</v>
      </c>
      <c r="W29" s="351">
        <f t="shared" si="7"/>
        <v>0</v>
      </c>
      <c r="X29" s="351">
        <f t="shared" si="7"/>
        <v>0</v>
      </c>
      <c r="Y29" s="351">
        <f t="shared" si="7"/>
        <v>0</v>
      </c>
      <c r="Z29" s="351">
        <f t="shared" si="7"/>
        <v>0</v>
      </c>
      <c r="AA29" s="351">
        <f t="shared" si="7"/>
        <v>0</v>
      </c>
      <c r="AB29" s="351">
        <f t="shared" si="7"/>
        <v>0</v>
      </c>
      <c r="AC29" s="351">
        <f t="shared" si="7"/>
        <v>0</v>
      </c>
      <c r="AD29" s="351">
        <f t="shared" si="7"/>
        <v>0</v>
      </c>
      <c r="AE29" s="351">
        <f t="shared" si="7"/>
        <v>0</v>
      </c>
      <c r="AF29" s="351">
        <f t="shared" si="7"/>
        <v>0</v>
      </c>
      <c r="AG29" s="351">
        <f t="shared" si="7"/>
        <v>0</v>
      </c>
      <c r="AH29" s="351">
        <f t="shared" si="7"/>
        <v>0</v>
      </c>
      <c r="AI29" s="351">
        <f t="shared" si="7"/>
        <v>0</v>
      </c>
      <c r="AJ29" s="83">
        <f t="shared" si="2"/>
        <v>188.88629207233222</v>
      </c>
    </row>
    <row r="30" spans="1:36" x14ac:dyDescent="0.2">
      <c r="A30" s="89"/>
      <c r="B30" s="386" t="s">
        <v>100</v>
      </c>
      <c r="C30" s="352">
        <v>9.8347497349521102</v>
      </c>
      <c r="D30" s="352">
        <v>21.619550905358405</v>
      </c>
      <c r="E30" s="352">
        <v>23.704275255672083</v>
      </c>
      <c r="F30" s="352">
        <v>24.298739636334197</v>
      </c>
      <c r="G30" s="352">
        <v>24.200924350671784</v>
      </c>
      <c r="H30" s="352">
        <v>24.16785083520255</v>
      </c>
      <c r="I30" s="352">
        <v>22.291343300522993</v>
      </c>
      <c r="J30" s="82">
        <v>22.259214799476897</v>
      </c>
      <c r="K30" s="352">
        <v>11.291473354402791</v>
      </c>
      <c r="L30" s="352">
        <v>1.4909056887532697</v>
      </c>
      <c r="M30" s="352">
        <v>1.4909056887532697</v>
      </c>
      <c r="N30" s="352">
        <v>1.4909056887532697</v>
      </c>
      <c r="O30" s="352">
        <v>0.74545283347864</v>
      </c>
      <c r="P30" s="352">
        <v>0</v>
      </c>
      <c r="Q30" s="352">
        <v>0</v>
      </c>
      <c r="R30" s="352">
        <v>0</v>
      </c>
      <c r="S30" s="352">
        <v>0</v>
      </c>
      <c r="T30" s="352">
        <v>0</v>
      </c>
      <c r="U30" s="352">
        <v>0</v>
      </c>
      <c r="V30" s="352">
        <v>0</v>
      </c>
      <c r="W30" s="352">
        <v>0</v>
      </c>
      <c r="X30" s="352">
        <v>0</v>
      </c>
      <c r="Y30" s="352">
        <v>0</v>
      </c>
      <c r="Z30" s="352">
        <v>0</v>
      </c>
      <c r="AA30" s="352">
        <v>0</v>
      </c>
      <c r="AB30" s="352">
        <v>0</v>
      </c>
      <c r="AC30" s="352">
        <v>0</v>
      </c>
      <c r="AD30" s="352">
        <v>0</v>
      </c>
      <c r="AE30" s="352">
        <v>0</v>
      </c>
      <c r="AF30" s="352">
        <v>0</v>
      </c>
      <c r="AG30" s="352">
        <v>0</v>
      </c>
      <c r="AH30" s="352">
        <v>0</v>
      </c>
      <c r="AI30" s="352">
        <v>0</v>
      </c>
      <c r="AJ30" s="82">
        <f t="shared" si="2"/>
        <v>188.88629207233222</v>
      </c>
    </row>
    <row r="31" spans="1:36" x14ac:dyDescent="0.2">
      <c r="A31" s="89"/>
      <c r="B31" s="347" t="s">
        <v>72</v>
      </c>
      <c r="C31" s="370">
        <v>28.151374469700492</v>
      </c>
      <c r="D31" s="370">
        <v>2232.0985517588888</v>
      </c>
      <c r="E31" s="370">
        <v>335.13380445570806</v>
      </c>
      <c r="F31" s="370">
        <v>312.52924232169761</v>
      </c>
      <c r="G31" s="370">
        <v>327.29957923448842</v>
      </c>
      <c r="H31" s="370">
        <v>316.68115186837701</v>
      </c>
      <c r="I31" s="370">
        <v>315.47965367837696</v>
      </c>
      <c r="J31" s="80">
        <v>306.90458382837699</v>
      </c>
      <c r="K31" s="370">
        <v>306.81136402837694</v>
      </c>
      <c r="L31" s="370">
        <v>306.81136402837694</v>
      </c>
      <c r="M31" s="370">
        <v>306.81136402837694</v>
      </c>
      <c r="N31" s="370">
        <v>97.12713800837696</v>
      </c>
      <c r="O31" s="370">
        <v>29.627138008376967</v>
      </c>
      <c r="P31" s="370">
        <v>29.627137988376965</v>
      </c>
      <c r="Q31" s="370">
        <v>4.608287828376965</v>
      </c>
      <c r="R31" s="370">
        <v>4.358287828376965</v>
      </c>
      <c r="S31" s="370">
        <v>4.3582878338225504</v>
      </c>
      <c r="T31" s="370">
        <v>4.3326906709723314</v>
      </c>
      <c r="U31" s="370">
        <v>4.3326906709723314</v>
      </c>
      <c r="V31" s="370">
        <v>4.3326906709723314</v>
      </c>
      <c r="W31" s="370">
        <v>3.6852508025512782</v>
      </c>
      <c r="X31" s="370">
        <v>3.0378109341302255</v>
      </c>
      <c r="Y31" s="370">
        <v>3.0378107488643145</v>
      </c>
      <c r="Z31" s="370">
        <v>1.5734990525053916</v>
      </c>
      <c r="AA31" s="370">
        <v>0.6485716107236269</v>
      </c>
      <c r="AB31" s="370">
        <v>0</v>
      </c>
      <c r="AC31" s="370">
        <v>0</v>
      </c>
      <c r="AD31" s="370">
        <v>0</v>
      </c>
      <c r="AE31" s="370">
        <v>0</v>
      </c>
      <c r="AF31" s="370">
        <v>0</v>
      </c>
      <c r="AG31" s="370">
        <v>0</v>
      </c>
      <c r="AH31" s="370">
        <v>0</v>
      </c>
      <c r="AI31" s="370">
        <v>0</v>
      </c>
      <c r="AJ31" s="80">
        <f t="shared" si="2"/>
        <v>5289.3993263581469</v>
      </c>
    </row>
    <row r="32" spans="1:36" x14ac:dyDescent="0.2">
      <c r="A32" s="89"/>
      <c r="B32" s="347" t="s">
        <v>372</v>
      </c>
      <c r="C32" s="370">
        <f>+C33+C35</f>
        <v>0</v>
      </c>
      <c r="D32" s="370">
        <f t="shared" ref="D32:AI32" si="8">+D33+D35</f>
        <v>16.68945355</v>
      </c>
      <c r="E32" s="370">
        <f t="shared" si="8"/>
        <v>1.1811965099999999</v>
      </c>
      <c r="F32" s="370">
        <f t="shared" si="8"/>
        <v>0</v>
      </c>
      <c r="G32" s="370">
        <f t="shared" si="8"/>
        <v>0</v>
      </c>
      <c r="H32" s="370">
        <f t="shared" si="8"/>
        <v>0</v>
      </c>
      <c r="I32" s="370">
        <f t="shared" si="8"/>
        <v>0</v>
      </c>
      <c r="J32" s="370">
        <f t="shared" si="8"/>
        <v>0</v>
      </c>
      <c r="K32" s="370">
        <f t="shared" si="8"/>
        <v>0</v>
      </c>
      <c r="L32" s="370">
        <f t="shared" si="8"/>
        <v>0</v>
      </c>
      <c r="M32" s="370">
        <f t="shared" si="8"/>
        <v>14.344301295832315</v>
      </c>
      <c r="N32" s="370">
        <f t="shared" si="8"/>
        <v>28.68860259166463</v>
      </c>
      <c r="O32" s="370">
        <f t="shared" si="8"/>
        <v>28.68860259166463</v>
      </c>
      <c r="P32" s="370">
        <f t="shared" si="8"/>
        <v>28.68860259166463</v>
      </c>
      <c r="Q32" s="370">
        <f t="shared" si="8"/>
        <v>28.68860259166463</v>
      </c>
      <c r="R32" s="370">
        <f t="shared" si="8"/>
        <v>28.68860259166463</v>
      </c>
      <c r="S32" s="370">
        <f t="shared" si="8"/>
        <v>28.68860259166463</v>
      </c>
      <c r="T32" s="370">
        <f t="shared" si="8"/>
        <v>28.68860259166463</v>
      </c>
      <c r="U32" s="370">
        <f t="shared" si="8"/>
        <v>28.68860259166463</v>
      </c>
      <c r="V32" s="370">
        <f t="shared" si="8"/>
        <v>43.032903898895896</v>
      </c>
      <c r="W32" s="370">
        <f t="shared" si="8"/>
        <v>0</v>
      </c>
      <c r="X32" s="370">
        <f t="shared" si="8"/>
        <v>0</v>
      </c>
      <c r="Y32" s="370">
        <f t="shared" si="8"/>
        <v>0</v>
      </c>
      <c r="Z32" s="370">
        <f t="shared" si="8"/>
        <v>0</v>
      </c>
      <c r="AA32" s="370">
        <f t="shared" si="8"/>
        <v>0</v>
      </c>
      <c r="AB32" s="370">
        <f t="shared" si="8"/>
        <v>0</v>
      </c>
      <c r="AC32" s="370">
        <f t="shared" si="8"/>
        <v>0</v>
      </c>
      <c r="AD32" s="370">
        <f t="shared" si="8"/>
        <v>0</v>
      </c>
      <c r="AE32" s="370">
        <f t="shared" si="8"/>
        <v>0</v>
      </c>
      <c r="AF32" s="370">
        <f t="shared" si="8"/>
        <v>0</v>
      </c>
      <c r="AG32" s="370">
        <f t="shared" si="8"/>
        <v>0</v>
      </c>
      <c r="AH32" s="370">
        <f t="shared" si="8"/>
        <v>0</v>
      </c>
      <c r="AI32" s="370">
        <f t="shared" si="8"/>
        <v>0</v>
      </c>
      <c r="AJ32" s="80">
        <f t="shared" si="2"/>
        <v>304.75667598804523</v>
      </c>
    </row>
    <row r="33" spans="1:70" x14ac:dyDescent="0.2">
      <c r="A33" s="89"/>
      <c r="B33" s="354" t="s">
        <v>69</v>
      </c>
      <c r="C33" s="353">
        <f t="shared" ref="C33:AI33" si="9">+C34</f>
        <v>0</v>
      </c>
      <c r="D33" s="353">
        <f t="shared" si="9"/>
        <v>0</v>
      </c>
      <c r="E33" s="353">
        <f t="shared" si="9"/>
        <v>0</v>
      </c>
      <c r="F33" s="353">
        <f t="shared" si="9"/>
        <v>0</v>
      </c>
      <c r="G33" s="353">
        <f t="shared" si="9"/>
        <v>0</v>
      </c>
      <c r="H33" s="353">
        <f t="shared" si="9"/>
        <v>0</v>
      </c>
      <c r="I33" s="353">
        <f t="shared" si="9"/>
        <v>0</v>
      </c>
      <c r="J33" s="353">
        <f t="shared" si="9"/>
        <v>0</v>
      </c>
      <c r="K33" s="353">
        <f t="shared" si="9"/>
        <v>0</v>
      </c>
      <c r="L33" s="353">
        <f t="shared" si="9"/>
        <v>0</v>
      </c>
      <c r="M33" s="353">
        <f t="shared" si="9"/>
        <v>14.344301295832315</v>
      </c>
      <c r="N33" s="353">
        <f t="shared" si="9"/>
        <v>28.68860259166463</v>
      </c>
      <c r="O33" s="353">
        <f t="shared" si="9"/>
        <v>28.68860259166463</v>
      </c>
      <c r="P33" s="353">
        <f t="shared" si="9"/>
        <v>28.68860259166463</v>
      </c>
      <c r="Q33" s="353">
        <f t="shared" si="9"/>
        <v>28.68860259166463</v>
      </c>
      <c r="R33" s="353">
        <f t="shared" si="9"/>
        <v>28.68860259166463</v>
      </c>
      <c r="S33" s="353">
        <f t="shared" si="9"/>
        <v>28.68860259166463</v>
      </c>
      <c r="T33" s="353">
        <f t="shared" si="9"/>
        <v>28.68860259166463</v>
      </c>
      <c r="U33" s="353">
        <f t="shared" si="9"/>
        <v>28.68860259166463</v>
      </c>
      <c r="V33" s="353">
        <f t="shared" si="9"/>
        <v>43.032903898895896</v>
      </c>
      <c r="W33" s="353">
        <f t="shared" si="9"/>
        <v>0</v>
      </c>
      <c r="X33" s="353">
        <f t="shared" si="9"/>
        <v>0</v>
      </c>
      <c r="Y33" s="353">
        <f t="shared" si="9"/>
        <v>0</v>
      </c>
      <c r="Z33" s="353">
        <f t="shared" si="9"/>
        <v>0</v>
      </c>
      <c r="AA33" s="353">
        <f t="shared" si="9"/>
        <v>0</v>
      </c>
      <c r="AB33" s="353">
        <f t="shared" si="9"/>
        <v>0</v>
      </c>
      <c r="AC33" s="353">
        <f t="shared" si="9"/>
        <v>0</v>
      </c>
      <c r="AD33" s="353">
        <f t="shared" si="9"/>
        <v>0</v>
      </c>
      <c r="AE33" s="353">
        <f t="shared" si="9"/>
        <v>0</v>
      </c>
      <c r="AF33" s="353">
        <f t="shared" si="9"/>
        <v>0</v>
      </c>
      <c r="AG33" s="353">
        <f t="shared" si="9"/>
        <v>0</v>
      </c>
      <c r="AH33" s="353">
        <f t="shared" si="9"/>
        <v>0</v>
      </c>
      <c r="AI33" s="353">
        <f t="shared" si="9"/>
        <v>0</v>
      </c>
      <c r="AJ33" s="94">
        <f t="shared" si="2"/>
        <v>286.88602592804523</v>
      </c>
    </row>
    <row r="34" spans="1:70" s="93" customFormat="1" x14ac:dyDescent="0.2">
      <c r="A34" s="5"/>
      <c r="B34" s="355" t="s">
        <v>378</v>
      </c>
      <c r="C34" s="351">
        <v>0</v>
      </c>
      <c r="D34" s="351">
        <v>0</v>
      </c>
      <c r="E34" s="351">
        <v>0</v>
      </c>
      <c r="F34" s="351">
        <v>0</v>
      </c>
      <c r="G34" s="351">
        <v>0</v>
      </c>
      <c r="H34" s="351">
        <v>0</v>
      </c>
      <c r="I34" s="351">
        <v>0</v>
      </c>
      <c r="J34" s="83">
        <v>0</v>
      </c>
      <c r="K34" s="351">
        <v>0</v>
      </c>
      <c r="L34" s="351">
        <v>0</v>
      </c>
      <c r="M34" s="351">
        <v>14.344301295832315</v>
      </c>
      <c r="N34" s="351">
        <v>28.68860259166463</v>
      </c>
      <c r="O34" s="351">
        <v>28.68860259166463</v>
      </c>
      <c r="P34" s="351">
        <v>28.68860259166463</v>
      </c>
      <c r="Q34" s="351">
        <v>28.68860259166463</v>
      </c>
      <c r="R34" s="351">
        <v>28.68860259166463</v>
      </c>
      <c r="S34" s="351">
        <v>28.68860259166463</v>
      </c>
      <c r="T34" s="351">
        <v>28.68860259166463</v>
      </c>
      <c r="U34" s="351">
        <v>28.68860259166463</v>
      </c>
      <c r="V34" s="351">
        <v>43.032903898895896</v>
      </c>
      <c r="W34" s="351">
        <v>0</v>
      </c>
      <c r="X34" s="351">
        <v>0</v>
      </c>
      <c r="Y34" s="351">
        <v>0</v>
      </c>
      <c r="Z34" s="351">
        <v>0</v>
      </c>
      <c r="AA34" s="351">
        <v>0</v>
      </c>
      <c r="AB34" s="351">
        <v>0</v>
      </c>
      <c r="AC34" s="351">
        <v>0</v>
      </c>
      <c r="AD34" s="351">
        <v>0</v>
      </c>
      <c r="AE34" s="351">
        <v>0</v>
      </c>
      <c r="AF34" s="351">
        <v>0</v>
      </c>
      <c r="AG34" s="351">
        <v>0</v>
      </c>
      <c r="AH34" s="351">
        <v>0</v>
      </c>
      <c r="AI34" s="351">
        <v>0</v>
      </c>
      <c r="AJ34" s="83">
        <f t="shared" si="2"/>
        <v>286.88602592804523</v>
      </c>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row>
    <row r="35" spans="1:70" s="93" customFormat="1" x14ac:dyDescent="0.2">
      <c r="A35" s="5"/>
      <c r="B35" s="355" t="s">
        <v>71</v>
      </c>
      <c r="C35" s="351">
        <f t="shared" ref="C35:AI35" si="10">+C36</f>
        <v>0</v>
      </c>
      <c r="D35" s="351">
        <f t="shared" si="10"/>
        <v>16.68945355</v>
      </c>
      <c r="E35" s="351">
        <f t="shared" si="10"/>
        <v>1.1811965099999999</v>
      </c>
      <c r="F35" s="351">
        <f t="shared" si="10"/>
        <v>0</v>
      </c>
      <c r="G35" s="351">
        <f t="shared" si="10"/>
        <v>0</v>
      </c>
      <c r="H35" s="351">
        <f t="shared" si="10"/>
        <v>0</v>
      </c>
      <c r="I35" s="351">
        <f t="shared" si="10"/>
        <v>0</v>
      </c>
      <c r="J35" s="351">
        <f t="shared" si="10"/>
        <v>0</v>
      </c>
      <c r="K35" s="351">
        <f t="shared" si="10"/>
        <v>0</v>
      </c>
      <c r="L35" s="351">
        <f t="shared" si="10"/>
        <v>0</v>
      </c>
      <c r="M35" s="351">
        <f t="shared" si="10"/>
        <v>0</v>
      </c>
      <c r="N35" s="351">
        <f t="shared" si="10"/>
        <v>0</v>
      </c>
      <c r="O35" s="351">
        <f t="shared" si="10"/>
        <v>0</v>
      </c>
      <c r="P35" s="351">
        <f t="shared" si="10"/>
        <v>0</v>
      </c>
      <c r="Q35" s="351">
        <f t="shared" si="10"/>
        <v>0</v>
      </c>
      <c r="R35" s="351">
        <f t="shared" si="10"/>
        <v>0</v>
      </c>
      <c r="S35" s="351">
        <f t="shared" si="10"/>
        <v>0</v>
      </c>
      <c r="T35" s="351">
        <f t="shared" si="10"/>
        <v>0</v>
      </c>
      <c r="U35" s="351">
        <f t="shared" si="10"/>
        <v>0</v>
      </c>
      <c r="V35" s="351">
        <f t="shared" si="10"/>
        <v>0</v>
      </c>
      <c r="W35" s="351">
        <f t="shared" si="10"/>
        <v>0</v>
      </c>
      <c r="X35" s="351">
        <f t="shared" si="10"/>
        <v>0</v>
      </c>
      <c r="Y35" s="351">
        <f t="shared" si="10"/>
        <v>0</v>
      </c>
      <c r="Z35" s="351">
        <f t="shared" si="10"/>
        <v>0</v>
      </c>
      <c r="AA35" s="351">
        <f t="shared" si="10"/>
        <v>0</v>
      </c>
      <c r="AB35" s="351">
        <f t="shared" si="10"/>
        <v>0</v>
      </c>
      <c r="AC35" s="351">
        <f t="shared" si="10"/>
        <v>0</v>
      </c>
      <c r="AD35" s="351">
        <f t="shared" si="10"/>
        <v>0</v>
      </c>
      <c r="AE35" s="351">
        <f t="shared" si="10"/>
        <v>0</v>
      </c>
      <c r="AF35" s="351">
        <f t="shared" si="10"/>
        <v>0</v>
      </c>
      <c r="AG35" s="351">
        <f t="shared" si="10"/>
        <v>0</v>
      </c>
      <c r="AH35" s="351">
        <f t="shared" si="10"/>
        <v>0</v>
      </c>
      <c r="AI35" s="351">
        <f t="shared" si="10"/>
        <v>0</v>
      </c>
      <c r="AJ35" s="83">
        <f t="shared" ref="AJ35:AJ39" si="11">SUM(C35:AI35)</f>
        <v>17.870650059999999</v>
      </c>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row>
    <row r="36" spans="1:70" s="93" customFormat="1" x14ac:dyDescent="0.2">
      <c r="A36" s="5"/>
      <c r="B36" s="356" t="s">
        <v>379</v>
      </c>
      <c r="C36" s="357">
        <v>0</v>
      </c>
      <c r="D36" s="357">
        <v>16.68945355</v>
      </c>
      <c r="E36" s="357">
        <v>1.1811965099999999</v>
      </c>
      <c r="F36" s="357">
        <v>0</v>
      </c>
      <c r="G36" s="357">
        <v>0</v>
      </c>
      <c r="H36" s="357">
        <v>0</v>
      </c>
      <c r="I36" s="357">
        <v>0</v>
      </c>
      <c r="J36" s="84">
        <v>0</v>
      </c>
      <c r="K36" s="357">
        <v>0</v>
      </c>
      <c r="L36" s="357">
        <v>0</v>
      </c>
      <c r="M36" s="357">
        <v>0</v>
      </c>
      <c r="N36" s="357">
        <v>0</v>
      </c>
      <c r="O36" s="357">
        <v>0</v>
      </c>
      <c r="P36" s="357">
        <v>0</v>
      </c>
      <c r="Q36" s="357">
        <v>0</v>
      </c>
      <c r="R36" s="357">
        <v>0</v>
      </c>
      <c r="S36" s="357">
        <v>0</v>
      </c>
      <c r="T36" s="357">
        <v>0</v>
      </c>
      <c r="U36" s="357">
        <v>0</v>
      </c>
      <c r="V36" s="357">
        <v>0</v>
      </c>
      <c r="W36" s="357">
        <v>0</v>
      </c>
      <c r="X36" s="357">
        <v>0</v>
      </c>
      <c r="Y36" s="357">
        <v>0</v>
      </c>
      <c r="Z36" s="357">
        <v>0</v>
      </c>
      <c r="AA36" s="357">
        <v>0</v>
      </c>
      <c r="AB36" s="357">
        <v>0</v>
      </c>
      <c r="AC36" s="357">
        <v>0</v>
      </c>
      <c r="AD36" s="357">
        <v>0</v>
      </c>
      <c r="AE36" s="357">
        <v>0</v>
      </c>
      <c r="AF36" s="357">
        <v>0</v>
      </c>
      <c r="AG36" s="357">
        <v>0</v>
      </c>
      <c r="AH36" s="357">
        <v>0</v>
      </c>
      <c r="AI36" s="357">
        <v>0</v>
      </c>
      <c r="AJ36" s="84">
        <f t="shared" si="11"/>
        <v>17.870650059999999</v>
      </c>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row>
    <row r="37" spans="1:70" s="93" customFormat="1" x14ac:dyDescent="0.2">
      <c r="A37" s="5"/>
      <c r="B37" s="354" t="s">
        <v>867</v>
      </c>
      <c r="C37" s="353">
        <f t="shared" ref="C37:AI37" si="12">+C38+C39</f>
        <v>69.189621456463925</v>
      </c>
      <c r="D37" s="353">
        <f t="shared" si="12"/>
        <v>220.21111919011793</v>
      </c>
      <c r="E37" s="353">
        <f t="shared" si="12"/>
        <v>264.39960682203809</v>
      </c>
      <c r="F37" s="353">
        <f t="shared" si="12"/>
        <v>213.13642581999423</v>
      </c>
      <c r="G37" s="353">
        <f t="shared" si="12"/>
        <v>41.774537384754034</v>
      </c>
      <c r="H37" s="353">
        <f t="shared" si="12"/>
        <v>1.1479455600000001</v>
      </c>
      <c r="I37" s="353">
        <f t="shared" si="12"/>
        <v>1.1479455600000001</v>
      </c>
      <c r="J37" s="353">
        <f t="shared" si="12"/>
        <v>0.47831080999999998</v>
      </c>
      <c r="K37" s="353">
        <f t="shared" si="12"/>
        <v>0</v>
      </c>
      <c r="L37" s="353">
        <f t="shared" si="12"/>
        <v>0</v>
      </c>
      <c r="M37" s="353">
        <f t="shared" si="12"/>
        <v>0</v>
      </c>
      <c r="N37" s="353">
        <f t="shared" si="12"/>
        <v>0</v>
      </c>
      <c r="O37" s="353">
        <f t="shared" si="12"/>
        <v>0</v>
      </c>
      <c r="P37" s="353">
        <f t="shared" si="12"/>
        <v>0</v>
      </c>
      <c r="Q37" s="353">
        <f t="shared" si="12"/>
        <v>0</v>
      </c>
      <c r="R37" s="353">
        <f t="shared" si="12"/>
        <v>0</v>
      </c>
      <c r="S37" s="353">
        <f t="shared" si="12"/>
        <v>0</v>
      </c>
      <c r="T37" s="353">
        <f t="shared" si="12"/>
        <v>0</v>
      </c>
      <c r="U37" s="353">
        <f t="shared" si="12"/>
        <v>0</v>
      </c>
      <c r="V37" s="353">
        <f t="shared" si="12"/>
        <v>0</v>
      </c>
      <c r="W37" s="353">
        <f t="shared" si="12"/>
        <v>0</v>
      </c>
      <c r="X37" s="353">
        <f t="shared" si="12"/>
        <v>0</v>
      </c>
      <c r="Y37" s="353">
        <f t="shared" si="12"/>
        <v>0</v>
      </c>
      <c r="Z37" s="353">
        <f t="shared" si="12"/>
        <v>0</v>
      </c>
      <c r="AA37" s="353">
        <f t="shared" si="12"/>
        <v>0</v>
      </c>
      <c r="AB37" s="353">
        <f t="shared" si="12"/>
        <v>0</v>
      </c>
      <c r="AC37" s="353">
        <f t="shared" si="12"/>
        <v>0</v>
      </c>
      <c r="AD37" s="353">
        <f t="shared" si="12"/>
        <v>0</v>
      </c>
      <c r="AE37" s="353">
        <f t="shared" si="12"/>
        <v>0</v>
      </c>
      <c r="AF37" s="353">
        <f t="shared" si="12"/>
        <v>0</v>
      </c>
      <c r="AG37" s="353">
        <f t="shared" si="12"/>
        <v>0</v>
      </c>
      <c r="AH37" s="353">
        <f t="shared" si="12"/>
        <v>0</v>
      </c>
      <c r="AI37" s="353">
        <f t="shared" si="12"/>
        <v>0</v>
      </c>
      <c r="AJ37" s="94">
        <f t="shared" si="11"/>
        <v>811.48551260336831</v>
      </c>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row>
    <row r="38" spans="1:70" s="93" customFormat="1" x14ac:dyDescent="0.2">
      <c r="A38" s="5"/>
      <c r="B38" s="354" t="s">
        <v>73</v>
      </c>
      <c r="C38" s="353">
        <v>24.587391566463914</v>
      </c>
      <c r="D38" s="353">
        <v>10.993218580117897</v>
      </c>
      <c r="E38" s="353">
        <v>13.763544302038106</v>
      </c>
      <c r="F38" s="353">
        <v>17.239204979994195</v>
      </c>
      <c r="G38" s="353">
        <v>10.054744024754031</v>
      </c>
      <c r="H38" s="353">
        <v>0</v>
      </c>
      <c r="I38" s="353">
        <v>0</v>
      </c>
      <c r="J38" s="94">
        <v>0</v>
      </c>
      <c r="K38" s="353">
        <v>0</v>
      </c>
      <c r="L38" s="353">
        <v>0</v>
      </c>
      <c r="M38" s="353">
        <v>0</v>
      </c>
      <c r="N38" s="353">
        <v>0</v>
      </c>
      <c r="O38" s="353">
        <v>0</v>
      </c>
      <c r="P38" s="353">
        <v>0</v>
      </c>
      <c r="Q38" s="353">
        <v>0</v>
      </c>
      <c r="R38" s="353">
        <v>0</v>
      </c>
      <c r="S38" s="353">
        <v>0</v>
      </c>
      <c r="T38" s="353">
        <v>0</v>
      </c>
      <c r="U38" s="353">
        <v>0</v>
      </c>
      <c r="V38" s="353">
        <v>0</v>
      </c>
      <c r="W38" s="353">
        <v>0</v>
      </c>
      <c r="X38" s="353">
        <v>0</v>
      </c>
      <c r="Y38" s="353">
        <v>0</v>
      </c>
      <c r="Z38" s="353">
        <v>0</v>
      </c>
      <c r="AA38" s="353">
        <v>0</v>
      </c>
      <c r="AB38" s="353">
        <v>0</v>
      </c>
      <c r="AC38" s="353">
        <v>0</v>
      </c>
      <c r="AD38" s="353">
        <v>0</v>
      </c>
      <c r="AE38" s="353">
        <v>0</v>
      </c>
      <c r="AF38" s="353">
        <v>0</v>
      </c>
      <c r="AG38" s="353">
        <v>0</v>
      </c>
      <c r="AH38" s="353">
        <v>0</v>
      </c>
      <c r="AI38" s="353">
        <v>0</v>
      </c>
      <c r="AJ38" s="94">
        <f t="shared" si="11"/>
        <v>76.638103453368146</v>
      </c>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row>
    <row r="39" spans="1:70" s="93" customFormat="1" x14ac:dyDescent="0.2">
      <c r="A39" s="5"/>
      <c r="B39" s="356" t="s">
        <v>71</v>
      </c>
      <c r="C39" s="357">
        <v>44.602229890000004</v>
      </c>
      <c r="D39" s="357">
        <v>209.21790061000002</v>
      </c>
      <c r="E39" s="357">
        <v>250.63606252</v>
      </c>
      <c r="F39" s="357">
        <v>195.89722084000005</v>
      </c>
      <c r="G39" s="357">
        <v>31.719793360000001</v>
      </c>
      <c r="H39" s="357">
        <v>1.1479455600000001</v>
      </c>
      <c r="I39" s="357">
        <v>1.1479455600000001</v>
      </c>
      <c r="J39" s="84">
        <v>0.47831080999999998</v>
      </c>
      <c r="K39" s="357">
        <v>0</v>
      </c>
      <c r="L39" s="357">
        <v>0</v>
      </c>
      <c r="M39" s="357">
        <v>0</v>
      </c>
      <c r="N39" s="357">
        <v>0</v>
      </c>
      <c r="O39" s="357">
        <v>0</v>
      </c>
      <c r="P39" s="357">
        <v>0</v>
      </c>
      <c r="Q39" s="357">
        <v>0</v>
      </c>
      <c r="R39" s="357">
        <v>0</v>
      </c>
      <c r="S39" s="357">
        <v>0</v>
      </c>
      <c r="T39" s="357">
        <v>0</v>
      </c>
      <c r="U39" s="357">
        <v>0</v>
      </c>
      <c r="V39" s="357">
        <v>0</v>
      </c>
      <c r="W39" s="357">
        <v>0</v>
      </c>
      <c r="X39" s="357">
        <v>0</v>
      </c>
      <c r="Y39" s="357">
        <v>0</v>
      </c>
      <c r="Z39" s="357">
        <v>0</v>
      </c>
      <c r="AA39" s="357">
        <v>0</v>
      </c>
      <c r="AB39" s="357">
        <v>0</v>
      </c>
      <c r="AC39" s="357">
        <v>0</v>
      </c>
      <c r="AD39" s="357">
        <v>0</v>
      </c>
      <c r="AE39" s="357">
        <v>0</v>
      </c>
      <c r="AF39" s="357">
        <v>0</v>
      </c>
      <c r="AG39" s="357">
        <v>0</v>
      </c>
      <c r="AH39" s="357">
        <v>0</v>
      </c>
      <c r="AI39" s="357">
        <v>0</v>
      </c>
      <c r="AJ39" s="84">
        <f t="shared" si="11"/>
        <v>734.8474091500002</v>
      </c>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row>
    <row r="40" spans="1:70" ht="13.5" thickBot="1" x14ac:dyDescent="0.25">
      <c r="B40" s="358"/>
      <c r="C40" s="359"/>
      <c r="D40" s="359"/>
      <c r="E40" s="359"/>
      <c r="F40" s="359"/>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row>
    <row r="41" spans="1:70" ht="13.5" thickBot="1" x14ac:dyDescent="0.25">
      <c r="A41" s="159"/>
      <c r="B41" s="126" t="s">
        <v>240</v>
      </c>
      <c r="C41" s="78">
        <v>4300.8566966015333</v>
      </c>
      <c r="D41" s="78">
        <v>4433.4179431984603</v>
      </c>
      <c r="E41" s="78">
        <v>0</v>
      </c>
      <c r="F41" s="78">
        <v>0</v>
      </c>
      <c r="G41" s="78">
        <v>0</v>
      </c>
      <c r="H41" s="78">
        <v>0</v>
      </c>
      <c r="I41" s="78">
        <v>0</v>
      </c>
      <c r="J41" s="78">
        <v>0</v>
      </c>
      <c r="K41" s="78">
        <v>0</v>
      </c>
      <c r="L41" s="78">
        <v>0</v>
      </c>
      <c r="M41" s="78">
        <v>0</v>
      </c>
      <c r="N41" s="78">
        <v>0</v>
      </c>
      <c r="O41" s="78">
        <v>0</v>
      </c>
      <c r="P41" s="78">
        <v>0</v>
      </c>
      <c r="Q41" s="78">
        <v>0</v>
      </c>
      <c r="R41" s="78">
        <v>0</v>
      </c>
      <c r="S41" s="78">
        <v>0</v>
      </c>
      <c r="T41" s="78">
        <v>0</v>
      </c>
      <c r="U41" s="78">
        <v>0</v>
      </c>
      <c r="V41" s="78">
        <v>0</v>
      </c>
      <c r="W41" s="78">
        <v>0</v>
      </c>
      <c r="X41" s="78">
        <v>0</v>
      </c>
      <c r="Y41" s="78">
        <v>0</v>
      </c>
      <c r="Z41" s="78">
        <v>0</v>
      </c>
      <c r="AA41" s="78">
        <v>0</v>
      </c>
      <c r="AB41" s="78">
        <v>0</v>
      </c>
      <c r="AC41" s="78">
        <v>0</v>
      </c>
      <c r="AD41" s="78">
        <v>0</v>
      </c>
      <c r="AE41" s="78">
        <v>0</v>
      </c>
      <c r="AF41" s="78">
        <v>0</v>
      </c>
      <c r="AG41" s="78">
        <v>0</v>
      </c>
      <c r="AH41" s="78">
        <v>0</v>
      </c>
      <c r="AI41" s="78">
        <v>0</v>
      </c>
      <c r="AJ41" s="127">
        <f>SUM(C41:AI41)</f>
        <v>8734.2746397999945</v>
      </c>
    </row>
    <row r="42" spans="1:70" ht="13.5" thickBot="1" x14ac:dyDescent="0.25">
      <c r="B42" s="360"/>
      <c r="C42" s="359"/>
      <c r="D42" s="359"/>
      <c r="E42" s="359"/>
      <c r="F42" s="359"/>
      <c r="G42" s="361"/>
      <c r="H42" s="361"/>
      <c r="I42" s="361"/>
      <c r="J42" s="362"/>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row>
    <row r="43" spans="1:70" ht="13.5" thickBot="1" x14ac:dyDescent="0.25">
      <c r="A43" s="159"/>
      <c r="B43" s="126" t="s">
        <v>308</v>
      </c>
      <c r="C43" s="78">
        <f t="shared" ref="C43:AI43" si="13">+C44+C61+SUM(C78:C127)+C130</f>
        <v>6160.4703242152527</v>
      </c>
      <c r="D43" s="78">
        <f t="shared" si="13"/>
        <v>40178.800277040064</v>
      </c>
      <c r="E43" s="78">
        <f t="shared" si="13"/>
        <v>22872.938947915769</v>
      </c>
      <c r="F43" s="78">
        <f t="shared" si="13"/>
        <v>20690.656270395506</v>
      </c>
      <c r="G43" s="78">
        <f t="shared" si="13"/>
        <v>17761.872999414722</v>
      </c>
      <c r="H43" s="78">
        <f t="shared" si="13"/>
        <v>15468.843211974821</v>
      </c>
      <c r="I43" s="78">
        <f t="shared" si="13"/>
        <v>19140.50115649814</v>
      </c>
      <c r="J43" s="78">
        <f t="shared" si="13"/>
        <v>11199.981373884708</v>
      </c>
      <c r="K43" s="78">
        <f t="shared" si="13"/>
        <v>12455.553419078875</v>
      </c>
      <c r="L43" s="78">
        <f t="shared" si="13"/>
        <v>8998.8481335435499</v>
      </c>
      <c r="M43" s="78">
        <f t="shared" si="13"/>
        <v>3277.6087915777916</v>
      </c>
      <c r="N43" s="78">
        <f t="shared" si="13"/>
        <v>4001.216212805653</v>
      </c>
      <c r="O43" s="78">
        <f t="shared" si="13"/>
        <v>4001.216212805653</v>
      </c>
      <c r="P43" s="78">
        <f t="shared" si="13"/>
        <v>4001.216212805653</v>
      </c>
      <c r="Q43" s="78">
        <f t="shared" si="13"/>
        <v>4001.216212805653</v>
      </c>
      <c r="R43" s="78">
        <f t="shared" si="13"/>
        <v>1818.2242602144565</v>
      </c>
      <c r="S43" s="78">
        <f t="shared" si="13"/>
        <v>2716.0821601644566</v>
      </c>
      <c r="T43" s="78">
        <f t="shared" si="13"/>
        <v>5102.623650052451</v>
      </c>
      <c r="U43" s="78">
        <f t="shared" si="13"/>
        <v>3379.8314652024505</v>
      </c>
      <c r="V43" s="78">
        <f t="shared" si="13"/>
        <v>3178.3731713303127</v>
      </c>
      <c r="W43" s="78">
        <f t="shared" si="13"/>
        <v>958.86485764672727</v>
      </c>
      <c r="X43" s="78">
        <f t="shared" si="13"/>
        <v>763.65828264672734</v>
      </c>
      <c r="Y43" s="78">
        <f t="shared" si="13"/>
        <v>648.15763264672728</v>
      </c>
      <c r="Z43" s="78">
        <f t="shared" si="13"/>
        <v>642.31963264672731</v>
      </c>
      <c r="AA43" s="78">
        <f t="shared" si="13"/>
        <v>636.69463264672731</v>
      </c>
      <c r="AB43" s="78">
        <f t="shared" si="13"/>
        <v>636.69463264672731</v>
      </c>
      <c r="AC43" s="78">
        <f t="shared" si="13"/>
        <v>636.69463264672731</v>
      </c>
      <c r="AD43" s="78">
        <f t="shared" si="13"/>
        <v>2750.1531427587333</v>
      </c>
      <c r="AE43" s="78">
        <f t="shared" si="13"/>
        <v>817.50275043092176</v>
      </c>
      <c r="AF43" s="78">
        <f t="shared" si="13"/>
        <v>3000.1531427587333</v>
      </c>
      <c r="AG43" s="78">
        <f t="shared" si="13"/>
        <v>0.15314275873331906</v>
      </c>
      <c r="AH43" s="78">
        <f t="shared" si="13"/>
        <v>0.15314275873331906</v>
      </c>
      <c r="AI43" s="78">
        <f t="shared" si="13"/>
        <v>2759.0354227663083</v>
      </c>
      <c r="AJ43" s="127">
        <f t="shared" ref="AJ43:AJ74" si="14">SUM(C43:AI43)</f>
        <v>224656.30951148516</v>
      </c>
    </row>
    <row r="44" spans="1:70" x14ac:dyDescent="0.2">
      <c r="B44" s="363" t="s">
        <v>75</v>
      </c>
      <c r="C44" s="364">
        <f t="shared" ref="C44:AI44" si="15">+C45+C48+C55+C58</f>
        <v>0</v>
      </c>
      <c r="D44" s="364">
        <f t="shared" si="15"/>
        <v>0</v>
      </c>
      <c r="E44" s="364">
        <f t="shared" si="15"/>
        <v>0</v>
      </c>
      <c r="F44" s="364">
        <f t="shared" si="15"/>
        <v>0</v>
      </c>
      <c r="G44" s="364">
        <f t="shared" si="15"/>
        <v>0</v>
      </c>
      <c r="H44" s="364">
        <f t="shared" si="15"/>
        <v>0</v>
      </c>
      <c r="I44" s="364">
        <f t="shared" si="15"/>
        <v>0</v>
      </c>
      <c r="J44" s="364">
        <f t="shared" si="15"/>
        <v>0</v>
      </c>
      <c r="K44" s="364">
        <f t="shared" si="15"/>
        <v>0</v>
      </c>
      <c r="L44" s="364">
        <f t="shared" si="15"/>
        <v>0</v>
      </c>
      <c r="M44" s="364">
        <f t="shared" si="15"/>
        <v>723.60742122786155</v>
      </c>
      <c r="N44" s="364">
        <f t="shared" si="15"/>
        <v>1447.2148424557231</v>
      </c>
      <c r="O44" s="364">
        <f t="shared" si="15"/>
        <v>1447.2148424557231</v>
      </c>
      <c r="P44" s="364">
        <f t="shared" si="15"/>
        <v>1447.2148424557231</v>
      </c>
      <c r="Q44" s="364">
        <f t="shared" si="15"/>
        <v>1447.2148424557231</v>
      </c>
      <c r="R44" s="364">
        <f t="shared" si="15"/>
        <v>1447.2148424557231</v>
      </c>
      <c r="S44" s="364">
        <f t="shared" si="15"/>
        <v>1447.2148424557231</v>
      </c>
      <c r="T44" s="364">
        <f t="shared" si="15"/>
        <v>1447.2148424557231</v>
      </c>
      <c r="U44" s="364">
        <f t="shared" si="15"/>
        <v>1447.2148424557231</v>
      </c>
      <c r="V44" s="364">
        <f t="shared" si="15"/>
        <v>2170.8222636835853</v>
      </c>
      <c r="W44" s="364">
        <f t="shared" si="15"/>
        <v>0</v>
      </c>
      <c r="X44" s="364">
        <f t="shared" si="15"/>
        <v>0</v>
      </c>
      <c r="Y44" s="364">
        <f t="shared" si="15"/>
        <v>0</v>
      </c>
      <c r="Z44" s="364">
        <f t="shared" si="15"/>
        <v>0</v>
      </c>
      <c r="AA44" s="364">
        <f t="shared" si="15"/>
        <v>0</v>
      </c>
      <c r="AB44" s="364">
        <f t="shared" si="15"/>
        <v>0</v>
      </c>
      <c r="AC44" s="364">
        <f t="shared" si="15"/>
        <v>0</v>
      </c>
      <c r="AD44" s="364">
        <f t="shared" si="15"/>
        <v>0</v>
      </c>
      <c r="AE44" s="364">
        <f t="shared" si="15"/>
        <v>0</v>
      </c>
      <c r="AF44" s="364">
        <f t="shared" si="15"/>
        <v>0</v>
      </c>
      <c r="AG44" s="364">
        <f t="shared" si="15"/>
        <v>0</v>
      </c>
      <c r="AH44" s="364">
        <f>+AH45+AH48+AH55+AH58</f>
        <v>0</v>
      </c>
      <c r="AI44" s="364">
        <f t="shared" si="15"/>
        <v>0</v>
      </c>
      <c r="AJ44" s="85">
        <f t="shared" si="14"/>
        <v>14472.148424557234</v>
      </c>
    </row>
    <row r="45" spans="1:70" x14ac:dyDescent="0.2">
      <c r="B45" s="275" t="s">
        <v>19</v>
      </c>
      <c r="C45" s="365">
        <f t="shared" ref="C45:AI45" si="16">+C46+C47</f>
        <v>0</v>
      </c>
      <c r="D45" s="365">
        <f t="shared" si="16"/>
        <v>0</v>
      </c>
      <c r="E45" s="365">
        <f t="shared" si="16"/>
        <v>0</v>
      </c>
      <c r="F45" s="365">
        <f t="shared" si="16"/>
        <v>0</v>
      </c>
      <c r="G45" s="365">
        <f t="shared" si="16"/>
        <v>0</v>
      </c>
      <c r="H45" s="365">
        <f t="shared" si="16"/>
        <v>0</v>
      </c>
      <c r="I45" s="365">
        <f t="shared" si="16"/>
        <v>0</v>
      </c>
      <c r="J45" s="365">
        <f t="shared" si="16"/>
        <v>0</v>
      </c>
      <c r="K45" s="365">
        <f t="shared" si="16"/>
        <v>0</v>
      </c>
      <c r="L45" s="365">
        <f t="shared" si="16"/>
        <v>0</v>
      </c>
      <c r="M45" s="365">
        <f t="shared" si="16"/>
        <v>27.766569071920522</v>
      </c>
      <c r="N45" s="365">
        <f t="shared" si="16"/>
        <v>55.533138143841043</v>
      </c>
      <c r="O45" s="365">
        <f t="shared" si="16"/>
        <v>55.533138143841043</v>
      </c>
      <c r="P45" s="365">
        <f t="shared" si="16"/>
        <v>55.533138143841043</v>
      </c>
      <c r="Q45" s="365">
        <f t="shared" si="16"/>
        <v>55.533138143841043</v>
      </c>
      <c r="R45" s="365">
        <f t="shared" si="16"/>
        <v>55.533138143841043</v>
      </c>
      <c r="S45" s="365">
        <f t="shared" si="16"/>
        <v>55.533138143841043</v>
      </c>
      <c r="T45" s="365">
        <f t="shared" si="16"/>
        <v>55.533138143841043</v>
      </c>
      <c r="U45" s="365">
        <f t="shared" si="16"/>
        <v>55.533138143841043</v>
      </c>
      <c r="V45" s="365">
        <f t="shared" si="16"/>
        <v>83.299707215761558</v>
      </c>
      <c r="W45" s="365">
        <f t="shared" si="16"/>
        <v>0</v>
      </c>
      <c r="X45" s="365">
        <f t="shared" si="16"/>
        <v>0</v>
      </c>
      <c r="Y45" s="365">
        <f t="shared" si="16"/>
        <v>0</v>
      </c>
      <c r="Z45" s="365">
        <f t="shared" si="16"/>
        <v>0</v>
      </c>
      <c r="AA45" s="365">
        <f t="shared" si="16"/>
        <v>0</v>
      </c>
      <c r="AB45" s="365">
        <f t="shared" si="16"/>
        <v>0</v>
      </c>
      <c r="AC45" s="365">
        <f t="shared" si="16"/>
        <v>0</v>
      </c>
      <c r="AD45" s="365">
        <f t="shared" si="16"/>
        <v>0</v>
      </c>
      <c r="AE45" s="365">
        <f t="shared" si="16"/>
        <v>0</v>
      </c>
      <c r="AF45" s="365">
        <f t="shared" si="16"/>
        <v>0</v>
      </c>
      <c r="AG45" s="365">
        <f t="shared" si="16"/>
        <v>0</v>
      </c>
      <c r="AH45" s="365">
        <f t="shared" si="16"/>
        <v>0</v>
      </c>
      <c r="AI45" s="365">
        <f t="shared" si="16"/>
        <v>0</v>
      </c>
      <c r="AJ45" s="95">
        <f t="shared" si="14"/>
        <v>555.3313814384104</v>
      </c>
    </row>
    <row r="46" spans="1:70" x14ac:dyDescent="0.2">
      <c r="B46" s="366" t="s">
        <v>241</v>
      </c>
      <c r="C46" s="365">
        <v>0</v>
      </c>
      <c r="D46" s="365">
        <v>0</v>
      </c>
      <c r="E46" s="365">
        <v>0</v>
      </c>
      <c r="F46" s="365">
        <v>0</v>
      </c>
      <c r="G46" s="365">
        <v>0</v>
      </c>
      <c r="H46" s="365">
        <v>0</v>
      </c>
      <c r="I46" s="365">
        <v>0</v>
      </c>
      <c r="J46" s="81">
        <v>0</v>
      </c>
      <c r="K46" s="365">
        <v>0</v>
      </c>
      <c r="L46" s="365">
        <v>0</v>
      </c>
      <c r="M46" s="365">
        <v>27.656578796932319</v>
      </c>
      <c r="N46" s="365">
        <v>55.313157593864638</v>
      </c>
      <c r="O46" s="365">
        <v>55.313157593864638</v>
      </c>
      <c r="P46" s="365">
        <v>55.313157593864638</v>
      </c>
      <c r="Q46" s="365">
        <v>55.313157593864638</v>
      </c>
      <c r="R46" s="365">
        <v>55.313157593864638</v>
      </c>
      <c r="S46" s="365">
        <v>55.313157593864638</v>
      </c>
      <c r="T46" s="365">
        <v>55.313157593864638</v>
      </c>
      <c r="U46" s="365">
        <v>55.313157593864638</v>
      </c>
      <c r="V46" s="365">
        <v>82.969736390796953</v>
      </c>
      <c r="W46" s="365">
        <v>0</v>
      </c>
      <c r="X46" s="365">
        <v>0</v>
      </c>
      <c r="Y46" s="365">
        <v>0</v>
      </c>
      <c r="Z46" s="365">
        <v>0</v>
      </c>
      <c r="AA46" s="365">
        <v>0</v>
      </c>
      <c r="AB46" s="365">
        <v>0</v>
      </c>
      <c r="AC46" s="365">
        <v>0</v>
      </c>
      <c r="AD46" s="365">
        <v>0</v>
      </c>
      <c r="AE46" s="365">
        <v>0</v>
      </c>
      <c r="AF46" s="365">
        <v>0</v>
      </c>
      <c r="AG46" s="365">
        <v>0</v>
      </c>
      <c r="AH46" s="365">
        <v>0</v>
      </c>
      <c r="AI46" s="365">
        <v>0</v>
      </c>
      <c r="AJ46" s="81">
        <f t="shared" si="14"/>
        <v>553.13157593864628</v>
      </c>
    </row>
    <row r="47" spans="1:70" x14ac:dyDescent="0.2">
      <c r="A47" s="89"/>
      <c r="B47" s="366" t="s">
        <v>242</v>
      </c>
      <c r="C47" s="365">
        <v>0</v>
      </c>
      <c r="D47" s="365">
        <v>0</v>
      </c>
      <c r="E47" s="365">
        <v>0</v>
      </c>
      <c r="F47" s="365">
        <v>0</v>
      </c>
      <c r="G47" s="365">
        <v>0</v>
      </c>
      <c r="H47" s="365">
        <v>0</v>
      </c>
      <c r="I47" s="365">
        <v>0</v>
      </c>
      <c r="J47" s="81">
        <v>0</v>
      </c>
      <c r="K47" s="365">
        <v>0</v>
      </c>
      <c r="L47" s="365">
        <v>0</v>
      </c>
      <c r="M47" s="365">
        <v>0.10999027498820209</v>
      </c>
      <c r="N47" s="365">
        <v>0.21998054997640418</v>
      </c>
      <c r="O47" s="365">
        <v>0.21998054997640418</v>
      </c>
      <c r="P47" s="365">
        <v>0.21998054997640418</v>
      </c>
      <c r="Q47" s="365">
        <v>0.21998054997640418</v>
      </c>
      <c r="R47" s="365">
        <v>0.21998054997640418</v>
      </c>
      <c r="S47" s="365">
        <v>0.21998054997640418</v>
      </c>
      <c r="T47" s="365">
        <v>0.21998054997640418</v>
      </c>
      <c r="U47" s="365">
        <v>0.21998054997640418</v>
      </c>
      <c r="V47" s="365">
        <v>0.32997082496460628</v>
      </c>
      <c r="W47" s="365">
        <v>0</v>
      </c>
      <c r="X47" s="365">
        <v>0</v>
      </c>
      <c r="Y47" s="365">
        <v>0</v>
      </c>
      <c r="Z47" s="365">
        <v>0</v>
      </c>
      <c r="AA47" s="365">
        <v>0</v>
      </c>
      <c r="AB47" s="365">
        <v>0</v>
      </c>
      <c r="AC47" s="365">
        <v>0</v>
      </c>
      <c r="AD47" s="365">
        <v>0</v>
      </c>
      <c r="AE47" s="365">
        <v>0</v>
      </c>
      <c r="AF47" s="365">
        <v>0</v>
      </c>
      <c r="AG47" s="365">
        <v>0</v>
      </c>
      <c r="AH47" s="365">
        <v>0</v>
      </c>
      <c r="AI47" s="365">
        <v>0</v>
      </c>
      <c r="AJ47" s="81">
        <f t="shared" si="14"/>
        <v>2.1998054997640422</v>
      </c>
    </row>
    <row r="48" spans="1:70" x14ac:dyDescent="0.2">
      <c r="A48" s="89"/>
      <c r="B48" s="275" t="s">
        <v>20</v>
      </c>
      <c r="C48" s="365">
        <f t="shared" ref="C48:AI48" si="17">+C49+C52</f>
        <v>0</v>
      </c>
      <c r="D48" s="365">
        <f t="shared" si="17"/>
        <v>0</v>
      </c>
      <c r="E48" s="365">
        <f t="shared" si="17"/>
        <v>0</v>
      </c>
      <c r="F48" s="365">
        <f t="shared" si="17"/>
        <v>0</v>
      </c>
      <c r="G48" s="365">
        <f t="shared" si="17"/>
        <v>0</v>
      </c>
      <c r="H48" s="365">
        <f t="shared" si="17"/>
        <v>0</v>
      </c>
      <c r="I48" s="365">
        <f t="shared" si="17"/>
        <v>0</v>
      </c>
      <c r="J48" s="365">
        <f t="shared" si="17"/>
        <v>0</v>
      </c>
      <c r="K48" s="365">
        <f t="shared" si="17"/>
        <v>0</v>
      </c>
      <c r="L48" s="365">
        <f t="shared" si="17"/>
        <v>0</v>
      </c>
      <c r="M48" s="365">
        <f t="shared" si="17"/>
        <v>334.73154590000001</v>
      </c>
      <c r="N48" s="365">
        <f t="shared" si="17"/>
        <v>669.46309180000003</v>
      </c>
      <c r="O48" s="365">
        <f t="shared" si="17"/>
        <v>669.46309180000003</v>
      </c>
      <c r="P48" s="365">
        <f t="shared" si="17"/>
        <v>669.46309180000003</v>
      </c>
      <c r="Q48" s="365">
        <f t="shared" si="17"/>
        <v>669.46309180000003</v>
      </c>
      <c r="R48" s="365">
        <f t="shared" si="17"/>
        <v>669.46309180000003</v>
      </c>
      <c r="S48" s="365">
        <f t="shared" si="17"/>
        <v>669.46309180000003</v>
      </c>
      <c r="T48" s="365">
        <f t="shared" si="17"/>
        <v>669.46309180000003</v>
      </c>
      <c r="U48" s="365">
        <f t="shared" si="17"/>
        <v>669.46309180000003</v>
      </c>
      <c r="V48" s="365">
        <f t="shared" si="17"/>
        <v>1004.1946377</v>
      </c>
      <c r="W48" s="365">
        <f t="shared" si="17"/>
        <v>0</v>
      </c>
      <c r="X48" s="365">
        <f t="shared" si="17"/>
        <v>0</v>
      </c>
      <c r="Y48" s="365">
        <f t="shared" si="17"/>
        <v>0</v>
      </c>
      <c r="Z48" s="365">
        <f t="shared" si="17"/>
        <v>0</v>
      </c>
      <c r="AA48" s="365">
        <f t="shared" si="17"/>
        <v>0</v>
      </c>
      <c r="AB48" s="365">
        <f t="shared" si="17"/>
        <v>0</v>
      </c>
      <c r="AC48" s="365">
        <f t="shared" si="17"/>
        <v>0</v>
      </c>
      <c r="AD48" s="365">
        <f t="shared" si="17"/>
        <v>0</v>
      </c>
      <c r="AE48" s="365">
        <f t="shared" si="17"/>
        <v>0</v>
      </c>
      <c r="AF48" s="365">
        <f t="shared" si="17"/>
        <v>0</v>
      </c>
      <c r="AG48" s="365">
        <f t="shared" si="17"/>
        <v>0</v>
      </c>
      <c r="AH48" s="365">
        <f t="shared" si="17"/>
        <v>0</v>
      </c>
      <c r="AI48" s="365">
        <f t="shared" si="17"/>
        <v>0</v>
      </c>
      <c r="AJ48" s="81">
        <f t="shared" si="14"/>
        <v>6694.6309180000017</v>
      </c>
    </row>
    <row r="49" spans="1:36" x14ac:dyDescent="0.2">
      <c r="A49" s="89"/>
      <c r="B49" s="366" t="s">
        <v>241</v>
      </c>
      <c r="C49" s="365">
        <f t="shared" ref="C49:AI49" si="18">+C50+C51</f>
        <v>0</v>
      </c>
      <c r="D49" s="365">
        <f t="shared" si="18"/>
        <v>0</v>
      </c>
      <c r="E49" s="365">
        <f t="shared" si="18"/>
        <v>0</v>
      </c>
      <c r="F49" s="365">
        <f t="shared" si="18"/>
        <v>0</v>
      </c>
      <c r="G49" s="365">
        <f t="shared" si="18"/>
        <v>0</v>
      </c>
      <c r="H49" s="365">
        <f t="shared" si="18"/>
        <v>0</v>
      </c>
      <c r="I49" s="365">
        <f t="shared" si="18"/>
        <v>0</v>
      </c>
      <c r="J49" s="365">
        <f t="shared" si="18"/>
        <v>0</v>
      </c>
      <c r="K49" s="365">
        <f t="shared" si="18"/>
        <v>0</v>
      </c>
      <c r="L49" s="365">
        <f t="shared" si="18"/>
        <v>0</v>
      </c>
      <c r="M49" s="365">
        <f t="shared" si="18"/>
        <v>326.31260185000002</v>
      </c>
      <c r="N49" s="365">
        <f t="shared" si="18"/>
        <v>652.62520370000004</v>
      </c>
      <c r="O49" s="365">
        <f t="shared" si="18"/>
        <v>652.62520370000004</v>
      </c>
      <c r="P49" s="365">
        <f t="shared" si="18"/>
        <v>652.62520370000004</v>
      </c>
      <c r="Q49" s="365">
        <f t="shared" si="18"/>
        <v>652.62520370000004</v>
      </c>
      <c r="R49" s="365">
        <f t="shared" si="18"/>
        <v>652.62520370000004</v>
      </c>
      <c r="S49" s="365">
        <f t="shared" si="18"/>
        <v>652.62520370000004</v>
      </c>
      <c r="T49" s="365">
        <f t="shared" si="18"/>
        <v>652.62520370000004</v>
      </c>
      <c r="U49" s="365">
        <f t="shared" si="18"/>
        <v>652.62520370000004</v>
      </c>
      <c r="V49" s="365">
        <f t="shared" si="18"/>
        <v>978.93780555000001</v>
      </c>
      <c r="W49" s="365">
        <f t="shared" si="18"/>
        <v>0</v>
      </c>
      <c r="X49" s="365">
        <f t="shared" si="18"/>
        <v>0</v>
      </c>
      <c r="Y49" s="365">
        <f t="shared" si="18"/>
        <v>0</v>
      </c>
      <c r="Z49" s="365">
        <f t="shared" si="18"/>
        <v>0</v>
      </c>
      <c r="AA49" s="365">
        <f t="shared" si="18"/>
        <v>0</v>
      </c>
      <c r="AB49" s="365">
        <f t="shared" si="18"/>
        <v>0</v>
      </c>
      <c r="AC49" s="365">
        <f t="shared" si="18"/>
        <v>0</v>
      </c>
      <c r="AD49" s="365">
        <f t="shared" si="18"/>
        <v>0</v>
      </c>
      <c r="AE49" s="365">
        <f t="shared" si="18"/>
        <v>0</v>
      </c>
      <c r="AF49" s="365">
        <f t="shared" si="18"/>
        <v>0</v>
      </c>
      <c r="AG49" s="365">
        <f t="shared" si="18"/>
        <v>0</v>
      </c>
      <c r="AH49" s="365">
        <f t="shared" si="18"/>
        <v>0</v>
      </c>
      <c r="AI49" s="365">
        <f t="shared" si="18"/>
        <v>0</v>
      </c>
      <c r="AJ49" s="81">
        <f t="shared" si="14"/>
        <v>6526.2520370000011</v>
      </c>
    </row>
    <row r="50" spans="1:36" x14ac:dyDescent="0.2">
      <c r="A50" s="89"/>
      <c r="B50" s="367" t="s">
        <v>243</v>
      </c>
      <c r="C50" s="365">
        <v>0</v>
      </c>
      <c r="D50" s="365">
        <v>0</v>
      </c>
      <c r="E50" s="365">
        <v>0</v>
      </c>
      <c r="F50" s="365">
        <v>0</v>
      </c>
      <c r="G50" s="365">
        <v>0</v>
      </c>
      <c r="H50" s="365">
        <v>0</v>
      </c>
      <c r="I50" s="365">
        <v>0</v>
      </c>
      <c r="J50" s="81">
        <v>0</v>
      </c>
      <c r="K50" s="365">
        <v>0</v>
      </c>
      <c r="L50" s="365">
        <v>0</v>
      </c>
      <c r="M50" s="365">
        <v>264.83445975000001</v>
      </c>
      <c r="N50" s="365">
        <v>529.66891950000002</v>
      </c>
      <c r="O50" s="365">
        <v>529.66891950000002</v>
      </c>
      <c r="P50" s="365">
        <v>529.66891950000002</v>
      </c>
      <c r="Q50" s="365">
        <v>529.66891950000002</v>
      </c>
      <c r="R50" s="365">
        <v>529.66891950000002</v>
      </c>
      <c r="S50" s="365">
        <v>529.66891950000002</v>
      </c>
      <c r="T50" s="365">
        <v>529.66891950000002</v>
      </c>
      <c r="U50" s="365">
        <v>529.66891950000002</v>
      </c>
      <c r="V50" s="365">
        <v>794.50337924999997</v>
      </c>
      <c r="W50" s="365">
        <v>0</v>
      </c>
      <c r="X50" s="365">
        <v>0</v>
      </c>
      <c r="Y50" s="365">
        <v>0</v>
      </c>
      <c r="Z50" s="365">
        <v>0</v>
      </c>
      <c r="AA50" s="365">
        <v>0</v>
      </c>
      <c r="AB50" s="365">
        <v>0</v>
      </c>
      <c r="AC50" s="365">
        <v>0</v>
      </c>
      <c r="AD50" s="365">
        <v>0</v>
      </c>
      <c r="AE50" s="365">
        <v>0</v>
      </c>
      <c r="AF50" s="365">
        <v>0</v>
      </c>
      <c r="AG50" s="365">
        <v>0</v>
      </c>
      <c r="AH50" s="365">
        <v>0</v>
      </c>
      <c r="AI50" s="365">
        <v>0</v>
      </c>
      <c r="AJ50" s="81">
        <f t="shared" si="14"/>
        <v>5296.6891949999999</v>
      </c>
    </row>
    <row r="51" spans="1:36" x14ac:dyDescent="0.2">
      <c r="A51" s="89"/>
      <c r="B51" s="368" t="s">
        <v>244</v>
      </c>
      <c r="C51" s="365">
        <v>0</v>
      </c>
      <c r="D51" s="365">
        <v>0</v>
      </c>
      <c r="E51" s="365">
        <v>0</v>
      </c>
      <c r="F51" s="365">
        <v>0</v>
      </c>
      <c r="G51" s="365">
        <v>0</v>
      </c>
      <c r="H51" s="365">
        <v>0</v>
      </c>
      <c r="I51" s="365">
        <v>0</v>
      </c>
      <c r="J51" s="81">
        <v>0</v>
      </c>
      <c r="K51" s="365">
        <v>0</v>
      </c>
      <c r="L51" s="365">
        <v>0</v>
      </c>
      <c r="M51" s="365">
        <v>61.478142099999999</v>
      </c>
      <c r="N51" s="365">
        <v>122.9562842</v>
      </c>
      <c r="O51" s="365">
        <v>122.9562842</v>
      </c>
      <c r="P51" s="365">
        <v>122.9562842</v>
      </c>
      <c r="Q51" s="365">
        <v>122.9562842</v>
      </c>
      <c r="R51" s="365">
        <v>122.9562842</v>
      </c>
      <c r="S51" s="365">
        <v>122.9562842</v>
      </c>
      <c r="T51" s="365">
        <v>122.9562842</v>
      </c>
      <c r="U51" s="365">
        <v>122.9562842</v>
      </c>
      <c r="V51" s="365">
        <v>184.43442630000001</v>
      </c>
      <c r="W51" s="365">
        <v>0</v>
      </c>
      <c r="X51" s="365">
        <v>0</v>
      </c>
      <c r="Y51" s="365">
        <v>0</v>
      </c>
      <c r="Z51" s="365">
        <v>0</v>
      </c>
      <c r="AA51" s="365">
        <v>0</v>
      </c>
      <c r="AB51" s="365">
        <v>0</v>
      </c>
      <c r="AC51" s="365">
        <v>0</v>
      </c>
      <c r="AD51" s="365">
        <v>0</v>
      </c>
      <c r="AE51" s="365">
        <v>0</v>
      </c>
      <c r="AF51" s="365">
        <v>0</v>
      </c>
      <c r="AG51" s="365">
        <v>0</v>
      </c>
      <c r="AH51" s="365">
        <v>0</v>
      </c>
      <c r="AI51" s="365">
        <v>0</v>
      </c>
      <c r="AJ51" s="81">
        <f t="shared" si="14"/>
        <v>1229.562842</v>
      </c>
    </row>
    <row r="52" spans="1:36" x14ac:dyDescent="0.2">
      <c r="A52" s="89"/>
      <c r="B52" s="366" t="s">
        <v>242</v>
      </c>
      <c r="C52" s="365">
        <f t="shared" ref="C52:AI52" si="19">+C53+C54</f>
        <v>0</v>
      </c>
      <c r="D52" s="365">
        <f t="shared" si="19"/>
        <v>0</v>
      </c>
      <c r="E52" s="365">
        <f t="shared" si="19"/>
        <v>0</v>
      </c>
      <c r="F52" s="365">
        <f t="shared" si="19"/>
        <v>0</v>
      </c>
      <c r="G52" s="365">
        <f t="shared" si="19"/>
        <v>0</v>
      </c>
      <c r="H52" s="365">
        <f t="shared" si="19"/>
        <v>0</v>
      </c>
      <c r="I52" s="365">
        <f t="shared" si="19"/>
        <v>0</v>
      </c>
      <c r="J52" s="365">
        <f t="shared" si="19"/>
        <v>0</v>
      </c>
      <c r="K52" s="365">
        <f t="shared" si="19"/>
        <v>0</v>
      </c>
      <c r="L52" s="365">
        <f t="shared" si="19"/>
        <v>0</v>
      </c>
      <c r="M52" s="365">
        <f t="shared" si="19"/>
        <v>8.4189440500000003</v>
      </c>
      <c r="N52" s="365">
        <f t="shared" si="19"/>
        <v>16.837888100000001</v>
      </c>
      <c r="O52" s="365">
        <f t="shared" si="19"/>
        <v>16.837888100000001</v>
      </c>
      <c r="P52" s="365">
        <f t="shared" si="19"/>
        <v>16.837888100000001</v>
      </c>
      <c r="Q52" s="365">
        <f t="shared" si="19"/>
        <v>16.837888100000001</v>
      </c>
      <c r="R52" s="365">
        <f t="shared" si="19"/>
        <v>16.837888100000001</v>
      </c>
      <c r="S52" s="365">
        <f t="shared" si="19"/>
        <v>16.837888100000001</v>
      </c>
      <c r="T52" s="365">
        <f t="shared" si="19"/>
        <v>16.837888100000001</v>
      </c>
      <c r="U52" s="365">
        <f t="shared" si="19"/>
        <v>16.837888100000001</v>
      </c>
      <c r="V52" s="365">
        <f t="shared" si="19"/>
        <v>25.256832150000001</v>
      </c>
      <c r="W52" s="365">
        <f t="shared" si="19"/>
        <v>0</v>
      </c>
      <c r="X52" s="365">
        <f t="shared" si="19"/>
        <v>0</v>
      </c>
      <c r="Y52" s="365">
        <f t="shared" si="19"/>
        <v>0</v>
      </c>
      <c r="Z52" s="365">
        <f t="shared" si="19"/>
        <v>0</v>
      </c>
      <c r="AA52" s="365">
        <f t="shared" si="19"/>
        <v>0</v>
      </c>
      <c r="AB52" s="365">
        <f t="shared" si="19"/>
        <v>0</v>
      </c>
      <c r="AC52" s="365">
        <f t="shared" si="19"/>
        <v>0</v>
      </c>
      <c r="AD52" s="365">
        <f t="shared" si="19"/>
        <v>0</v>
      </c>
      <c r="AE52" s="365">
        <f t="shared" si="19"/>
        <v>0</v>
      </c>
      <c r="AF52" s="365">
        <f t="shared" si="19"/>
        <v>0</v>
      </c>
      <c r="AG52" s="365">
        <f t="shared" si="19"/>
        <v>0</v>
      </c>
      <c r="AH52" s="365">
        <f t="shared" si="19"/>
        <v>0</v>
      </c>
      <c r="AI52" s="365">
        <f t="shared" si="19"/>
        <v>0</v>
      </c>
      <c r="AJ52" s="81">
        <f t="shared" si="14"/>
        <v>168.37888100000001</v>
      </c>
    </row>
    <row r="53" spans="1:36" x14ac:dyDescent="0.2">
      <c r="A53" s="89"/>
      <c r="B53" s="367" t="s">
        <v>243</v>
      </c>
      <c r="C53" s="365">
        <v>0</v>
      </c>
      <c r="D53" s="365">
        <v>0</v>
      </c>
      <c r="E53" s="365">
        <v>0</v>
      </c>
      <c r="F53" s="365">
        <v>0</v>
      </c>
      <c r="G53" s="365">
        <v>0</v>
      </c>
      <c r="H53" s="365">
        <v>0</v>
      </c>
      <c r="I53" s="365">
        <v>0</v>
      </c>
      <c r="J53" s="81">
        <v>0</v>
      </c>
      <c r="K53" s="365">
        <v>0</v>
      </c>
      <c r="L53" s="365">
        <v>0</v>
      </c>
      <c r="M53" s="365">
        <v>4.8469589500000003</v>
      </c>
      <c r="N53" s="365">
        <v>9.6939178999999989</v>
      </c>
      <c r="O53" s="365">
        <v>9.6939178999999989</v>
      </c>
      <c r="P53" s="365">
        <v>9.6939178999999989</v>
      </c>
      <c r="Q53" s="365">
        <v>9.6939178999999989</v>
      </c>
      <c r="R53" s="365">
        <v>9.6939178999999989</v>
      </c>
      <c r="S53" s="365">
        <v>9.6939178999999989</v>
      </c>
      <c r="T53" s="365">
        <v>9.6939178999999989</v>
      </c>
      <c r="U53" s="365">
        <v>9.6939178999999989</v>
      </c>
      <c r="V53" s="365">
        <v>14.540876849999998</v>
      </c>
      <c r="W53" s="365">
        <v>0</v>
      </c>
      <c r="X53" s="365">
        <v>0</v>
      </c>
      <c r="Y53" s="365">
        <v>0</v>
      </c>
      <c r="Z53" s="365">
        <v>0</v>
      </c>
      <c r="AA53" s="365">
        <v>0</v>
      </c>
      <c r="AB53" s="365">
        <v>0</v>
      </c>
      <c r="AC53" s="365">
        <v>0</v>
      </c>
      <c r="AD53" s="365">
        <v>0</v>
      </c>
      <c r="AE53" s="365">
        <v>0</v>
      </c>
      <c r="AF53" s="365">
        <v>0</v>
      </c>
      <c r="AG53" s="365">
        <v>0</v>
      </c>
      <c r="AH53" s="365">
        <v>0</v>
      </c>
      <c r="AI53" s="365">
        <v>0</v>
      </c>
      <c r="AJ53" s="81">
        <f t="shared" si="14"/>
        <v>96.93917900000001</v>
      </c>
    </row>
    <row r="54" spans="1:36" x14ac:dyDescent="0.2">
      <c r="A54" s="89"/>
      <c r="B54" s="368" t="s">
        <v>244</v>
      </c>
      <c r="C54" s="365">
        <v>0</v>
      </c>
      <c r="D54" s="365">
        <v>0</v>
      </c>
      <c r="E54" s="365">
        <v>0</v>
      </c>
      <c r="F54" s="365">
        <v>0</v>
      </c>
      <c r="G54" s="365">
        <v>0</v>
      </c>
      <c r="H54" s="365">
        <v>0</v>
      </c>
      <c r="I54" s="365">
        <v>0</v>
      </c>
      <c r="J54" s="81">
        <v>0</v>
      </c>
      <c r="K54" s="365">
        <v>0</v>
      </c>
      <c r="L54" s="365">
        <v>0</v>
      </c>
      <c r="M54" s="365">
        <v>3.5719851</v>
      </c>
      <c r="N54" s="365">
        <v>7.1439702</v>
      </c>
      <c r="O54" s="365">
        <v>7.1439702</v>
      </c>
      <c r="P54" s="365">
        <v>7.1439702</v>
      </c>
      <c r="Q54" s="365">
        <v>7.1439702</v>
      </c>
      <c r="R54" s="365">
        <v>7.1439702</v>
      </c>
      <c r="S54" s="365">
        <v>7.1439702</v>
      </c>
      <c r="T54" s="365">
        <v>7.1439702</v>
      </c>
      <c r="U54" s="365">
        <v>7.1439702</v>
      </c>
      <c r="V54" s="365">
        <v>10.715955300000001</v>
      </c>
      <c r="W54" s="365">
        <v>0</v>
      </c>
      <c r="X54" s="365">
        <v>0</v>
      </c>
      <c r="Y54" s="365">
        <v>0</v>
      </c>
      <c r="Z54" s="365">
        <v>0</v>
      </c>
      <c r="AA54" s="365">
        <v>0</v>
      </c>
      <c r="AB54" s="365">
        <v>0</v>
      </c>
      <c r="AC54" s="365">
        <v>0</v>
      </c>
      <c r="AD54" s="365">
        <v>0</v>
      </c>
      <c r="AE54" s="365">
        <v>0</v>
      </c>
      <c r="AF54" s="365">
        <v>0</v>
      </c>
      <c r="AG54" s="365">
        <v>0</v>
      </c>
      <c r="AH54" s="365">
        <v>0</v>
      </c>
      <c r="AI54" s="365">
        <v>0</v>
      </c>
      <c r="AJ54" s="81">
        <f t="shared" si="14"/>
        <v>71.439701999999997</v>
      </c>
    </row>
    <row r="55" spans="1:36" x14ac:dyDescent="0.2">
      <c r="A55" s="89"/>
      <c r="B55" s="275" t="s">
        <v>21</v>
      </c>
      <c r="C55" s="365">
        <f t="shared" ref="C55:AI55" si="20">+C56+C57</f>
        <v>0</v>
      </c>
      <c r="D55" s="365">
        <f t="shared" si="20"/>
        <v>0</v>
      </c>
      <c r="E55" s="365">
        <f t="shared" si="20"/>
        <v>0</v>
      </c>
      <c r="F55" s="365">
        <f t="shared" si="20"/>
        <v>0</v>
      </c>
      <c r="G55" s="365">
        <f t="shared" si="20"/>
        <v>0</v>
      </c>
      <c r="H55" s="365">
        <f t="shared" si="20"/>
        <v>0</v>
      </c>
      <c r="I55" s="365">
        <f t="shared" si="20"/>
        <v>0</v>
      </c>
      <c r="J55" s="365">
        <f t="shared" si="20"/>
        <v>0</v>
      </c>
      <c r="K55" s="365">
        <f t="shared" si="20"/>
        <v>0</v>
      </c>
      <c r="L55" s="365">
        <f t="shared" si="20"/>
        <v>0</v>
      </c>
      <c r="M55" s="365">
        <f t="shared" si="20"/>
        <v>352.72575730165647</v>
      </c>
      <c r="N55" s="365">
        <f t="shared" si="20"/>
        <v>705.45151460331294</v>
      </c>
      <c r="O55" s="365">
        <f t="shared" si="20"/>
        <v>705.45151460331294</v>
      </c>
      <c r="P55" s="365">
        <f t="shared" si="20"/>
        <v>705.45151460331294</v>
      </c>
      <c r="Q55" s="365">
        <f t="shared" si="20"/>
        <v>705.45151460331294</v>
      </c>
      <c r="R55" s="365">
        <f t="shared" si="20"/>
        <v>705.45151460331294</v>
      </c>
      <c r="S55" s="365">
        <f t="shared" si="20"/>
        <v>705.45151460331294</v>
      </c>
      <c r="T55" s="365">
        <f t="shared" si="20"/>
        <v>705.45151460331294</v>
      </c>
      <c r="U55" s="365">
        <f t="shared" si="20"/>
        <v>705.45151460331294</v>
      </c>
      <c r="V55" s="365">
        <f t="shared" si="20"/>
        <v>1058.1772719049695</v>
      </c>
      <c r="W55" s="365">
        <f t="shared" si="20"/>
        <v>0</v>
      </c>
      <c r="X55" s="365">
        <f t="shared" si="20"/>
        <v>0</v>
      </c>
      <c r="Y55" s="365">
        <f t="shared" si="20"/>
        <v>0</v>
      </c>
      <c r="Z55" s="365">
        <f t="shared" si="20"/>
        <v>0</v>
      </c>
      <c r="AA55" s="365">
        <f t="shared" si="20"/>
        <v>0</v>
      </c>
      <c r="AB55" s="365">
        <f t="shared" si="20"/>
        <v>0</v>
      </c>
      <c r="AC55" s="365">
        <f t="shared" si="20"/>
        <v>0</v>
      </c>
      <c r="AD55" s="365">
        <f t="shared" si="20"/>
        <v>0</v>
      </c>
      <c r="AE55" s="365">
        <f t="shared" si="20"/>
        <v>0</v>
      </c>
      <c r="AF55" s="365">
        <f t="shared" si="20"/>
        <v>0</v>
      </c>
      <c r="AG55" s="365">
        <f t="shared" si="20"/>
        <v>0</v>
      </c>
      <c r="AH55" s="365">
        <f t="shared" si="20"/>
        <v>0</v>
      </c>
      <c r="AI55" s="365">
        <f t="shared" si="20"/>
        <v>0</v>
      </c>
      <c r="AJ55" s="81">
        <f t="shared" si="14"/>
        <v>7054.515146033129</v>
      </c>
    </row>
    <row r="56" spans="1:36" x14ac:dyDescent="0.2">
      <c r="A56" s="89"/>
      <c r="B56" s="366" t="s">
        <v>241</v>
      </c>
      <c r="C56" s="365">
        <v>0</v>
      </c>
      <c r="D56" s="365">
        <v>0</v>
      </c>
      <c r="E56" s="365">
        <v>0</v>
      </c>
      <c r="F56" s="365">
        <v>0</v>
      </c>
      <c r="G56" s="365">
        <v>0</v>
      </c>
      <c r="H56" s="365">
        <v>0</v>
      </c>
      <c r="I56" s="365">
        <v>0</v>
      </c>
      <c r="J56" s="81">
        <v>0</v>
      </c>
      <c r="K56" s="365">
        <v>0</v>
      </c>
      <c r="L56" s="365">
        <v>0</v>
      </c>
      <c r="M56" s="365">
        <v>274.35223234524847</v>
      </c>
      <c r="N56" s="365">
        <v>548.70446469049693</v>
      </c>
      <c r="O56" s="365">
        <v>548.70446469049693</v>
      </c>
      <c r="P56" s="365">
        <v>548.70446469049693</v>
      </c>
      <c r="Q56" s="365">
        <v>548.70446469049693</v>
      </c>
      <c r="R56" s="365">
        <v>548.70446469049693</v>
      </c>
      <c r="S56" s="365">
        <v>548.70446469049693</v>
      </c>
      <c r="T56" s="365">
        <v>548.70446469049693</v>
      </c>
      <c r="U56" s="365">
        <v>548.70446469049693</v>
      </c>
      <c r="V56" s="365">
        <v>823.0566970357454</v>
      </c>
      <c r="W56" s="365">
        <v>0</v>
      </c>
      <c r="X56" s="365">
        <v>0</v>
      </c>
      <c r="Y56" s="365">
        <v>0</v>
      </c>
      <c r="Z56" s="365">
        <v>0</v>
      </c>
      <c r="AA56" s="365">
        <v>0</v>
      </c>
      <c r="AB56" s="365">
        <v>0</v>
      </c>
      <c r="AC56" s="365">
        <v>0</v>
      </c>
      <c r="AD56" s="365">
        <v>0</v>
      </c>
      <c r="AE56" s="365">
        <v>0</v>
      </c>
      <c r="AF56" s="365">
        <v>0</v>
      </c>
      <c r="AG56" s="365">
        <v>0</v>
      </c>
      <c r="AH56" s="365">
        <v>0</v>
      </c>
      <c r="AI56" s="365">
        <v>0</v>
      </c>
      <c r="AJ56" s="81">
        <f t="shared" si="14"/>
        <v>5487.0446469049693</v>
      </c>
    </row>
    <row r="57" spans="1:36" x14ac:dyDescent="0.2">
      <c r="A57" s="89"/>
      <c r="B57" s="366" t="s">
        <v>242</v>
      </c>
      <c r="C57" s="365">
        <v>0</v>
      </c>
      <c r="D57" s="365">
        <v>0</v>
      </c>
      <c r="E57" s="365">
        <v>0</v>
      </c>
      <c r="F57" s="365">
        <v>0</v>
      </c>
      <c r="G57" s="365">
        <v>0</v>
      </c>
      <c r="H57" s="365">
        <v>0</v>
      </c>
      <c r="I57" s="365">
        <v>0</v>
      </c>
      <c r="J57" s="81">
        <v>0</v>
      </c>
      <c r="K57" s="365">
        <v>0</v>
      </c>
      <c r="L57" s="365">
        <v>0</v>
      </c>
      <c r="M57" s="365">
        <v>78.373524956408019</v>
      </c>
      <c r="N57" s="365">
        <v>156.74704991281607</v>
      </c>
      <c r="O57" s="365">
        <v>156.74704991281607</v>
      </c>
      <c r="P57" s="365">
        <v>156.74704991281607</v>
      </c>
      <c r="Q57" s="365">
        <v>156.74704991281607</v>
      </c>
      <c r="R57" s="365">
        <v>156.74704991281607</v>
      </c>
      <c r="S57" s="365">
        <v>156.74704991281607</v>
      </c>
      <c r="T57" s="365">
        <v>156.74704991281607</v>
      </c>
      <c r="U57" s="365">
        <v>156.74704991281607</v>
      </c>
      <c r="V57" s="365">
        <v>235.1205748692241</v>
      </c>
      <c r="W57" s="365">
        <v>0</v>
      </c>
      <c r="X57" s="365">
        <v>0</v>
      </c>
      <c r="Y57" s="365">
        <v>0</v>
      </c>
      <c r="Z57" s="365">
        <v>0</v>
      </c>
      <c r="AA57" s="365">
        <v>0</v>
      </c>
      <c r="AB57" s="365">
        <v>0</v>
      </c>
      <c r="AC57" s="365">
        <v>0</v>
      </c>
      <c r="AD57" s="365">
        <v>0</v>
      </c>
      <c r="AE57" s="365">
        <v>0</v>
      </c>
      <c r="AF57" s="365">
        <v>0</v>
      </c>
      <c r="AG57" s="365">
        <v>0</v>
      </c>
      <c r="AH57" s="365">
        <v>0</v>
      </c>
      <c r="AI57" s="365">
        <v>0</v>
      </c>
      <c r="AJ57" s="81">
        <f t="shared" si="14"/>
        <v>1567.4704991281603</v>
      </c>
    </row>
    <row r="58" spans="1:36" x14ac:dyDescent="0.2">
      <c r="A58" s="89"/>
      <c r="B58" s="275" t="s">
        <v>22</v>
      </c>
      <c r="C58" s="365">
        <f t="shared" ref="C58:AI58" si="21">+C59+C60</f>
        <v>0</v>
      </c>
      <c r="D58" s="365">
        <f t="shared" si="21"/>
        <v>0</v>
      </c>
      <c r="E58" s="365">
        <f t="shared" si="21"/>
        <v>0</v>
      </c>
      <c r="F58" s="365">
        <f t="shared" si="21"/>
        <v>0</v>
      </c>
      <c r="G58" s="365">
        <f t="shared" si="21"/>
        <v>0</v>
      </c>
      <c r="H58" s="365">
        <f t="shared" si="21"/>
        <v>0</v>
      </c>
      <c r="I58" s="365">
        <f t="shared" si="21"/>
        <v>0</v>
      </c>
      <c r="J58" s="365">
        <f t="shared" si="21"/>
        <v>0</v>
      </c>
      <c r="K58" s="365">
        <f t="shared" si="21"/>
        <v>0</v>
      </c>
      <c r="L58" s="365">
        <f t="shared" si="21"/>
        <v>0</v>
      </c>
      <c r="M58" s="365">
        <f t="shared" si="21"/>
        <v>8.3835489542846577</v>
      </c>
      <c r="N58" s="365">
        <f t="shared" si="21"/>
        <v>16.767097908569315</v>
      </c>
      <c r="O58" s="365">
        <f t="shared" si="21"/>
        <v>16.767097908569315</v>
      </c>
      <c r="P58" s="365">
        <f t="shared" si="21"/>
        <v>16.767097908569315</v>
      </c>
      <c r="Q58" s="365">
        <f t="shared" si="21"/>
        <v>16.767097908569315</v>
      </c>
      <c r="R58" s="365">
        <f t="shared" si="21"/>
        <v>16.767097908569315</v>
      </c>
      <c r="S58" s="365">
        <f t="shared" si="21"/>
        <v>16.767097908569315</v>
      </c>
      <c r="T58" s="365">
        <f t="shared" si="21"/>
        <v>16.767097908569315</v>
      </c>
      <c r="U58" s="365">
        <f t="shared" si="21"/>
        <v>16.767097908569315</v>
      </c>
      <c r="V58" s="365">
        <f t="shared" si="21"/>
        <v>25.150646862853971</v>
      </c>
      <c r="W58" s="365">
        <f t="shared" si="21"/>
        <v>0</v>
      </c>
      <c r="X58" s="365">
        <f t="shared" si="21"/>
        <v>0</v>
      </c>
      <c r="Y58" s="365">
        <f t="shared" si="21"/>
        <v>0</v>
      </c>
      <c r="Z58" s="365">
        <f t="shared" si="21"/>
        <v>0</v>
      </c>
      <c r="AA58" s="365">
        <f t="shared" si="21"/>
        <v>0</v>
      </c>
      <c r="AB58" s="365">
        <f t="shared" si="21"/>
        <v>0</v>
      </c>
      <c r="AC58" s="365">
        <f t="shared" si="21"/>
        <v>0</v>
      </c>
      <c r="AD58" s="365">
        <f t="shared" si="21"/>
        <v>0</v>
      </c>
      <c r="AE58" s="365">
        <f t="shared" si="21"/>
        <v>0</v>
      </c>
      <c r="AF58" s="365">
        <f t="shared" si="21"/>
        <v>0</v>
      </c>
      <c r="AG58" s="365">
        <f t="shared" si="21"/>
        <v>0</v>
      </c>
      <c r="AH58" s="365">
        <f t="shared" si="21"/>
        <v>0</v>
      </c>
      <c r="AI58" s="365">
        <f t="shared" si="21"/>
        <v>0</v>
      </c>
      <c r="AJ58" s="81">
        <f t="shared" si="14"/>
        <v>167.67097908569312</v>
      </c>
    </row>
    <row r="59" spans="1:36" x14ac:dyDescent="0.2">
      <c r="A59" s="89"/>
      <c r="B59" s="366" t="s">
        <v>241</v>
      </c>
      <c r="C59" s="365">
        <v>0</v>
      </c>
      <c r="D59" s="365">
        <v>0</v>
      </c>
      <c r="E59" s="365">
        <v>0</v>
      </c>
      <c r="F59" s="365">
        <v>0</v>
      </c>
      <c r="G59" s="365">
        <v>0</v>
      </c>
      <c r="H59" s="365">
        <v>0</v>
      </c>
      <c r="I59" s="365">
        <v>0</v>
      </c>
      <c r="J59" s="81">
        <v>0</v>
      </c>
      <c r="K59" s="365">
        <v>0</v>
      </c>
      <c r="L59" s="365">
        <v>0</v>
      </c>
      <c r="M59" s="365">
        <v>7.9884522487506944</v>
      </c>
      <c r="N59" s="365">
        <v>15.976904497501389</v>
      </c>
      <c r="O59" s="365">
        <v>15.976904497501389</v>
      </c>
      <c r="P59" s="365">
        <v>15.976904497501389</v>
      </c>
      <c r="Q59" s="365">
        <v>15.976904497501389</v>
      </c>
      <c r="R59" s="365">
        <v>15.976904497501389</v>
      </c>
      <c r="S59" s="365">
        <v>15.976904497501389</v>
      </c>
      <c r="T59" s="365">
        <v>15.976904497501389</v>
      </c>
      <c r="U59" s="365">
        <v>15.976904497501389</v>
      </c>
      <c r="V59" s="365">
        <v>23.965356746252084</v>
      </c>
      <c r="W59" s="365">
        <v>0</v>
      </c>
      <c r="X59" s="365">
        <v>0</v>
      </c>
      <c r="Y59" s="365">
        <v>0</v>
      </c>
      <c r="Z59" s="365">
        <v>0</v>
      </c>
      <c r="AA59" s="365">
        <v>0</v>
      </c>
      <c r="AB59" s="365">
        <v>0</v>
      </c>
      <c r="AC59" s="365">
        <v>0</v>
      </c>
      <c r="AD59" s="365">
        <v>0</v>
      </c>
      <c r="AE59" s="365">
        <v>0</v>
      </c>
      <c r="AF59" s="365">
        <v>0</v>
      </c>
      <c r="AG59" s="365">
        <v>0</v>
      </c>
      <c r="AH59" s="365">
        <v>0</v>
      </c>
      <c r="AI59" s="365">
        <v>0</v>
      </c>
      <c r="AJ59" s="81">
        <f t="shared" si="14"/>
        <v>159.76904497501391</v>
      </c>
    </row>
    <row r="60" spans="1:36" x14ac:dyDescent="0.2">
      <c r="A60" s="89"/>
      <c r="B60" s="366" t="s">
        <v>242</v>
      </c>
      <c r="C60" s="365">
        <v>0</v>
      </c>
      <c r="D60" s="365">
        <v>0</v>
      </c>
      <c r="E60" s="365">
        <v>0</v>
      </c>
      <c r="F60" s="365">
        <v>0</v>
      </c>
      <c r="G60" s="365">
        <v>0</v>
      </c>
      <c r="H60" s="365">
        <v>0</v>
      </c>
      <c r="I60" s="365">
        <v>0</v>
      </c>
      <c r="J60" s="85">
        <v>0</v>
      </c>
      <c r="K60" s="365">
        <v>0</v>
      </c>
      <c r="L60" s="365">
        <v>0</v>
      </c>
      <c r="M60" s="365">
        <v>0.39509670553396264</v>
      </c>
      <c r="N60" s="365">
        <v>0.79019341106792518</v>
      </c>
      <c r="O60" s="365">
        <v>0.79019341106792518</v>
      </c>
      <c r="P60" s="365">
        <v>0.79019341106792518</v>
      </c>
      <c r="Q60" s="365">
        <v>0.79019341106792518</v>
      </c>
      <c r="R60" s="365">
        <v>0.79019341106792518</v>
      </c>
      <c r="S60" s="365">
        <v>0.79019341106792518</v>
      </c>
      <c r="T60" s="365">
        <v>0.79019341106792518</v>
      </c>
      <c r="U60" s="365">
        <v>0.79019341106792518</v>
      </c>
      <c r="V60" s="365">
        <v>1.1852901166018877</v>
      </c>
      <c r="W60" s="365">
        <v>0</v>
      </c>
      <c r="X60" s="365">
        <v>0</v>
      </c>
      <c r="Y60" s="365">
        <v>0</v>
      </c>
      <c r="Z60" s="365">
        <v>0</v>
      </c>
      <c r="AA60" s="365">
        <v>0</v>
      </c>
      <c r="AB60" s="365">
        <v>0</v>
      </c>
      <c r="AC60" s="365">
        <v>0</v>
      </c>
      <c r="AD60" s="365">
        <v>0</v>
      </c>
      <c r="AE60" s="365">
        <v>0</v>
      </c>
      <c r="AF60" s="365">
        <v>0</v>
      </c>
      <c r="AG60" s="365">
        <v>0</v>
      </c>
      <c r="AH60" s="365">
        <v>0</v>
      </c>
      <c r="AI60" s="365">
        <v>0</v>
      </c>
      <c r="AJ60" s="85">
        <f t="shared" si="14"/>
        <v>7.9019341106792504</v>
      </c>
    </row>
    <row r="61" spans="1:36" x14ac:dyDescent="0.2">
      <c r="A61" s="89"/>
      <c r="B61" s="369" t="s">
        <v>76</v>
      </c>
      <c r="C61" s="370">
        <f t="shared" ref="C61:AI61" si="22">+C62+C65+C72+C75</f>
        <v>0</v>
      </c>
      <c r="D61" s="370">
        <f t="shared" si="22"/>
        <v>0</v>
      </c>
      <c r="E61" s="370">
        <f t="shared" si="22"/>
        <v>0</v>
      </c>
      <c r="F61" s="370">
        <f t="shared" si="22"/>
        <v>0</v>
      </c>
      <c r="G61" s="370">
        <f t="shared" si="22"/>
        <v>0</v>
      </c>
      <c r="H61" s="370">
        <f t="shared" si="22"/>
        <v>2182.9919525911964</v>
      </c>
      <c r="I61" s="370">
        <f t="shared" si="22"/>
        <v>2182.9919525911964</v>
      </c>
      <c r="J61" s="370">
        <f t="shared" si="22"/>
        <v>2182.9919525911964</v>
      </c>
      <c r="K61" s="370">
        <f t="shared" si="22"/>
        <v>2182.9919525911964</v>
      </c>
      <c r="L61" s="370">
        <f t="shared" si="22"/>
        <v>2182.9919525911964</v>
      </c>
      <c r="M61" s="370">
        <f t="shared" si="22"/>
        <v>2182.9919525911964</v>
      </c>
      <c r="N61" s="370">
        <f t="shared" si="22"/>
        <v>2182.9919525911964</v>
      </c>
      <c r="O61" s="370">
        <f t="shared" si="22"/>
        <v>2182.9919525911964</v>
      </c>
      <c r="P61" s="370">
        <f t="shared" si="22"/>
        <v>2182.9919525911964</v>
      </c>
      <c r="Q61" s="370">
        <f t="shared" si="22"/>
        <v>2182.9919525911964</v>
      </c>
      <c r="R61" s="370">
        <f t="shared" si="22"/>
        <v>0</v>
      </c>
      <c r="S61" s="370">
        <f t="shared" si="22"/>
        <v>0</v>
      </c>
      <c r="T61" s="370">
        <f t="shared" si="22"/>
        <v>0</v>
      </c>
      <c r="U61" s="370">
        <f t="shared" si="22"/>
        <v>0</v>
      </c>
      <c r="V61" s="370">
        <f t="shared" si="22"/>
        <v>0</v>
      </c>
      <c r="W61" s="370">
        <f t="shared" si="22"/>
        <v>0</v>
      </c>
      <c r="X61" s="370">
        <f t="shared" si="22"/>
        <v>0</v>
      </c>
      <c r="Y61" s="370">
        <f t="shared" si="22"/>
        <v>0</v>
      </c>
      <c r="Z61" s="370">
        <f t="shared" si="22"/>
        <v>0</v>
      </c>
      <c r="AA61" s="370">
        <f t="shared" si="22"/>
        <v>0</v>
      </c>
      <c r="AB61" s="370">
        <f t="shared" si="22"/>
        <v>0</v>
      </c>
      <c r="AC61" s="370">
        <f t="shared" si="22"/>
        <v>0</v>
      </c>
      <c r="AD61" s="370">
        <f t="shared" si="22"/>
        <v>0</v>
      </c>
      <c r="AE61" s="370">
        <f t="shared" si="22"/>
        <v>0</v>
      </c>
      <c r="AF61" s="370">
        <f t="shared" si="22"/>
        <v>0</v>
      </c>
      <c r="AG61" s="370">
        <f t="shared" si="22"/>
        <v>0</v>
      </c>
      <c r="AH61" s="370">
        <f>+AH62+AH65+AH72+AH75</f>
        <v>0</v>
      </c>
      <c r="AI61" s="370">
        <f t="shared" si="22"/>
        <v>0</v>
      </c>
      <c r="AJ61" s="80">
        <f t="shared" si="14"/>
        <v>21829.91952591197</v>
      </c>
    </row>
    <row r="62" spans="1:36" x14ac:dyDescent="0.2">
      <c r="A62" s="89"/>
      <c r="B62" s="275" t="s">
        <v>23</v>
      </c>
      <c r="C62" s="365">
        <f t="shared" ref="C62:AI62" si="23">+C63+C64</f>
        <v>0</v>
      </c>
      <c r="D62" s="365">
        <f t="shared" si="23"/>
        <v>0</v>
      </c>
      <c r="E62" s="365">
        <f t="shared" si="23"/>
        <v>0</v>
      </c>
      <c r="F62" s="365">
        <f t="shared" si="23"/>
        <v>0</v>
      </c>
      <c r="G62" s="365">
        <f t="shared" si="23"/>
        <v>0</v>
      </c>
      <c r="H62" s="365">
        <f t="shared" si="23"/>
        <v>262.49729694485421</v>
      </c>
      <c r="I62" s="365">
        <f t="shared" si="23"/>
        <v>262.49729694485421</v>
      </c>
      <c r="J62" s="365">
        <f t="shared" si="23"/>
        <v>262.49729694485421</v>
      </c>
      <c r="K62" s="365">
        <f t="shared" si="23"/>
        <v>262.49729694485421</v>
      </c>
      <c r="L62" s="365">
        <f t="shared" si="23"/>
        <v>262.49729694485421</v>
      </c>
      <c r="M62" s="365">
        <f t="shared" si="23"/>
        <v>262.49729694485421</v>
      </c>
      <c r="N62" s="365">
        <f t="shared" si="23"/>
        <v>262.49729694485421</v>
      </c>
      <c r="O62" s="365">
        <f t="shared" si="23"/>
        <v>262.49729694485421</v>
      </c>
      <c r="P62" s="365">
        <f t="shared" si="23"/>
        <v>262.49729694485421</v>
      </c>
      <c r="Q62" s="365">
        <f t="shared" si="23"/>
        <v>262.49729694485421</v>
      </c>
      <c r="R62" s="365">
        <f t="shared" si="23"/>
        <v>0</v>
      </c>
      <c r="S62" s="365">
        <f t="shared" si="23"/>
        <v>0</v>
      </c>
      <c r="T62" s="365">
        <f t="shared" si="23"/>
        <v>0</v>
      </c>
      <c r="U62" s="365">
        <f t="shared" si="23"/>
        <v>0</v>
      </c>
      <c r="V62" s="365">
        <f t="shared" si="23"/>
        <v>0</v>
      </c>
      <c r="W62" s="365">
        <f t="shared" si="23"/>
        <v>0</v>
      </c>
      <c r="X62" s="365">
        <f t="shared" si="23"/>
        <v>0</v>
      </c>
      <c r="Y62" s="365">
        <f t="shared" si="23"/>
        <v>0</v>
      </c>
      <c r="Z62" s="365">
        <f t="shared" si="23"/>
        <v>0</v>
      </c>
      <c r="AA62" s="365">
        <f t="shared" si="23"/>
        <v>0</v>
      </c>
      <c r="AB62" s="365">
        <f t="shared" si="23"/>
        <v>0</v>
      </c>
      <c r="AC62" s="365">
        <f t="shared" si="23"/>
        <v>0</v>
      </c>
      <c r="AD62" s="365">
        <f t="shared" si="23"/>
        <v>0</v>
      </c>
      <c r="AE62" s="365">
        <f t="shared" si="23"/>
        <v>0</v>
      </c>
      <c r="AF62" s="365">
        <f t="shared" si="23"/>
        <v>0</v>
      </c>
      <c r="AG62" s="365">
        <f t="shared" si="23"/>
        <v>0</v>
      </c>
      <c r="AH62" s="365">
        <f>+AH63+AH64</f>
        <v>0</v>
      </c>
      <c r="AI62" s="365">
        <f t="shared" si="23"/>
        <v>0</v>
      </c>
      <c r="AJ62" s="95">
        <f t="shared" si="14"/>
        <v>2624.9729694485418</v>
      </c>
    </row>
    <row r="63" spans="1:36" x14ac:dyDescent="0.2">
      <c r="A63" s="89"/>
      <c r="B63" s="366" t="s">
        <v>241</v>
      </c>
      <c r="C63" s="365">
        <v>0</v>
      </c>
      <c r="D63" s="365">
        <v>0</v>
      </c>
      <c r="E63" s="365">
        <v>0</v>
      </c>
      <c r="F63" s="365">
        <v>0</v>
      </c>
      <c r="G63" s="365">
        <v>0</v>
      </c>
      <c r="H63" s="365">
        <v>259.37936483356401</v>
      </c>
      <c r="I63" s="365">
        <v>259.37936483356401</v>
      </c>
      <c r="J63" s="81">
        <v>259.37936483356401</v>
      </c>
      <c r="K63" s="365">
        <v>259.37936483356401</v>
      </c>
      <c r="L63" s="365">
        <v>259.37936483356401</v>
      </c>
      <c r="M63" s="365">
        <v>259.37936483356401</v>
      </c>
      <c r="N63" s="365">
        <v>259.37936483356401</v>
      </c>
      <c r="O63" s="365">
        <v>259.37936483356401</v>
      </c>
      <c r="P63" s="365">
        <v>259.37936483356401</v>
      </c>
      <c r="Q63" s="365">
        <v>259.37936483356401</v>
      </c>
      <c r="R63" s="365">
        <v>0</v>
      </c>
      <c r="S63" s="365">
        <v>0</v>
      </c>
      <c r="T63" s="365">
        <v>0</v>
      </c>
      <c r="U63" s="365">
        <v>0</v>
      </c>
      <c r="V63" s="365">
        <v>0</v>
      </c>
      <c r="W63" s="365">
        <v>0</v>
      </c>
      <c r="X63" s="365">
        <v>0</v>
      </c>
      <c r="Y63" s="365">
        <v>0</v>
      </c>
      <c r="Z63" s="365">
        <v>0</v>
      </c>
      <c r="AA63" s="365">
        <v>0</v>
      </c>
      <c r="AB63" s="365">
        <v>0</v>
      </c>
      <c r="AC63" s="365">
        <v>0</v>
      </c>
      <c r="AD63" s="365">
        <v>0</v>
      </c>
      <c r="AE63" s="365">
        <v>0</v>
      </c>
      <c r="AF63" s="365">
        <v>0</v>
      </c>
      <c r="AG63" s="365">
        <v>0</v>
      </c>
      <c r="AH63" s="365">
        <v>0</v>
      </c>
      <c r="AI63" s="365">
        <v>0</v>
      </c>
      <c r="AJ63" s="81">
        <f t="shared" si="14"/>
        <v>2593.7936483356402</v>
      </c>
    </row>
    <row r="64" spans="1:36" x14ac:dyDescent="0.2">
      <c r="A64" s="89"/>
      <c r="B64" s="366" t="s">
        <v>242</v>
      </c>
      <c r="C64" s="365">
        <v>0</v>
      </c>
      <c r="D64" s="365">
        <v>0</v>
      </c>
      <c r="E64" s="365">
        <v>0</v>
      </c>
      <c r="F64" s="365">
        <v>0</v>
      </c>
      <c r="G64" s="365">
        <v>0</v>
      </c>
      <c r="H64" s="365">
        <v>3.1179321112902012</v>
      </c>
      <c r="I64" s="365">
        <v>3.1179321112902012</v>
      </c>
      <c r="J64" s="81">
        <v>3.1179321112902012</v>
      </c>
      <c r="K64" s="365">
        <v>3.1179321112902012</v>
      </c>
      <c r="L64" s="365">
        <v>3.1179321112902012</v>
      </c>
      <c r="M64" s="365">
        <v>3.1179321112902012</v>
      </c>
      <c r="N64" s="365">
        <v>3.1179321112902012</v>
      </c>
      <c r="O64" s="365">
        <v>3.1179321112902012</v>
      </c>
      <c r="P64" s="365">
        <v>3.1179321112902012</v>
      </c>
      <c r="Q64" s="365">
        <v>3.1179321112902012</v>
      </c>
      <c r="R64" s="365">
        <v>0</v>
      </c>
      <c r="S64" s="365">
        <v>0</v>
      </c>
      <c r="T64" s="365">
        <v>0</v>
      </c>
      <c r="U64" s="365">
        <v>0</v>
      </c>
      <c r="V64" s="365">
        <v>0</v>
      </c>
      <c r="W64" s="365">
        <v>0</v>
      </c>
      <c r="X64" s="365">
        <v>0</v>
      </c>
      <c r="Y64" s="365">
        <v>0</v>
      </c>
      <c r="Z64" s="365">
        <v>0</v>
      </c>
      <c r="AA64" s="365">
        <v>0</v>
      </c>
      <c r="AB64" s="365">
        <v>0</v>
      </c>
      <c r="AC64" s="365">
        <v>0</v>
      </c>
      <c r="AD64" s="365">
        <v>0</v>
      </c>
      <c r="AE64" s="365">
        <v>0</v>
      </c>
      <c r="AF64" s="365">
        <v>0</v>
      </c>
      <c r="AG64" s="365">
        <v>0</v>
      </c>
      <c r="AH64" s="365">
        <v>0</v>
      </c>
      <c r="AI64" s="365">
        <v>0</v>
      </c>
      <c r="AJ64" s="81">
        <f t="shared" si="14"/>
        <v>31.179321112902013</v>
      </c>
    </row>
    <row r="65" spans="1:36" x14ac:dyDescent="0.2">
      <c r="A65" s="89"/>
      <c r="B65" s="275" t="s">
        <v>24</v>
      </c>
      <c r="C65" s="365">
        <f t="shared" ref="C65:AI65" si="24">+C66+C69</f>
        <v>0</v>
      </c>
      <c r="D65" s="365">
        <f t="shared" si="24"/>
        <v>0</v>
      </c>
      <c r="E65" s="365">
        <f t="shared" si="24"/>
        <v>0</v>
      </c>
      <c r="F65" s="365">
        <f t="shared" si="24"/>
        <v>0</v>
      </c>
      <c r="G65" s="365">
        <f t="shared" si="24"/>
        <v>0</v>
      </c>
      <c r="H65" s="365">
        <f t="shared" si="24"/>
        <v>1281.9036951399999</v>
      </c>
      <c r="I65" s="365">
        <f t="shared" si="24"/>
        <v>1281.9036951399999</v>
      </c>
      <c r="J65" s="365">
        <f t="shared" si="24"/>
        <v>1281.9036951399999</v>
      </c>
      <c r="K65" s="365">
        <f t="shared" si="24"/>
        <v>1281.9036951399999</v>
      </c>
      <c r="L65" s="365">
        <f t="shared" si="24"/>
        <v>1281.9036951399999</v>
      </c>
      <c r="M65" s="365">
        <f t="shared" si="24"/>
        <v>1281.9036951399999</v>
      </c>
      <c r="N65" s="365">
        <f t="shared" si="24"/>
        <v>1281.9036951399999</v>
      </c>
      <c r="O65" s="365">
        <f t="shared" si="24"/>
        <v>1281.9036951399999</v>
      </c>
      <c r="P65" s="365">
        <f t="shared" si="24"/>
        <v>1281.9036951399999</v>
      </c>
      <c r="Q65" s="365">
        <f t="shared" si="24"/>
        <v>1281.9036951399999</v>
      </c>
      <c r="R65" s="365">
        <f t="shared" si="24"/>
        <v>0</v>
      </c>
      <c r="S65" s="365">
        <f t="shared" si="24"/>
        <v>0</v>
      </c>
      <c r="T65" s="365">
        <f t="shared" si="24"/>
        <v>0</v>
      </c>
      <c r="U65" s="365">
        <f t="shared" si="24"/>
        <v>0</v>
      </c>
      <c r="V65" s="365">
        <f t="shared" si="24"/>
        <v>0</v>
      </c>
      <c r="W65" s="365">
        <f t="shared" si="24"/>
        <v>0</v>
      </c>
      <c r="X65" s="365">
        <f t="shared" si="24"/>
        <v>0</v>
      </c>
      <c r="Y65" s="365">
        <f t="shared" si="24"/>
        <v>0</v>
      </c>
      <c r="Z65" s="365">
        <f t="shared" si="24"/>
        <v>0</v>
      </c>
      <c r="AA65" s="365">
        <f t="shared" si="24"/>
        <v>0</v>
      </c>
      <c r="AB65" s="365">
        <f t="shared" si="24"/>
        <v>0</v>
      </c>
      <c r="AC65" s="365">
        <f t="shared" si="24"/>
        <v>0</v>
      </c>
      <c r="AD65" s="365">
        <f t="shared" si="24"/>
        <v>0</v>
      </c>
      <c r="AE65" s="365">
        <f t="shared" si="24"/>
        <v>0</v>
      </c>
      <c r="AF65" s="365">
        <f t="shared" si="24"/>
        <v>0</v>
      </c>
      <c r="AG65" s="365">
        <f t="shared" si="24"/>
        <v>0</v>
      </c>
      <c r="AH65" s="365">
        <f>+AH66+AH69</f>
        <v>0</v>
      </c>
      <c r="AI65" s="365">
        <f t="shared" si="24"/>
        <v>0</v>
      </c>
      <c r="AJ65" s="81">
        <f t="shared" si="14"/>
        <v>12819.036951399996</v>
      </c>
    </row>
    <row r="66" spans="1:36" x14ac:dyDescent="0.2">
      <c r="A66" s="89"/>
      <c r="B66" s="366" t="s">
        <v>241</v>
      </c>
      <c r="C66" s="365">
        <f t="shared" ref="C66:AI66" si="25">+C67+C68</f>
        <v>0</v>
      </c>
      <c r="D66" s="365">
        <f t="shared" si="25"/>
        <v>0</v>
      </c>
      <c r="E66" s="365">
        <f t="shared" si="25"/>
        <v>0</v>
      </c>
      <c r="F66" s="365">
        <f t="shared" si="25"/>
        <v>0</v>
      </c>
      <c r="G66" s="365">
        <f t="shared" si="25"/>
        <v>0</v>
      </c>
      <c r="H66" s="365">
        <f t="shared" si="25"/>
        <v>1133.0953413</v>
      </c>
      <c r="I66" s="365">
        <f t="shared" si="25"/>
        <v>1133.0953413</v>
      </c>
      <c r="J66" s="365">
        <f t="shared" si="25"/>
        <v>1133.0953413</v>
      </c>
      <c r="K66" s="365">
        <f t="shared" si="25"/>
        <v>1133.0953413</v>
      </c>
      <c r="L66" s="365">
        <f t="shared" si="25"/>
        <v>1133.0953413</v>
      </c>
      <c r="M66" s="365">
        <f t="shared" si="25"/>
        <v>1133.0953413</v>
      </c>
      <c r="N66" s="365">
        <f t="shared" si="25"/>
        <v>1133.0953413</v>
      </c>
      <c r="O66" s="365">
        <f t="shared" si="25"/>
        <v>1133.0953413</v>
      </c>
      <c r="P66" s="365">
        <f t="shared" si="25"/>
        <v>1133.0953413</v>
      </c>
      <c r="Q66" s="365">
        <f t="shared" si="25"/>
        <v>1133.0953413</v>
      </c>
      <c r="R66" s="365">
        <f t="shared" si="25"/>
        <v>0</v>
      </c>
      <c r="S66" s="365">
        <f t="shared" si="25"/>
        <v>0</v>
      </c>
      <c r="T66" s="365">
        <f t="shared" si="25"/>
        <v>0</v>
      </c>
      <c r="U66" s="365">
        <f t="shared" si="25"/>
        <v>0</v>
      </c>
      <c r="V66" s="365">
        <f t="shared" si="25"/>
        <v>0</v>
      </c>
      <c r="W66" s="365">
        <f t="shared" si="25"/>
        <v>0</v>
      </c>
      <c r="X66" s="365">
        <f t="shared" si="25"/>
        <v>0</v>
      </c>
      <c r="Y66" s="365">
        <f t="shared" si="25"/>
        <v>0</v>
      </c>
      <c r="Z66" s="365">
        <f t="shared" si="25"/>
        <v>0</v>
      </c>
      <c r="AA66" s="365">
        <f t="shared" si="25"/>
        <v>0</v>
      </c>
      <c r="AB66" s="365">
        <f t="shared" si="25"/>
        <v>0</v>
      </c>
      <c r="AC66" s="365">
        <f t="shared" si="25"/>
        <v>0</v>
      </c>
      <c r="AD66" s="365">
        <f t="shared" si="25"/>
        <v>0</v>
      </c>
      <c r="AE66" s="365">
        <f t="shared" si="25"/>
        <v>0</v>
      </c>
      <c r="AF66" s="365">
        <f t="shared" si="25"/>
        <v>0</v>
      </c>
      <c r="AG66" s="365">
        <f t="shared" si="25"/>
        <v>0</v>
      </c>
      <c r="AH66" s="365">
        <f>+AH67+AH68</f>
        <v>0</v>
      </c>
      <c r="AI66" s="365">
        <f t="shared" si="25"/>
        <v>0</v>
      </c>
      <c r="AJ66" s="81">
        <f t="shared" si="14"/>
        <v>11330.953413000001</v>
      </c>
    </row>
    <row r="67" spans="1:36" x14ac:dyDescent="0.2">
      <c r="A67" s="89"/>
      <c r="B67" s="367" t="s">
        <v>243</v>
      </c>
      <c r="C67" s="365">
        <v>0</v>
      </c>
      <c r="D67" s="365">
        <v>0</v>
      </c>
      <c r="E67" s="365">
        <v>0</v>
      </c>
      <c r="F67" s="365">
        <v>0</v>
      </c>
      <c r="G67" s="365">
        <v>0</v>
      </c>
      <c r="H67" s="365">
        <v>426.1542364</v>
      </c>
      <c r="I67" s="365">
        <v>426.1542364</v>
      </c>
      <c r="J67" s="81">
        <v>426.1542364</v>
      </c>
      <c r="K67" s="365">
        <v>426.1542364</v>
      </c>
      <c r="L67" s="365">
        <v>426.1542364</v>
      </c>
      <c r="M67" s="365">
        <v>426.1542364</v>
      </c>
      <c r="N67" s="365">
        <v>426.1542364</v>
      </c>
      <c r="O67" s="365">
        <v>426.1542364</v>
      </c>
      <c r="P67" s="365">
        <v>426.1542364</v>
      </c>
      <c r="Q67" s="365">
        <v>426.1542364</v>
      </c>
      <c r="R67" s="365">
        <v>0</v>
      </c>
      <c r="S67" s="365">
        <v>0</v>
      </c>
      <c r="T67" s="365">
        <v>0</v>
      </c>
      <c r="U67" s="365">
        <v>0</v>
      </c>
      <c r="V67" s="365">
        <v>0</v>
      </c>
      <c r="W67" s="365">
        <v>0</v>
      </c>
      <c r="X67" s="365">
        <v>0</v>
      </c>
      <c r="Y67" s="365">
        <v>0</v>
      </c>
      <c r="Z67" s="365">
        <v>0</v>
      </c>
      <c r="AA67" s="365">
        <v>0</v>
      </c>
      <c r="AB67" s="365">
        <v>0</v>
      </c>
      <c r="AC67" s="365">
        <v>0</v>
      </c>
      <c r="AD67" s="365">
        <v>0</v>
      </c>
      <c r="AE67" s="365">
        <v>0</v>
      </c>
      <c r="AF67" s="365">
        <v>0</v>
      </c>
      <c r="AG67" s="365">
        <v>0</v>
      </c>
      <c r="AH67" s="365">
        <v>0</v>
      </c>
      <c r="AI67" s="365">
        <v>0</v>
      </c>
      <c r="AJ67" s="81">
        <f t="shared" si="14"/>
        <v>4261.5423640000008</v>
      </c>
    </row>
    <row r="68" spans="1:36" x14ac:dyDescent="0.2">
      <c r="A68" s="89"/>
      <c r="B68" s="368" t="s">
        <v>244</v>
      </c>
      <c r="C68" s="365">
        <v>0</v>
      </c>
      <c r="D68" s="365">
        <v>0</v>
      </c>
      <c r="E68" s="365">
        <v>0</v>
      </c>
      <c r="F68" s="365">
        <v>0</v>
      </c>
      <c r="G68" s="365">
        <v>0</v>
      </c>
      <c r="H68" s="365">
        <v>706.94110490000003</v>
      </c>
      <c r="I68" s="365">
        <v>706.94110490000003</v>
      </c>
      <c r="J68" s="81">
        <v>706.94110490000003</v>
      </c>
      <c r="K68" s="365">
        <v>706.94110490000003</v>
      </c>
      <c r="L68" s="365">
        <v>706.94110490000003</v>
      </c>
      <c r="M68" s="365">
        <v>706.94110490000003</v>
      </c>
      <c r="N68" s="365">
        <v>706.94110490000003</v>
      </c>
      <c r="O68" s="365">
        <v>706.94110490000003</v>
      </c>
      <c r="P68" s="365">
        <v>706.94110490000003</v>
      </c>
      <c r="Q68" s="365">
        <v>706.94110490000003</v>
      </c>
      <c r="R68" s="365">
        <v>0</v>
      </c>
      <c r="S68" s="365">
        <v>0</v>
      </c>
      <c r="T68" s="365">
        <v>0</v>
      </c>
      <c r="U68" s="365">
        <v>0</v>
      </c>
      <c r="V68" s="365">
        <v>0</v>
      </c>
      <c r="W68" s="365">
        <v>0</v>
      </c>
      <c r="X68" s="365">
        <v>0</v>
      </c>
      <c r="Y68" s="365">
        <v>0</v>
      </c>
      <c r="Z68" s="365">
        <v>0</v>
      </c>
      <c r="AA68" s="365">
        <v>0</v>
      </c>
      <c r="AB68" s="365">
        <v>0</v>
      </c>
      <c r="AC68" s="365">
        <v>0</v>
      </c>
      <c r="AD68" s="365">
        <v>0</v>
      </c>
      <c r="AE68" s="365">
        <v>0</v>
      </c>
      <c r="AF68" s="365">
        <v>0</v>
      </c>
      <c r="AG68" s="365">
        <v>0</v>
      </c>
      <c r="AH68" s="365">
        <v>0</v>
      </c>
      <c r="AI68" s="365">
        <v>0</v>
      </c>
      <c r="AJ68" s="81">
        <f t="shared" si="14"/>
        <v>7069.4110490000003</v>
      </c>
    </row>
    <row r="69" spans="1:36" x14ac:dyDescent="0.2">
      <c r="A69" s="89"/>
      <c r="B69" s="366" t="s">
        <v>242</v>
      </c>
      <c r="C69" s="365">
        <f t="shared" ref="C69:AI69" si="26">+C70+C71</f>
        <v>0</v>
      </c>
      <c r="D69" s="365">
        <f t="shared" si="26"/>
        <v>0</v>
      </c>
      <c r="E69" s="365">
        <f t="shared" si="26"/>
        <v>0</v>
      </c>
      <c r="F69" s="365">
        <f t="shared" si="26"/>
        <v>0</v>
      </c>
      <c r="G69" s="365">
        <f t="shared" si="26"/>
        <v>0</v>
      </c>
      <c r="H69" s="365">
        <f t="shared" si="26"/>
        <v>148.80835384</v>
      </c>
      <c r="I69" s="365">
        <f t="shared" si="26"/>
        <v>148.80835384</v>
      </c>
      <c r="J69" s="365">
        <f t="shared" si="26"/>
        <v>148.80835384</v>
      </c>
      <c r="K69" s="365">
        <f t="shared" si="26"/>
        <v>148.80835384</v>
      </c>
      <c r="L69" s="365">
        <f t="shared" si="26"/>
        <v>148.80835384</v>
      </c>
      <c r="M69" s="365">
        <f t="shared" si="26"/>
        <v>148.80835384</v>
      </c>
      <c r="N69" s="365">
        <f t="shared" si="26"/>
        <v>148.80835384</v>
      </c>
      <c r="O69" s="365">
        <f t="shared" si="26"/>
        <v>148.80835384</v>
      </c>
      <c r="P69" s="365">
        <f t="shared" si="26"/>
        <v>148.80835384</v>
      </c>
      <c r="Q69" s="365">
        <f t="shared" si="26"/>
        <v>148.80835384</v>
      </c>
      <c r="R69" s="365">
        <f t="shared" si="26"/>
        <v>0</v>
      </c>
      <c r="S69" s="365">
        <f t="shared" si="26"/>
        <v>0</v>
      </c>
      <c r="T69" s="365">
        <f t="shared" si="26"/>
        <v>0</v>
      </c>
      <c r="U69" s="365">
        <f t="shared" si="26"/>
        <v>0</v>
      </c>
      <c r="V69" s="365">
        <f t="shared" si="26"/>
        <v>0</v>
      </c>
      <c r="W69" s="365">
        <f t="shared" si="26"/>
        <v>0</v>
      </c>
      <c r="X69" s="365">
        <f t="shared" si="26"/>
        <v>0</v>
      </c>
      <c r="Y69" s="365">
        <f t="shared" si="26"/>
        <v>0</v>
      </c>
      <c r="Z69" s="365">
        <f t="shared" si="26"/>
        <v>0</v>
      </c>
      <c r="AA69" s="365">
        <f t="shared" si="26"/>
        <v>0</v>
      </c>
      <c r="AB69" s="365">
        <f t="shared" si="26"/>
        <v>0</v>
      </c>
      <c r="AC69" s="365">
        <f t="shared" si="26"/>
        <v>0</v>
      </c>
      <c r="AD69" s="365">
        <f t="shared" si="26"/>
        <v>0</v>
      </c>
      <c r="AE69" s="365">
        <f t="shared" si="26"/>
        <v>0</v>
      </c>
      <c r="AF69" s="365">
        <f t="shared" si="26"/>
        <v>0</v>
      </c>
      <c r="AG69" s="365">
        <f t="shared" si="26"/>
        <v>0</v>
      </c>
      <c r="AH69" s="365">
        <f t="shared" si="26"/>
        <v>0</v>
      </c>
      <c r="AI69" s="365">
        <f t="shared" si="26"/>
        <v>0</v>
      </c>
      <c r="AJ69" s="81">
        <f t="shared" si="14"/>
        <v>1488.0835384000002</v>
      </c>
    </row>
    <row r="70" spans="1:36" x14ac:dyDescent="0.2">
      <c r="A70" s="89"/>
      <c r="B70" s="367" t="s">
        <v>243</v>
      </c>
      <c r="C70" s="365">
        <v>0</v>
      </c>
      <c r="D70" s="365">
        <v>0</v>
      </c>
      <c r="E70" s="365">
        <v>0</v>
      </c>
      <c r="F70" s="365">
        <v>0</v>
      </c>
      <c r="G70" s="365">
        <v>0</v>
      </c>
      <c r="H70" s="365">
        <v>130.37493726</v>
      </c>
      <c r="I70" s="365">
        <v>130.37493726</v>
      </c>
      <c r="J70" s="81">
        <v>130.37493726</v>
      </c>
      <c r="K70" s="365">
        <v>130.37493726</v>
      </c>
      <c r="L70" s="365">
        <v>130.37493726</v>
      </c>
      <c r="M70" s="365">
        <v>130.37493726</v>
      </c>
      <c r="N70" s="365">
        <v>130.37493726</v>
      </c>
      <c r="O70" s="365">
        <v>130.37493726</v>
      </c>
      <c r="P70" s="365">
        <v>130.37493726</v>
      </c>
      <c r="Q70" s="365">
        <v>130.37493726</v>
      </c>
      <c r="R70" s="365">
        <v>0</v>
      </c>
      <c r="S70" s="365">
        <v>0</v>
      </c>
      <c r="T70" s="365">
        <v>0</v>
      </c>
      <c r="U70" s="365">
        <v>0</v>
      </c>
      <c r="V70" s="365">
        <v>0</v>
      </c>
      <c r="W70" s="365">
        <v>0</v>
      </c>
      <c r="X70" s="365">
        <v>0</v>
      </c>
      <c r="Y70" s="365">
        <v>0</v>
      </c>
      <c r="Z70" s="365">
        <v>0</v>
      </c>
      <c r="AA70" s="365">
        <v>0</v>
      </c>
      <c r="AB70" s="365">
        <v>0</v>
      </c>
      <c r="AC70" s="365">
        <v>0</v>
      </c>
      <c r="AD70" s="365">
        <v>0</v>
      </c>
      <c r="AE70" s="365">
        <v>0</v>
      </c>
      <c r="AF70" s="365">
        <v>0</v>
      </c>
      <c r="AG70" s="365">
        <v>0</v>
      </c>
      <c r="AH70" s="365">
        <v>0</v>
      </c>
      <c r="AI70" s="365">
        <v>0</v>
      </c>
      <c r="AJ70" s="81">
        <f t="shared" si="14"/>
        <v>1303.7493726</v>
      </c>
    </row>
    <row r="71" spans="1:36" x14ac:dyDescent="0.2">
      <c r="A71" s="89"/>
      <c r="B71" s="368" t="s">
        <v>244</v>
      </c>
      <c r="C71" s="365">
        <v>0</v>
      </c>
      <c r="D71" s="365">
        <v>0</v>
      </c>
      <c r="E71" s="365">
        <v>0</v>
      </c>
      <c r="F71" s="365">
        <v>0</v>
      </c>
      <c r="G71" s="365">
        <v>0</v>
      </c>
      <c r="H71" s="365">
        <v>18.433416579999999</v>
      </c>
      <c r="I71" s="365">
        <v>18.433416579999999</v>
      </c>
      <c r="J71" s="81">
        <v>18.433416579999999</v>
      </c>
      <c r="K71" s="365">
        <v>18.433416579999999</v>
      </c>
      <c r="L71" s="365">
        <v>18.433416579999999</v>
      </c>
      <c r="M71" s="365">
        <v>18.433416579999999</v>
      </c>
      <c r="N71" s="365">
        <v>18.433416579999999</v>
      </c>
      <c r="O71" s="365">
        <v>18.433416579999999</v>
      </c>
      <c r="P71" s="365">
        <v>18.433416579999999</v>
      </c>
      <c r="Q71" s="365">
        <v>18.433416579999999</v>
      </c>
      <c r="R71" s="365">
        <v>0</v>
      </c>
      <c r="S71" s="365">
        <v>0</v>
      </c>
      <c r="T71" s="365">
        <v>0</v>
      </c>
      <c r="U71" s="365">
        <v>0</v>
      </c>
      <c r="V71" s="365">
        <v>0</v>
      </c>
      <c r="W71" s="365">
        <v>0</v>
      </c>
      <c r="X71" s="365">
        <v>0</v>
      </c>
      <c r="Y71" s="365">
        <v>0</v>
      </c>
      <c r="Z71" s="365">
        <v>0</v>
      </c>
      <c r="AA71" s="365">
        <v>0</v>
      </c>
      <c r="AB71" s="365">
        <v>0</v>
      </c>
      <c r="AC71" s="365">
        <v>0</v>
      </c>
      <c r="AD71" s="365">
        <v>0</v>
      </c>
      <c r="AE71" s="365">
        <v>0</v>
      </c>
      <c r="AF71" s="365">
        <v>0</v>
      </c>
      <c r="AG71" s="365">
        <v>0</v>
      </c>
      <c r="AH71" s="365">
        <v>0</v>
      </c>
      <c r="AI71" s="365">
        <v>0</v>
      </c>
      <c r="AJ71" s="81">
        <f t="shared" si="14"/>
        <v>184.33416579999999</v>
      </c>
    </row>
    <row r="72" spans="1:36" x14ac:dyDescent="0.2">
      <c r="A72" s="89"/>
      <c r="B72" s="275" t="s">
        <v>25</v>
      </c>
      <c r="C72" s="365">
        <f t="shared" ref="C72:AI72" si="27">+C73+C74</f>
        <v>0</v>
      </c>
      <c r="D72" s="365">
        <f t="shared" si="27"/>
        <v>0</v>
      </c>
      <c r="E72" s="365">
        <f t="shared" si="27"/>
        <v>0</v>
      </c>
      <c r="F72" s="365">
        <f t="shared" si="27"/>
        <v>0</v>
      </c>
      <c r="G72" s="365">
        <f t="shared" si="27"/>
        <v>0</v>
      </c>
      <c r="H72" s="365">
        <f t="shared" si="27"/>
        <v>629.49913018744542</v>
      </c>
      <c r="I72" s="365">
        <f t="shared" si="27"/>
        <v>629.49913018744542</v>
      </c>
      <c r="J72" s="365">
        <f t="shared" si="27"/>
        <v>629.49913018744542</v>
      </c>
      <c r="K72" s="365">
        <f t="shared" si="27"/>
        <v>629.49913018744542</v>
      </c>
      <c r="L72" s="365">
        <f t="shared" si="27"/>
        <v>629.49913018744542</v>
      </c>
      <c r="M72" s="365">
        <f t="shared" si="27"/>
        <v>629.49913018744542</v>
      </c>
      <c r="N72" s="365">
        <f t="shared" si="27"/>
        <v>629.49913018744542</v>
      </c>
      <c r="O72" s="365">
        <f t="shared" si="27"/>
        <v>629.49913018744542</v>
      </c>
      <c r="P72" s="365">
        <f t="shared" si="27"/>
        <v>629.49913018744542</v>
      </c>
      <c r="Q72" s="365">
        <f t="shared" si="27"/>
        <v>629.49913018744542</v>
      </c>
      <c r="R72" s="365">
        <f t="shared" si="27"/>
        <v>0</v>
      </c>
      <c r="S72" s="365">
        <f t="shared" si="27"/>
        <v>0</v>
      </c>
      <c r="T72" s="365">
        <f t="shared" si="27"/>
        <v>0</v>
      </c>
      <c r="U72" s="365">
        <f t="shared" si="27"/>
        <v>0</v>
      </c>
      <c r="V72" s="365">
        <f t="shared" si="27"/>
        <v>0</v>
      </c>
      <c r="W72" s="365">
        <f t="shared" si="27"/>
        <v>0</v>
      </c>
      <c r="X72" s="365">
        <f t="shared" si="27"/>
        <v>0</v>
      </c>
      <c r="Y72" s="365">
        <f t="shared" si="27"/>
        <v>0</v>
      </c>
      <c r="Z72" s="365">
        <f t="shared" si="27"/>
        <v>0</v>
      </c>
      <c r="AA72" s="365">
        <f t="shared" si="27"/>
        <v>0</v>
      </c>
      <c r="AB72" s="365">
        <f t="shared" si="27"/>
        <v>0</v>
      </c>
      <c r="AC72" s="365">
        <f t="shared" si="27"/>
        <v>0</v>
      </c>
      <c r="AD72" s="365">
        <f t="shared" si="27"/>
        <v>0</v>
      </c>
      <c r="AE72" s="365">
        <f t="shared" si="27"/>
        <v>0</v>
      </c>
      <c r="AF72" s="365">
        <f t="shared" si="27"/>
        <v>0</v>
      </c>
      <c r="AG72" s="365">
        <f t="shared" si="27"/>
        <v>0</v>
      </c>
      <c r="AH72" s="365">
        <f t="shared" si="27"/>
        <v>0</v>
      </c>
      <c r="AI72" s="365">
        <f t="shared" si="27"/>
        <v>0</v>
      </c>
      <c r="AJ72" s="81">
        <f t="shared" si="14"/>
        <v>6294.9913018744528</v>
      </c>
    </row>
    <row r="73" spans="1:36" x14ac:dyDescent="0.2">
      <c r="A73" s="89"/>
      <c r="B73" s="366" t="s">
        <v>241</v>
      </c>
      <c r="C73" s="365">
        <v>0</v>
      </c>
      <c r="D73" s="365">
        <v>0</v>
      </c>
      <c r="E73" s="365">
        <v>0</v>
      </c>
      <c r="F73" s="365">
        <v>0</v>
      </c>
      <c r="G73" s="365">
        <v>0</v>
      </c>
      <c r="H73" s="365">
        <v>339.45200313862244</v>
      </c>
      <c r="I73" s="365">
        <v>339.45200313862244</v>
      </c>
      <c r="J73" s="81">
        <v>339.45200313862244</v>
      </c>
      <c r="K73" s="365">
        <v>339.45200313862244</v>
      </c>
      <c r="L73" s="365">
        <v>339.45200313862244</v>
      </c>
      <c r="M73" s="365">
        <v>339.45200313862244</v>
      </c>
      <c r="N73" s="365">
        <v>339.45200313862244</v>
      </c>
      <c r="O73" s="365">
        <v>339.45200313862244</v>
      </c>
      <c r="P73" s="365">
        <v>339.45200313862244</v>
      </c>
      <c r="Q73" s="365">
        <v>339.45200313862244</v>
      </c>
      <c r="R73" s="365">
        <v>0</v>
      </c>
      <c r="S73" s="365">
        <v>0</v>
      </c>
      <c r="T73" s="365">
        <v>0</v>
      </c>
      <c r="U73" s="365">
        <v>0</v>
      </c>
      <c r="V73" s="365">
        <v>0</v>
      </c>
      <c r="W73" s="365">
        <v>0</v>
      </c>
      <c r="X73" s="365">
        <v>0</v>
      </c>
      <c r="Y73" s="365">
        <v>0</v>
      </c>
      <c r="Z73" s="365">
        <v>0</v>
      </c>
      <c r="AA73" s="365">
        <v>0</v>
      </c>
      <c r="AB73" s="365">
        <v>0</v>
      </c>
      <c r="AC73" s="365">
        <v>0</v>
      </c>
      <c r="AD73" s="365">
        <v>0</v>
      </c>
      <c r="AE73" s="365">
        <v>0</v>
      </c>
      <c r="AF73" s="365">
        <v>0</v>
      </c>
      <c r="AG73" s="365">
        <v>0</v>
      </c>
      <c r="AH73" s="365">
        <v>0</v>
      </c>
      <c r="AI73" s="365">
        <v>0</v>
      </c>
      <c r="AJ73" s="81">
        <f t="shared" si="14"/>
        <v>3394.5200313862238</v>
      </c>
    </row>
    <row r="74" spans="1:36" x14ac:dyDescent="0.2">
      <c r="A74" s="89"/>
      <c r="B74" s="371" t="s">
        <v>242</v>
      </c>
      <c r="C74" s="365">
        <v>0</v>
      </c>
      <c r="D74" s="365">
        <v>0</v>
      </c>
      <c r="E74" s="365">
        <v>0</v>
      </c>
      <c r="F74" s="365">
        <v>0</v>
      </c>
      <c r="G74" s="365">
        <v>0</v>
      </c>
      <c r="H74" s="365">
        <v>290.04712704882297</v>
      </c>
      <c r="I74" s="365">
        <v>290.04712704882297</v>
      </c>
      <c r="J74" s="81">
        <v>290.04712704882297</v>
      </c>
      <c r="K74" s="365">
        <v>290.04712704882297</v>
      </c>
      <c r="L74" s="365">
        <v>290.04712704882297</v>
      </c>
      <c r="M74" s="365">
        <v>290.04712704882297</v>
      </c>
      <c r="N74" s="365">
        <v>290.04712704882297</v>
      </c>
      <c r="O74" s="365">
        <v>290.04712704882297</v>
      </c>
      <c r="P74" s="365">
        <v>290.04712704882297</v>
      </c>
      <c r="Q74" s="365">
        <v>290.04712704882297</v>
      </c>
      <c r="R74" s="365">
        <v>0</v>
      </c>
      <c r="S74" s="365">
        <v>0</v>
      </c>
      <c r="T74" s="365">
        <v>0</v>
      </c>
      <c r="U74" s="365">
        <v>0</v>
      </c>
      <c r="V74" s="365">
        <v>0</v>
      </c>
      <c r="W74" s="365">
        <v>0</v>
      </c>
      <c r="X74" s="365">
        <v>0</v>
      </c>
      <c r="Y74" s="365">
        <v>0</v>
      </c>
      <c r="Z74" s="365">
        <v>0</v>
      </c>
      <c r="AA74" s="365">
        <v>0</v>
      </c>
      <c r="AB74" s="365">
        <v>0</v>
      </c>
      <c r="AC74" s="365">
        <v>0</v>
      </c>
      <c r="AD74" s="365">
        <v>0</v>
      </c>
      <c r="AE74" s="365">
        <v>0</v>
      </c>
      <c r="AF74" s="365">
        <v>0</v>
      </c>
      <c r="AG74" s="365">
        <v>0</v>
      </c>
      <c r="AH74" s="365">
        <v>0</v>
      </c>
      <c r="AI74" s="365">
        <v>0</v>
      </c>
      <c r="AJ74" s="81">
        <f t="shared" si="14"/>
        <v>2900.471270488229</v>
      </c>
    </row>
    <row r="75" spans="1:36" x14ac:dyDescent="0.2">
      <c r="A75" s="89"/>
      <c r="B75" s="465" t="s">
        <v>26</v>
      </c>
      <c r="C75" s="365">
        <f t="shared" ref="C75:AI75" si="28">+C76+C77</f>
        <v>0</v>
      </c>
      <c r="D75" s="365">
        <f t="shared" si="28"/>
        <v>0</v>
      </c>
      <c r="E75" s="365">
        <f t="shared" si="28"/>
        <v>0</v>
      </c>
      <c r="F75" s="365">
        <f t="shared" si="28"/>
        <v>0</v>
      </c>
      <c r="G75" s="365">
        <f t="shared" si="28"/>
        <v>0</v>
      </c>
      <c r="H75" s="365">
        <f t="shared" si="28"/>
        <v>9.0918303188969087</v>
      </c>
      <c r="I75" s="365">
        <f t="shared" si="28"/>
        <v>9.0918303188969087</v>
      </c>
      <c r="J75" s="365">
        <f t="shared" si="28"/>
        <v>9.0918303188969087</v>
      </c>
      <c r="K75" s="365">
        <f t="shared" si="28"/>
        <v>9.0918303188969087</v>
      </c>
      <c r="L75" s="365">
        <f t="shared" si="28"/>
        <v>9.0918303188969087</v>
      </c>
      <c r="M75" s="365">
        <f t="shared" si="28"/>
        <v>9.0918303188969087</v>
      </c>
      <c r="N75" s="365">
        <f t="shared" si="28"/>
        <v>9.0918303188969087</v>
      </c>
      <c r="O75" s="365">
        <f t="shared" si="28"/>
        <v>9.0918303188969087</v>
      </c>
      <c r="P75" s="365">
        <f t="shared" si="28"/>
        <v>9.0918303188969087</v>
      </c>
      <c r="Q75" s="365">
        <f t="shared" si="28"/>
        <v>9.0918303188969087</v>
      </c>
      <c r="R75" s="365">
        <f t="shared" si="28"/>
        <v>0</v>
      </c>
      <c r="S75" s="365">
        <f t="shared" si="28"/>
        <v>0</v>
      </c>
      <c r="T75" s="365">
        <f t="shared" si="28"/>
        <v>0</v>
      </c>
      <c r="U75" s="365">
        <f t="shared" si="28"/>
        <v>0</v>
      </c>
      <c r="V75" s="365">
        <f t="shared" si="28"/>
        <v>0</v>
      </c>
      <c r="W75" s="365">
        <f t="shared" si="28"/>
        <v>0</v>
      </c>
      <c r="X75" s="365">
        <f t="shared" si="28"/>
        <v>0</v>
      </c>
      <c r="Y75" s="365">
        <f t="shared" si="28"/>
        <v>0</v>
      </c>
      <c r="Z75" s="365">
        <f t="shared" si="28"/>
        <v>0</v>
      </c>
      <c r="AA75" s="365">
        <f t="shared" si="28"/>
        <v>0</v>
      </c>
      <c r="AB75" s="365">
        <f t="shared" si="28"/>
        <v>0</v>
      </c>
      <c r="AC75" s="365">
        <f t="shared" si="28"/>
        <v>0</v>
      </c>
      <c r="AD75" s="365">
        <f t="shared" si="28"/>
        <v>0</v>
      </c>
      <c r="AE75" s="365">
        <f t="shared" si="28"/>
        <v>0</v>
      </c>
      <c r="AF75" s="365">
        <f t="shared" si="28"/>
        <v>0</v>
      </c>
      <c r="AG75" s="365">
        <f t="shared" si="28"/>
        <v>0</v>
      </c>
      <c r="AH75" s="365">
        <f t="shared" si="28"/>
        <v>0</v>
      </c>
      <c r="AI75" s="365">
        <f t="shared" si="28"/>
        <v>0</v>
      </c>
      <c r="AJ75" s="81">
        <f t="shared" ref="AJ75:AJ101" si="29">SUM(C75:AI75)</f>
        <v>90.918303188969091</v>
      </c>
    </row>
    <row r="76" spans="1:36" x14ac:dyDescent="0.2">
      <c r="A76" s="89"/>
      <c r="B76" s="371" t="s">
        <v>241</v>
      </c>
      <c r="C76" s="365">
        <v>0</v>
      </c>
      <c r="D76" s="365">
        <v>0</v>
      </c>
      <c r="E76" s="365">
        <v>0</v>
      </c>
      <c r="F76" s="365">
        <v>0</v>
      </c>
      <c r="G76" s="365">
        <v>0</v>
      </c>
      <c r="H76" s="365">
        <v>6.2730534910235054</v>
      </c>
      <c r="I76" s="365">
        <v>6.2730534910235054</v>
      </c>
      <c r="J76" s="81">
        <v>6.2730534910235054</v>
      </c>
      <c r="K76" s="365">
        <v>6.2730534910235054</v>
      </c>
      <c r="L76" s="365">
        <v>6.2730534910235054</v>
      </c>
      <c r="M76" s="365">
        <v>6.2730534910235054</v>
      </c>
      <c r="N76" s="365">
        <v>6.2730534910235054</v>
      </c>
      <c r="O76" s="365">
        <v>6.2730534910235054</v>
      </c>
      <c r="P76" s="365">
        <v>6.2730534910235054</v>
      </c>
      <c r="Q76" s="365">
        <v>6.2730534910235054</v>
      </c>
      <c r="R76" s="365">
        <v>0</v>
      </c>
      <c r="S76" s="365">
        <v>0</v>
      </c>
      <c r="T76" s="365">
        <v>0</v>
      </c>
      <c r="U76" s="365">
        <v>0</v>
      </c>
      <c r="V76" s="365">
        <v>0</v>
      </c>
      <c r="W76" s="365">
        <v>0</v>
      </c>
      <c r="X76" s="365">
        <v>0</v>
      </c>
      <c r="Y76" s="365">
        <v>0</v>
      </c>
      <c r="Z76" s="365">
        <v>0</v>
      </c>
      <c r="AA76" s="365">
        <v>0</v>
      </c>
      <c r="AB76" s="365">
        <v>0</v>
      </c>
      <c r="AC76" s="365">
        <v>0</v>
      </c>
      <c r="AD76" s="365">
        <v>0</v>
      </c>
      <c r="AE76" s="365">
        <v>0</v>
      </c>
      <c r="AF76" s="365">
        <v>0</v>
      </c>
      <c r="AG76" s="365">
        <v>0</v>
      </c>
      <c r="AH76" s="365">
        <v>0</v>
      </c>
      <c r="AI76" s="365">
        <v>0</v>
      </c>
      <c r="AJ76" s="81">
        <f t="shared" si="29"/>
        <v>62.730534910235043</v>
      </c>
    </row>
    <row r="77" spans="1:36" x14ac:dyDescent="0.2">
      <c r="A77" s="89"/>
      <c r="B77" s="371" t="s">
        <v>242</v>
      </c>
      <c r="C77" s="365">
        <v>0</v>
      </c>
      <c r="D77" s="365">
        <v>0</v>
      </c>
      <c r="E77" s="365">
        <v>0</v>
      </c>
      <c r="F77" s="365">
        <v>0</v>
      </c>
      <c r="G77" s="365">
        <v>0</v>
      </c>
      <c r="H77" s="365">
        <v>2.8187768278734033</v>
      </c>
      <c r="I77" s="365">
        <v>2.8187768278734033</v>
      </c>
      <c r="J77" s="85">
        <v>2.8187768278734033</v>
      </c>
      <c r="K77" s="365">
        <v>2.8187768278734033</v>
      </c>
      <c r="L77" s="365">
        <v>2.8187768278734033</v>
      </c>
      <c r="M77" s="365">
        <v>2.8187768278734033</v>
      </c>
      <c r="N77" s="365">
        <v>2.8187768278734033</v>
      </c>
      <c r="O77" s="365">
        <v>2.8187768278734033</v>
      </c>
      <c r="P77" s="365">
        <v>2.8187768278734033</v>
      </c>
      <c r="Q77" s="365">
        <v>2.8187768278734033</v>
      </c>
      <c r="R77" s="365">
        <v>0</v>
      </c>
      <c r="S77" s="365">
        <v>0</v>
      </c>
      <c r="T77" s="365">
        <v>0</v>
      </c>
      <c r="U77" s="365">
        <v>0</v>
      </c>
      <c r="V77" s="365">
        <v>0</v>
      </c>
      <c r="W77" s="365">
        <v>0</v>
      </c>
      <c r="X77" s="365">
        <v>0</v>
      </c>
      <c r="Y77" s="365">
        <v>0</v>
      </c>
      <c r="Z77" s="365">
        <v>0</v>
      </c>
      <c r="AA77" s="365">
        <v>0</v>
      </c>
      <c r="AB77" s="365">
        <v>0</v>
      </c>
      <c r="AC77" s="365">
        <v>0</v>
      </c>
      <c r="AD77" s="365">
        <v>0</v>
      </c>
      <c r="AE77" s="365">
        <v>0</v>
      </c>
      <c r="AF77" s="365">
        <v>0</v>
      </c>
      <c r="AG77" s="365">
        <v>0</v>
      </c>
      <c r="AH77" s="365">
        <v>0</v>
      </c>
      <c r="AI77" s="365">
        <v>0</v>
      </c>
      <c r="AJ77" s="85">
        <f t="shared" si="29"/>
        <v>28.187768278734033</v>
      </c>
    </row>
    <row r="78" spans="1:36" x14ac:dyDescent="0.2">
      <c r="A78" s="89"/>
      <c r="B78" s="372" t="s">
        <v>27</v>
      </c>
      <c r="C78" s="348">
        <v>0</v>
      </c>
      <c r="D78" s="348">
        <v>0</v>
      </c>
      <c r="E78" s="348">
        <v>0</v>
      </c>
      <c r="F78" s="348">
        <v>0</v>
      </c>
      <c r="G78" s="348">
        <v>0</v>
      </c>
      <c r="H78" s="348">
        <v>0</v>
      </c>
      <c r="I78" s="348">
        <v>0</v>
      </c>
      <c r="J78" s="80">
        <v>0</v>
      </c>
      <c r="K78" s="348">
        <v>0</v>
      </c>
      <c r="L78" s="348">
        <v>0</v>
      </c>
      <c r="M78" s="348">
        <v>0</v>
      </c>
      <c r="N78" s="348">
        <v>0</v>
      </c>
      <c r="O78" s="348">
        <v>0</v>
      </c>
      <c r="P78" s="348">
        <v>0</v>
      </c>
      <c r="Q78" s="348">
        <v>0</v>
      </c>
      <c r="R78" s="348">
        <v>0</v>
      </c>
      <c r="S78" s="348">
        <v>0</v>
      </c>
      <c r="T78" s="348">
        <v>636.54148988799398</v>
      </c>
      <c r="U78" s="348">
        <v>636.54148988799398</v>
      </c>
      <c r="V78" s="348">
        <v>636.54148988799398</v>
      </c>
      <c r="W78" s="348">
        <v>636.54148988799398</v>
      </c>
      <c r="X78" s="348">
        <v>636.54148988799398</v>
      </c>
      <c r="Y78" s="348">
        <v>636.54148988799398</v>
      </c>
      <c r="Z78" s="348">
        <v>636.54148988799398</v>
      </c>
      <c r="AA78" s="348">
        <v>636.54148988799398</v>
      </c>
      <c r="AB78" s="348">
        <v>636.54148988799398</v>
      </c>
      <c r="AC78" s="348">
        <v>636.54148988799398</v>
      </c>
      <c r="AD78" s="348">
        <v>0</v>
      </c>
      <c r="AE78" s="348">
        <v>0</v>
      </c>
      <c r="AF78" s="348">
        <v>0</v>
      </c>
      <c r="AG78" s="348">
        <v>0</v>
      </c>
      <c r="AH78" s="348">
        <v>0</v>
      </c>
      <c r="AI78" s="348">
        <v>0</v>
      </c>
      <c r="AJ78" s="80">
        <f t="shared" si="29"/>
        <v>6365.4148988799388</v>
      </c>
    </row>
    <row r="79" spans="1:36" x14ac:dyDescent="0.2">
      <c r="A79" s="89"/>
      <c r="B79" s="372" t="s">
        <v>625</v>
      </c>
      <c r="C79" s="348">
        <v>0</v>
      </c>
      <c r="D79" s="348">
        <v>0</v>
      </c>
      <c r="E79" s="348">
        <v>0</v>
      </c>
      <c r="F79" s="348">
        <v>0</v>
      </c>
      <c r="G79" s="348">
        <v>1750</v>
      </c>
      <c r="H79" s="348">
        <v>0</v>
      </c>
      <c r="I79" s="348">
        <v>0</v>
      </c>
      <c r="J79" s="80">
        <v>0</v>
      </c>
      <c r="K79" s="348">
        <v>0</v>
      </c>
      <c r="L79" s="348">
        <v>0</v>
      </c>
      <c r="M79" s="348">
        <v>0</v>
      </c>
      <c r="N79" s="348">
        <v>0</v>
      </c>
      <c r="O79" s="348">
        <v>0</v>
      </c>
      <c r="P79" s="348">
        <v>0</v>
      </c>
      <c r="Q79" s="348">
        <v>0</v>
      </c>
      <c r="R79" s="348">
        <v>0</v>
      </c>
      <c r="S79" s="348">
        <v>0</v>
      </c>
      <c r="T79" s="348">
        <v>0</v>
      </c>
      <c r="U79" s="348">
        <v>0</v>
      </c>
      <c r="V79" s="348">
        <v>0</v>
      </c>
      <c r="W79" s="348">
        <v>0</v>
      </c>
      <c r="X79" s="348">
        <v>0</v>
      </c>
      <c r="Y79" s="348">
        <v>0</v>
      </c>
      <c r="Z79" s="348">
        <v>0</v>
      </c>
      <c r="AA79" s="348">
        <v>0</v>
      </c>
      <c r="AB79" s="348">
        <v>0</v>
      </c>
      <c r="AC79" s="348">
        <v>0</v>
      </c>
      <c r="AD79" s="348">
        <v>0</v>
      </c>
      <c r="AE79" s="348">
        <v>0</v>
      </c>
      <c r="AF79" s="348">
        <v>0</v>
      </c>
      <c r="AG79" s="348">
        <v>0</v>
      </c>
      <c r="AH79" s="348">
        <v>0</v>
      </c>
      <c r="AI79" s="348">
        <v>0</v>
      </c>
      <c r="AJ79" s="80">
        <f t="shared" si="29"/>
        <v>1750</v>
      </c>
    </row>
    <row r="80" spans="1:36" x14ac:dyDescent="0.2">
      <c r="A80" s="89"/>
      <c r="B80" s="347" t="s">
        <v>518</v>
      </c>
      <c r="C80" s="373">
        <v>0</v>
      </c>
      <c r="D80" s="373">
        <v>0</v>
      </c>
      <c r="E80" s="373">
        <v>0</v>
      </c>
      <c r="F80" s="373">
        <v>3250</v>
      </c>
      <c r="G80" s="373">
        <v>0</v>
      </c>
      <c r="H80" s="373">
        <v>0</v>
      </c>
      <c r="I80" s="373">
        <v>0</v>
      </c>
      <c r="J80" s="80">
        <v>0</v>
      </c>
      <c r="K80" s="373">
        <v>0</v>
      </c>
      <c r="L80" s="373">
        <v>0</v>
      </c>
      <c r="M80" s="373">
        <v>0</v>
      </c>
      <c r="N80" s="373">
        <v>0</v>
      </c>
      <c r="O80" s="373">
        <v>0</v>
      </c>
      <c r="P80" s="373">
        <v>0</v>
      </c>
      <c r="Q80" s="373">
        <v>0</v>
      </c>
      <c r="R80" s="373">
        <v>0</v>
      </c>
      <c r="S80" s="373">
        <v>0</v>
      </c>
      <c r="T80" s="373">
        <v>0</v>
      </c>
      <c r="U80" s="373">
        <v>0</v>
      </c>
      <c r="V80" s="373">
        <v>0</v>
      </c>
      <c r="W80" s="373">
        <v>0</v>
      </c>
      <c r="X80" s="373">
        <v>0</v>
      </c>
      <c r="Y80" s="373">
        <v>0</v>
      </c>
      <c r="Z80" s="373">
        <v>0</v>
      </c>
      <c r="AA80" s="373">
        <v>0</v>
      </c>
      <c r="AB80" s="373">
        <v>0</v>
      </c>
      <c r="AC80" s="373">
        <v>0</v>
      </c>
      <c r="AD80" s="373">
        <v>0</v>
      </c>
      <c r="AE80" s="373">
        <v>0</v>
      </c>
      <c r="AF80" s="373">
        <v>0</v>
      </c>
      <c r="AG80" s="373">
        <v>0</v>
      </c>
      <c r="AH80" s="373">
        <v>0</v>
      </c>
      <c r="AI80" s="373">
        <v>0</v>
      </c>
      <c r="AJ80" s="80">
        <f t="shared" si="29"/>
        <v>3250</v>
      </c>
    </row>
    <row r="81" spans="1:36" x14ac:dyDescent="0.2">
      <c r="A81" s="89"/>
      <c r="B81" s="347" t="s">
        <v>626</v>
      </c>
      <c r="C81" s="373">
        <v>0</v>
      </c>
      <c r="D81" s="373">
        <v>0</v>
      </c>
      <c r="E81" s="373">
        <v>0</v>
      </c>
      <c r="F81" s="373">
        <v>0</v>
      </c>
      <c r="G81" s="373">
        <v>0</v>
      </c>
      <c r="H81" s="373">
        <v>0</v>
      </c>
      <c r="I81" s="373">
        <v>0</v>
      </c>
      <c r="J81" s="80">
        <v>0</v>
      </c>
      <c r="K81" s="373">
        <v>0</v>
      </c>
      <c r="L81" s="373">
        <v>4250</v>
      </c>
      <c r="M81" s="373">
        <v>0</v>
      </c>
      <c r="N81" s="373">
        <v>0</v>
      </c>
      <c r="O81" s="373">
        <v>0</v>
      </c>
      <c r="P81" s="373">
        <v>0</v>
      </c>
      <c r="Q81" s="373">
        <v>0</v>
      </c>
      <c r="R81" s="373">
        <v>0</v>
      </c>
      <c r="S81" s="373">
        <v>0</v>
      </c>
      <c r="T81" s="373">
        <v>0</v>
      </c>
      <c r="U81" s="373">
        <v>0</v>
      </c>
      <c r="V81" s="373">
        <v>0</v>
      </c>
      <c r="W81" s="373">
        <v>0</v>
      </c>
      <c r="X81" s="373">
        <v>0</v>
      </c>
      <c r="Y81" s="373">
        <v>0</v>
      </c>
      <c r="Z81" s="373">
        <v>0</v>
      </c>
      <c r="AA81" s="373">
        <v>0</v>
      </c>
      <c r="AB81" s="373">
        <v>0</v>
      </c>
      <c r="AC81" s="373">
        <v>0</v>
      </c>
      <c r="AD81" s="373">
        <v>0</v>
      </c>
      <c r="AE81" s="373">
        <v>0</v>
      </c>
      <c r="AF81" s="373">
        <v>0</v>
      </c>
      <c r="AG81" s="373">
        <v>0</v>
      </c>
      <c r="AH81" s="373">
        <v>0</v>
      </c>
      <c r="AI81" s="373">
        <v>0</v>
      </c>
      <c r="AJ81" s="80">
        <f t="shared" si="29"/>
        <v>4250</v>
      </c>
    </row>
    <row r="82" spans="1:36" x14ac:dyDescent="0.2">
      <c r="A82" s="89"/>
      <c r="B82" s="347" t="s">
        <v>942</v>
      </c>
      <c r="C82" s="373">
        <v>0</v>
      </c>
      <c r="D82" s="373">
        <v>0</v>
      </c>
      <c r="E82" s="373">
        <v>0</v>
      </c>
      <c r="F82" s="373">
        <v>0</v>
      </c>
      <c r="G82" s="373">
        <v>0</v>
      </c>
      <c r="H82" s="373">
        <v>0</v>
      </c>
      <c r="I82" s="373">
        <v>0</v>
      </c>
      <c r="J82" s="80">
        <v>0</v>
      </c>
      <c r="K82" s="373">
        <v>0</v>
      </c>
      <c r="L82" s="373">
        <v>0</v>
      </c>
      <c r="M82" s="373">
        <v>0</v>
      </c>
      <c r="N82" s="373">
        <v>0</v>
      </c>
      <c r="O82" s="373">
        <v>0</v>
      </c>
      <c r="P82" s="373">
        <v>0</v>
      </c>
      <c r="Q82" s="373">
        <v>0</v>
      </c>
      <c r="R82" s="373">
        <v>0</v>
      </c>
      <c r="S82" s="373">
        <v>0</v>
      </c>
      <c r="T82" s="373">
        <v>0</v>
      </c>
      <c r="U82" s="373">
        <v>0</v>
      </c>
      <c r="V82" s="373">
        <v>0</v>
      </c>
      <c r="W82" s="373">
        <v>0</v>
      </c>
      <c r="X82" s="373">
        <v>0</v>
      </c>
      <c r="Y82" s="373">
        <v>0</v>
      </c>
      <c r="Z82" s="373">
        <v>0</v>
      </c>
      <c r="AA82" s="373">
        <v>0</v>
      </c>
      <c r="AB82" s="373">
        <v>0</v>
      </c>
      <c r="AC82" s="373">
        <v>0</v>
      </c>
      <c r="AD82" s="373">
        <v>0</v>
      </c>
      <c r="AE82" s="373">
        <v>0</v>
      </c>
      <c r="AF82" s="373">
        <v>0</v>
      </c>
      <c r="AG82" s="373">
        <v>0</v>
      </c>
      <c r="AH82" s="373">
        <v>0</v>
      </c>
      <c r="AI82" s="373">
        <v>0</v>
      </c>
      <c r="AJ82" s="80">
        <f t="shared" si="29"/>
        <v>0</v>
      </c>
    </row>
    <row r="83" spans="1:36" x14ac:dyDescent="0.2">
      <c r="A83" s="89"/>
      <c r="B83" s="347" t="s">
        <v>427</v>
      </c>
      <c r="C83" s="373">
        <v>0</v>
      </c>
      <c r="D83" s="373">
        <v>0</v>
      </c>
      <c r="E83" s="373">
        <v>0</v>
      </c>
      <c r="F83" s="373">
        <v>0</v>
      </c>
      <c r="G83" s="373">
        <v>0</v>
      </c>
      <c r="H83" s="373">
        <v>0</v>
      </c>
      <c r="I83" s="373">
        <v>0</v>
      </c>
      <c r="J83" s="80">
        <v>0</v>
      </c>
      <c r="K83" s="373">
        <v>0</v>
      </c>
      <c r="L83" s="373">
        <v>1000</v>
      </c>
      <c r="M83" s="373">
        <v>0</v>
      </c>
      <c r="N83" s="373">
        <v>0</v>
      </c>
      <c r="O83" s="373">
        <v>0</v>
      </c>
      <c r="P83" s="373">
        <v>0</v>
      </c>
      <c r="Q83" s="373">
        <v>0</v>
      </c>
      <c r="R83" s="373">
        <v>0</v>
      </c>
      <c r="S83" s="373">
        <v>0</v>
      </c>
      <c r="T83" s="373">
        <v>0</v>
      </c>
      <c r="U83" s="373">
        <v>0</v>
      </c>
      <c r="V83" s="373">
        <v>0</v>
      </c>
      <c r="W83" s="373">
        <v>0</v>
      </c>
      <c r="X83" s="373">
        <v>0</v>
      </c>
      <c r="Y83" s="373">
        <v>0</v>
      </c>
      <c r="Z83" s="373">
        <v>0</v>
      </c>
      <c r="AA83" s="373">
        <v>0</v>
      </c>
      <c r="AB83" s="373">
        <v>0</v>
      </c>
      <c r="AC83" s="373">
        <v>0</v>
      </c>
      <c r="AD83" s="373">
        <v>0</v>
      </c>
      <c r="AE83" s="373">
        <v>0</v>
      </c>
      <c r="AF83" s="373">
        <v>0</v>
      </c>
      <c r="AG83" s="373">
        <v>0</v>
      </c>
      <c r="AH83" s="373">
        <v>0</v>
      </c>
      <c r="AI83" s="373">
        <v>0</v>
      </c>
      <c r="AJ83" s="80">
        <f t="shared" si="29"/>
        <v>1000</v>
      </c>
    </row>
    <row r="84" spans="1:36" x14ac:dyDescent="0.2">
      <c r="A84" s="89"/>
      <c r="B84" s="347" t="s">
        <v>627</v>
      </c>
      <c r="C84" s="373">
        <v>0</v>
      </c>
      <c r="D84" s="373">
        <v>0</v>
      </c>
      <c r="E84" s="373">
        <v>0</v>
      </c>
      <c r="F84" s="373">
        <v>0</v>
      </c>
      <c r="G84" s="373">
        <v>0</v>
      </c>
      <c r="H84" s="373">
        <v>0</v>
      </c>
      <c r="I84" s="373">
        <v>0</v>
      </c>
      <c r="J84" s="80">
        <v>0</v>
      </c>
      <c r="K84" s="373">
        <v>0</v>
      </c>
      <c r="L84" s="373">
        <v>0</v>
      </c>
      <c r="M84" s="373">
        <v>0</v>
      </c>
      <c r="N84" s="373">
        <v>0</v>
      </c>
      <c r="O84" s="373">
        <v>0</v>
      </c>
      <c r="P84" s="373">
        <v>0</v>
      </c>
      <c r="Q84" s="373">
        <v>0</v>
      </c>
      <c r="R84" s="373">
        <v>0</v>
      </c>
      <c r="S84" s="373">
        <v>0</v>
      </c>
      <c r="T84" s="373">
        <v>0</v>
      </c>
      <c r="U84" s="373">
        <v>0</v>
      </c>
      <c r="V84" s="373">
        <v>0</v>
      </c>
      <c r="W84" s="373">
        <v>0</v>
      </c>
      <c r="X84" s="373">
        <v>0</v>
      </c>
      <c r="Y84" s="373">
        <v>0</v>
      </c>
      <c r="Z84" s="373">
        <v>0</v>
      </c>
      <c r="AA84" s="373">
        <v>0</v>
      </c>
      <c r="AB84" s="373">
        <v>0</v>
      </c>
      <c r="AC84" s="373">
        <v>0</v>
      </c>
      <c r="AD84" s="373">
        <v>0</v>
      </c>
      <c r="AE84" s="373">
        <v>0</v>
      </c>
      <c r="AF84" s="373">
        <v>3000</v>
      </c>
      <c r="AG84" s="373">
        <v>0</v>
      </c>
      <c r="AH84" s="373">
        <v>0</v>
      </c>
      <c r="AI84" s="373">
        <v>0</v>
      </c>
      <c r="AJ84" s="80">
        <f t="shared" si="29"/>
        <v>3000</v>
      </c>
    </row>
    <row r="85" spans="1:36" x14ac:dyDescent="0.2">
      <c r="A85" s="89"/>
      <c r="B85" s="347" t="s">
        <v>420</v>
      </c>
      <c r="C85" s="373">
        <v>0</v>
      </c>
      <c r="D85" s="373">
        <v>0</v>
      </c>
      <c r="E85" s="373">
        <v>4500</v>
      </c>
      <c r="F85" s="373">
        <v>0</v>
      </c>
      <c r="G85" s="373">
        <v>0</v>
      </c>
      <c r="H85" s="373">
        <v>0</v>
      </c>
      <c r="I85" s="373">
        <v>0</v>
      </c>
      <c r="J85" s="80">
        <v>0</v>
      </c>
      <c r="K85" s="373">
        <v>0</v>
      </c>
      <c r="L85" s="373">
        <v>0</v>
      </c>
      <c r="M85" s="373">
        <v>0</v>
      </c>
      <c r="N85" s="373">
        <v>0</v>
      </c>
      <c r="O85" s="373">
        <v>0</v>
      </c>
      <c r="P85" s="373">
        <v>0</v>
      </c>
      <c r="Q85" s="373">
        <v>0</v>
      </c>
      <c r="R85" s="373">
        <v>0</v>
      </c>
      <c r="S85" s="373">
        <v>0</v>
      </c>
      <c r="T85" s="373">
        <v>0</v>
      </c>
      <c r="U85" s="373">
        <v>0</v>
      </c>
      <c r="V85" s="373">
        <v>0</v>
      </c>
      <c r="W85" s="373">
        <v>0</v>
      </c>
      <c r="X85" s="373">
        <v>0</v>
      </c>
      <c r="Y85" s="373">
        <v>0</v>
      </c>
      <c r="Z85" s="373">
        <v>0</v>
      </c>
      <c r="AA85" s="373">
        <v>0</v>
      </c>
      <c r="AB85" s="373">
        <v>0</v>
      </c>
      <c r="AC85" s="373">
        <v>0</v>
      </c>
      <c r="AD85" s="373">
        <v>0</v>
      </c>
      <c r="AE85" s="373">
        <v>0</v>
      </c>
      <c r="AF85" s="373">
        <v>0</v>
      </c>
      <c r="AG85" s="373">
        <v>0</v>
      </c>
      <c r="AH85" s="373">
        <v>0</v>
      </c>
      <c r="AI85" s="373">
        <v>0</v>
      </c>
      <c r="AJ85" s="80">
        <f t="shared" si="29"/>
        <v>4500</v>
      </c>
    </row>
    <row r="86" spans="1:36" x14ac:dyDescent="0.2">
      <c r="A86" s="89"/>
      <c r="B86" s="372" t="s">
        <v>519</v>
      </c>
      <c r="C86" s="373">
        <v>0</v>
      </c>
      <c r="D86" s="373">
        <v>0</v>
      </c>
      <c r="E86" s="373">
        <v>0</v>
      </c>
      <c r="F86" s="373">
        <v>0</v>
      </c>
      <c r="G86" s="373">
        <v>0</v>
      </c>
      <c r="H86" s="373">
        <v>0</v>
      </c>
      <c r="I86" s="373">
        <v>0</v>
      </c>
      <c r="J86" s="80">
        <v>0</v>
      </c>
      <c r="K86" s="373">
        <v>3750</v>
      </c>
      <c r="L86" s="373">
        <v>0</v>
      </c>
      <c r="M86" s="373">
        <v>0</v>
      </c>
      <c r="N86" s="373">
        <v>0</v>
      </c>
      <c r="O86" s="373">
        <v>0</v>
      </c>
      <c r="P86" s="373">
        <v>0</v>
      </c>
      <c r="Q86" s="373">
        <v>0</v>
      </c>
      <c r="R86" s="373">
        <v>0</v>
      </c>
      <c r="S86" s="373">
        <v>0</v>
      </c>
      <c r="T86" s="373">
        <v>0</v>
      </c>
      <c r="U86" s="373">
        <v>0</v>
      </c>
      <c r="V86" s="373">
        <v>0</v>
      </c>
      <c r="W86" s="373">
        <v>0</v>
      </c>
      <c r="X86" s="373">
        <v>0</v>
      </c>
      <c r="Y86" s="373">
        <v>0</v>
      </c>
      <c r="Z86" s="373">
        <v>0</v>
      </c>
      <c r="AA86" s="373">
        <v>0</v>
      </c>
      <c r="AB86" s="373">
        <v>0</v>
      </c>
      <c r="AC86" s="373">
        <v>0</v>
      </c>
      <c r="AD86" s="373">
        <v>0</v>
      </c>
      <c r="AE86" s="373">
        <v>0</v>
      </c>
      <c r="AF86" s="373">
        <v>0</v>
      </c>
      <c r="AG86" s="373">
        <v>0</v>
      </c>
      <c r="AH86" s="373">
        <v>0</v>
      </c>
      <c r="AI86" s="373">
        <v>0</v>
      </c>
      <c r="AJ86" s="80">
        <f t="shared" si="29"/>
        <v>3750</v>
      </c>
    </row>
    <row r="87" spans="1:36" x14ac:dyDescent="0.2">
      <c r="A87" s="89"/>
      <c r="B87" s="372" t="s">
        <v>428</v>
      </c>
      <c r="C87" s="373">
        <v>0</v>
      </c>
      <c r="D87" s="373">
        <v>0</v>
      </c>
      <c r="E87" s="373">
        <v>0</v>
      </c>
      <c r="F87" s="373">
        <v>0</v>
      </c>
      <c r="G87" s="373">
        <v>0</v>
      </c>
      <c r="H87" s="373">
        <v>0</v>
      </c>
      <c r="I87" s="373">
        <v>0</v>
      </c>
      <c r="J87" s="80">
        <v>0</v>
      </c>
      <c r="K87" s="373">
        <v>0</v>
      </c>
      <c r="L87" s="373">
        <v>0</v>
      </c>
      <c r="M87" s="373">
        <v>0</v>
      </c>
      <c r="N87" s="373">
        <v>0</v>
      </c>
      <c r="O87" s="373">
        <v>0</v>
      </c>
      <c r="P87" s="373">
        <v>0</v>
      </c>
      <c r="Q87" s="373">
        <v>0</v>
      </c>
      <c r="R87" s="373">
        <v>0</v>
      </c>
      <c r="S87" s="373">
        <v>0</v>
      </c>
      <c r="T87" s="373">
        <v>1750</v>
      </c>
      <c r="U87" s="373">
        <v>0</v>
      </c>
      <c r="V87" s="373">
        <v>0</v>
      </c>
      <c r="W87" s="373">
        <v>0</v>
      </c>
      <c r="X87" s="373">
        <v>0</v>
      </c>
      <c r="Y87" s="373">
        <v>0</v>
      </c>
      <c r="Z87" s="373">
        <v>0</v>
      </c>
      <c r="AA87" s="373">
        <v>0</v>
      </c>
      <c r="AB87" s="373">
        <v>0</v>
      </c>
      <c r="AC87" s="373">
        <v>0</v>
      </c>
      <c r="AD87" s="373">
        <v>0</v>
      </c>
      <c r="AE87" s="373">
        <v>0</v>
      </c>
      <c r="AF87" s="373">
        <v>0</v>
      </c>
      <c r="AG87" s="373">
        <v>0</v>
      </c>
      <c r="AH87" s="373">
        <v>0</v>
      </c>
      <c r="AI87" s="373">
        <v>0</v>
      </c>
      <c r="AJ87" s="80">
        <f t="shared" si="29"/>
        <v>1750</v>
      </c>
    </row>
    <row r="88" spans="1:36" x14ac:dyDescent="0.2">
      <c r="A88" s="89"/>
      <c r="B88" s="347" t="s">
        <v>540</v>
      </c>
      <c r="C88" s="373">
        <v>0</v>
      </c>
      <c r="D88" s="373">
        <v>0</v>
      </c>
      <c r="E88" s="373">
        <v>0</v>
      </c>
      <c r="F88" s="373">
        <v>0</v>
      </c>
      <c r="G88" s="373">
        <v>0</v>
      </c>
      <c r="H88" s="373">
        <v>0</v>
      </c>
      <c r="I88" s="373">
        <v>0</v>
      </c>
      <c r="J88" s="80">
        <v>0</v>
      </c>
      <c r="K88" s="373">
        <v>0</v>
      </c>
      <c r="L88" s="373">
        <v>0</v>
      </c>
      <c r="M88" s="373">
        <v>0</v>
      </c>
      <c r="N88" s="373">
        <v>0</v>
      </c>
      <c r="O88" s="373">
        <v>0</v>
      </c>
      <c r="P88" s="373">
        <v>0</v>
      </c>
      <c r="Q88" s="373">
        <v>0</v>
      </c>
      <c r="R88" s="373">
        <v>0</v>
      </c>
      <c r="S88" s="373">
        <v>0</v>
      </c>
      <c r="T88" s="373">
        <v>0</v>
      </c>
      <c r="U88" s="373">
        <v>0</v>
      </c>
      <c r="V88" s="373">
        <v>0</v>
      </c>
      <c r="W88" s="373">
        <v>0</v>
      </c>
      <c r="X88" s="373">
        <v>0</v>
      </c>
      <c r="Y88" s="373">
        <v>0</v>
      </c>
      <c r="Z88" s="373">
        <v>0</v>
      </c>
      <c r="AA88" s="373">
        <v>0</v>
      </c>
      <c r="AB88" s="373">
        <v>0</v>
      </c>
      <c r="AC88" s="373">
        <v>0</v>
      </c>
      <c r="AD88" s="373">
        <v>0</v>
      </c>
      <c r="AE88" s="373">
        <v>0</v>
      </c>
      <c r="AF88" s="373">
        <v>0</v>
      </c>
      <c r="AG88" s="373">
        <v>0</v>
      </c>
      <c r="AH88" s="373">
        <v>0</v>
      </c>
      <c r="AI88" s="373">
        <v>2750</v>
      </c>
      <c r="AJ88" s="80">
        <f t="shared" si="29"/>
        <v>2750</v>
      </c>
    </row>
    <row r="89" spans="1:36" x14ac:dyDescent="0.2">
      <c r="A89" s="89"/>
      <c r="B89" s="372" t="s">
        <v>421</v>
      </c>
      <c r="C89" s="373">
        <v>0</v>
      </c>
      <c r="D89" s="373">
        <v>0</v>
      </c>
      <c r="E89" s="373">
        <v>0</v>
      </c>
      <c r="F89" s="373">
        <v>0</v>
      </c>
      <c r="G89" s="373">
        <v>0</v>
      </c>
      <c r="H89" s="373">
        <v>0</v>
      </c>
      <c r="I89" s="373">
        <v>0</v>
      </c>
      <c r="J89" s="80">
        <v>6500</v>
      </c>
      <c r="K89" s="373">
        <v>0</v>
      </c>
      <c r="L89" s="373">
        <v>0</v>
      </c>
      <c r="M89" s="373">
        <v>0</v>
      </c>
      <c r="N89" s="373">
        <v>0</v>
      </c>
      <c r="O89" s="373">
        <v>0</v>
      </c>
      <c r="P89" s="373">
        <v>0</v>
      </c>
      <c r="Q89" s="373">
        <v>0</v>
      </c>
      <c r="R89" s="373">
        <v>0</v>
      </c>
      <c r="S89" s="373">
        <v>0</v>
      </c>
      <c r="T89" s="373">
        <v>0</v>
      </c>
      <c r="U89" s="373">
        <v>0</v>
      </c>
      <c r="V89" s="373">
        <v>0</v>
      </c>
      <c r="W89" s="373">
        <v>0</v>
      </c>
      <c r="X89" s="373">
        <v>0</v>
      </c>
      <c r="Y89" s="373">
        <v>0</v>
      </c>
      <c r="Z89" s="373">
        <v>0</v>
      </c>
      <c r="AA89" s="373">
        <v>0</v>
      </c>
      <c r="AB89" s="373">
        <v>0</v>
      </c>
      <c r="AC89" s="373">
        <v>0</v>
      </c>
      <c r="AD89" s="373">
        <v>0</v>
      </c>
      <c r="AE89" s="373">
        <v>0</v>
      </c>
      <c r="AF89" s="373">
        <v>0</v>
      </c>
      <c r="AG89" s="373">
        <v>0</v>
      </c>
      <c r="AH89" s="373">
        <v>0</v>
      </c>
      <c r="AI89" s="373">
        <v>0</v>
      </c>
      <c r="AJ89" s="80">
        <f t="shared" si="29"/>
        <v>6500</v>
      </c>
    </row>
    <row r="90" spans="1:36" x14ac:dyDescent="0.2">
      <c r="A90" s="89"/>
      <c r="B90" s="372" t="s">
        <v>422</v>
      </c>
      <c r="C90" s="373">
        <v>0</v>
      </c>
      <c r="D90" s="373">
        <v>0</v>
      </c>
      <c r="E90" s="373">
        <v>0</v>
      </c>
      <c r="F90" s="373">
        <v>0</v>
      </c>
      <c r="G90" s="373">
        <v>0</v>
      </c>
      <c r="H90" s="373">
        <v>0</v>
      </c>
      <c r="I90" s="373">
        <v>0</v>
      </c>
      <c r="J90" s="80">
        <v>0</v>
      </c>
      <c r="K90" s="373">
        <v>0</v>
      </c>
      <c r="L90" s="373">
        <v>0</v>
      </c>
      <c r="M90" s="373">
        <v>0</v>
      </c>
      <c r="N90" s="373">
        <v>0</v>
      </c>
      <c r="O90" s="373">
        <v>0</v>
      </c>
      <c r="P90" s="373">
        <v>0</v>
      </c>
      <c r="Q90" s="373">
        <v>0</v>
      </c>
      <c r="R90" s="373">
        <v>0</v>
      </c>
      <c r="S90" s="373">
        <v>0</v>
      </c>
      <c r="T90" s="373">
        <v>0</v>
      </c>
      <c r="U90" s="373">
        <v>0</v>
      </c>
      <c r="V90" s="373">
        <v>0</v>
      </c>
      <c r="W90" s="373">
        <v>0</v>
      </c>
      <c r="X90" s="373">
        <v>0</v>
      </c>
      <c r="Y90" s="373">
        <v>0</v>
      </c>
      <c r="Z90" s="373">
        <v>0</v>
      </c>
      <c r="AA90" s="373">
        <v>0</v>
      </c>
      <c r="AB90" s="373">
        <v>0</v>
      </c>
      <c r="AC90" s="373">
        <v>0</v>
      </c>
      <c r="AD90" s="373">
        <v>2750</v>
      </c>
      <c r="AE90" s="373">
        <v>0</v>
      </c>
      <c r="AF90" s="373">
        <v>0</v>
      </c>
      <c r="AG90" s="373">
        <v>0</v>
      </c>
      <c r="AH90" s="373">
        <v>0</v>
      </c>
      <c r="AI90" s="373">
        <v>0</v>
      </c>
      <c r="AJ90" s="80">
        <f t="shared" si="29"/>
        <v>2750</v>
      </c>
    </row>
    <row r="91" spans="1:36" x14ac:dyDescent="0.2">
      <c r="A91" s="89"/>
      <c r="B91" s="347" t="s">
        <v>577</v>
      </c>
      <c r="C91" s="374">
        <v>0</v>
      </c>
      <c r="D91" s="374">
        <v>0</v>
      </c>
      <c r="E91" s="374">
        <v>0</v>
      </c>
      <c r="F91" s="374">
        <v>0</v>
      </c>
      <c r="G91" s="374">
        <v>1089.7994768962512</v>
      </c>
      <c r="H91" s="374">
        <v>0</v>
      </c>
      <c r="I91" s="374">
        <v>0</v>
      </c>
      <c r="J91" s="80">
        <v>0</v>
      </c>
      <c r="K91" s="374">
        <v>0</v>
      </c>
      <c r="L91" s="374">
        <v>0</v>
      </c>
      <c r="M91" s="374">
        <v>0</v>
      </c>
      <c r="N91" s="374">
        <v>0</v>
      </c>
      <c r="O91" s="374">
        <v>0</v>
      </c>
      <c r="P91" s="374">
        <v>0</v>
      </c>
      <c r="Q91" s="374">
        <v>0</v>
      </c>
      <c r="R91" s="374">
        <v>0</v>
      </c>
      <c r="S91" s="374">
        <v>0</v>
      </c>
      <c r="T91" s="374">
        <v>0</v>
      </c>
      <c r="U91" s="374">
        <v>0</v>
      </c>
      <c r="V91" s="374">
        <v>0</v>
      </c>
      <c r="W91" s="374">
        <v>0</v>
      </c>
      <c r="X91" s="374">
        <v>0</v>
      </c>
      <c r="Y91" s="374">
        <v>0</v>
      </c>
      <c r="Z91" s="374">
        <v>0</v>
      </c>
      <c r="AA91" s="374">
        <v>0</v>
      </c>
      <c r="AB91" s="374">
        <v>0</v>
      </c>
      <c r="AC91" s="374">
        <v>0</v>
      </c>
      <c r="AD91" s="374">
        <v>0</v>
      </c>
      <c r="AE91" s="374">
        <v>0</v>
      </c>
      <c r="AF91" s="374">
        <v>0</v>
      </c>
      <c r="AG91" s="374">
        <v>0</v>
      </c>
      <c r="AH91" s="374">
        <v>0</v>
      </c>
      <c r="AI91" s="374">
        <v>0</v>
      </c>
      <c r="AJ91" s="80">
        <f t="shared" si="29"/>
        <v>1089.7994768962512</v>
      </c>
    </row>
    <row r="92" spans="1:36" x14ac:dyDescent="0.2">
      <c r="A92" s="89"/>
      <c r="B92" s="347" t="s">
        <v>512</v>
      </c>
      <c r="C92" s="374">
        <v>0</v>
      </c>
      <c r="D92" s="374">
        <v>0</v>
      </c>
      <c r="E92" s="374">
        <v>0</v>
      </c>
      <c r="F92" s="374">
        <v>1362.2493461203139</v>
      </c>
      <c r="G92" s="374">
        <v>0</v>
      </c>
      <c r="H92" s="374">
        <v>0</v>
      </c>
      <c r="I92" s="374">
        <v>0</v>
      </c>
      <c r="J92" s="80">
        <v>0</v>
      </c>
      <c r="K92" s="374">
        <v>0</v>
      </c>
      <c r="L92" s="374">
        <v>0</v>
      </c>
      <c r="M92" s="374">
        <v>0</v>
      </c>
      <c r="N92" s="374">
        <v>0</v>
      </c>
      <c r="O92" s="374">
        <v>0</v>
      </c>
      <c r="P92" s="374">
        <v>0</v>
      </c>
      <c r="Q92" s="374">
        <v>0</v>
      </c>
      <c r="R92" s="374">
        <v>0</v>
      </c>
      <c r="S92" s="374">
        <v>0</v>
      </c>
      <c r="T92" s="374">
        <v>0</v>
      </c>
      <c r="U92" s="374">
        <v>0</v>
      </c>
      <c r="V92" s="374">
        <v>0</v>
      </c>
      <c r="W92" s="374">
        <v>0</v>
      </c>
      <c r="X92" s="374">
        <v>0</v>
      </c>
      <c r="Y92" s="374">
        <v>0</v>
      </c>
      <c r="Z92" s="374">
        <v>0</v>
      </c>
      <c r="AA92" s="374">
        <v>0</v>
      </c>
      <c r="AB92" s="374">
        <v>0</v>
      </c>
      <c r="AC92" s="374">
        <v>0</v>
      </c>
      <c r="AD92" s="374">
        <v>0</v>
      </c>
      <c r="AE92" s="374">
        <v>0</v>
      </c>
      <c r="AF92" s="374">
        <v>0</v>
      </c>
      <c r="AG92" s="374">
        <v>0</v>
      </c>
      <c r="AH92" s="374">
        <v>0</v>
      </c>
      <c r="AI92" s="374">
        <v>0</v>
      </c>
      <c r="AJ92" s="80">
        <f t="shared" si="29"/>
        <v>1362.2493461203139</v>
      </c>
    </row>
    <row r="93" spans="1:36" x14ac:dyDescent="0.2">
      <c r="A93" s="89"/>
      <c r="B93" s="372" t="s">
        <v>513</v>
      </c>
      <c r="C93" s="373">
        <v>0</v>
      </c>
      <c r="D93" s="373">
        <v>0</v>
      </c>
      <c r="E93" s="373">
        <v>0</v>
      </c>
      <c r="F93" s="373">
        <v>0</v>
      </c>
      <c r="G93" s="373">
        <v>0</v>
      </c>
      <c r="H93" s="373">
        <v>0</v>
      </c>
      <c r="I93" s="373">
        <v>0</v>
      </c>
      <c r="J93" s="80">
        <v>0</v>
      </c>
      <c r="K93" s="373">
        <v>1362.2493461203139</v>
      </c>
      <c r="L93" s="373">
        <v>0</v>
      </c>
      <c r="M93" s="373">
        <v>0</v>
      </c>
      <c r="N93" s="373">
        <v>0</v>
      </c>
      <c r="O93" s="373">
        <v>0</v>
      </c>
      <c r="P93" s="373">
        <v>0</v>
      </c>
      <c r="Q93" s="373">
        <v>0</v>
      </c>
      <c r="R93" s="373">
        <v>0</v>
      </c>
      <c r="S93" s="373">
        <v>0</v>
      </c>
      <c r="T93" s="373">
        <v>0</v>
      </c>
      <c r="U93" s="373">
        <v>0</v>
      </c>
      <c r="V93" s="373">
        <v>0</v>
      </c>
      <c r="W93" s="373">
        <v>0</v>
      </c>
      <c r="X93" s="373">
        <v>0</v>
      </c>
      <c r="Y93" s="373">
        <v>0</v>
      </c>
      <c r="Z93" s="373">
        <v>0</v>
      </c>
      <c r="AA93" s="373">
        <v>0</v>
      </c>
      <c r="AB93" s="373">
        <v>0</v>
      </c>
      <c r="AC93" s="373">
        <v>0</v>
      </c>
      <c r="AD93" s="373">
        <v>0</v>
      </c>
      <c r="AE93" s="373">
        <v>0</v>
      </c>
      <c r="AF93" s="373">
        <v>0</v>
      </c>
      <c r="AG93" s="373">
        <v>0</v>
      </c>
      <c r="AH93" s="373">
        <v>0</v>
      </c>
      <c r="AI93" s="373">
        <v>0</v>
      </c>
      <c r="AJ93" s="80">
        <f t="shared" si="29"/>
        <v>1362.2493461203139</v>
      </c>
    </row>
    <row r="94" spans="1:36" x14ac:dyDescent="0.2">
      <c r="A94" s="89"/>
      <c r="B94" s="372" t="s">
        <v>578</v>
      </c>
      <c r="C94" s="373">
        <v>0</v>
      </c>
      <c r="D94" s="373">
        <v>0</v>
      </c>
      <c r="E94" s="373">
        <v>0</v>
      </c>
      <c r="F94" s="373">
        <v>0</v>
      </c>
      <c r="G94" s="373">
        <v>0</v>
      </c>
      <c r="H94" s="373">
        <v>0</v>
      </c>
      <c r="I94" s="373">
        <v>0</v>
      </c>
      <c r="J94" s="80">
        <v>0</v>
      </c>
      <c r="K94" s="373">
        <v>0</v>
      </c>
      <c r="L94" s="373">
        <v>1089.7994768962512</v>
      </c>
      <c r="M94" s="373">
        <v>0</v>
      </c>
      <c r="N94" s="373">
        <v>0</v>
      </c>
      <c r="O94" s="373">
        <v>0</v>
      </c>
      <c r="P94" s="373">
        <v>0</v>
      </c>
      <c r="Q94" s="373">
        <v>0</v>
      </c>
      <c r="R94" s="373">
        <v>0</v>
      </c>
      <c r="S94" s="373">
        <v>0</v>
      </c>
      <c r="T94" s="373">
        <v>0</v>
      </c>
      <c r="U94" s="373">
        <v>0</v>
      </c>
      <c r="V94" s="373">
        <v>0</v>
      </c>
      <c r="W94" s="373">
        <v>0</v>
      </c>
      <c r="X94" s="373">
        <v>0</v>
      </c>
      <c r="Y94" s="373">
        <v>0</v>
      </c>
      <c r="Z94" s="373">
        <v>0</v>
      </c>
      <c r="AA94" s="373">
        <v>0</v>
      </c>
      <c r="AB94" s="373">
        <v>0</v>
      </c>
      <c r="AC94" s="373">
        <v>0</v>
      </c>
      <c r="AD94" s="373">
        <v>0</v>
      </c>
      <c r="AE94" s="373">
        <v>0</v>
      </c>
      <c r="AF94" s="373">
        <v>0</v>
      </c>
      <c r="AG94" s="373">
        <v>0</v>
      </c>
      <c r="AH94" s="373">
        <v>0</v>
      </c>
      <c r="AI94" s="373">
        <v>0</v>
      </c>
      <c r="AJ94" s="80">
        <f t="shared" si="29"/>
        <v>1089.7994768962512</v>
      </c>
    </row>
    <row r="95" spans="1:36" x14ac:dyDescent="0.2">
      <c r="A95" s="89"/>
      <c r="B95" s="347" t="s">
        <v>579</v>
      </c>
      <c r="C95" s="95">
        <v>0</v>
      </c>
      <c r="D95" s="95">
        <v>0</v>
      </c>
      <c r="E95" s="95">
        <v>0</v>
      </c>
      <c r="F95" s="95">
        <v>0</v>
      </c>
      <c r="G95" s="95">
        <v>0</v>
      </c>
      <c r="H95" s="95">
        <v>0</v>
      </c>
      <c r="I95" s="95">
        <v>0</v>
      </c>
      <c r="J95" s="80">
        <v>0</v>
      </c>
      <c r="K95" s="95">
        <v>0</v>
      </c>
      <c r="L95" s="95">
        <v>0</v>
      </c>
      <c r="M95" s="95">
        <v>0</v>
      </c>
      <c r="N95" s="95">
        <v>0</v>
      </c>
      <c r="O95" s="95">
        <v>0</v>
      </c>
      <c r="P95" s="95">
        <v>0</v>
      </c>
      <c r="Q95" s="95">
        <v>0</v>
      </c>
      <c r="R95" s="95">
        <v>0</v>
      </c>
      <c r="S95" s="95">
        <v>0</v>
      </c>
      <c r="T95" s="95">
        <v>0</v>
      </c>
      <c r="U95" s="95">
        <v>0</v>
      </c>
      <c r="V95" s="95">
        <v>0</v>
      </c>
      <c r="W95" s="95">
        <v>0</v>
      </c>
      <c r="X95" s="95">
        <v>0</v>
      </c>
      <c r="Y95" s="95">
        <v>0</v>
      </c>
      <c r="Z95" s="95">
        <v>0</v>
      </c>
      <c r="AA95" s="95">
        <v>0</v>
      </c>
      <c r="AB95" s="95">
        <v>0</v>
      </c>
      <c r="AC95" s="95">
        <v>0</v>
      </c>
      <c r="AD95" s="95">
        <v>0</v>
      </c>
      <c r="AE95" s="95">
        <v>817.34960767218843</v>
      </c>
      <c r="AF95" s="95">
        <v>0</v>
      </c>
      <c r="AG95" s="95">
        <v>0</v>
      </c>
      <c r="AH95" s="95">
        <v>0</v>
      </c>
      <c r="AI95" s="95">
        <v>0</v>
      </c>
      <c r="AJ95" s="80">
        <f t="shared" si="29"/>
        <v>817.34960767218843</v>
      </c>
    </row>
    <row r="96" spans="1:36" x14ac:dyDescent="0.2">
      <c r="A96" s="89"/>
      <c r="B96" s="347" t="s">
        <v>541</v>
      </c>
      <c r="C96" s="95">
        <v>0</v>
      </c>
      <c r="D96" s="95">
        <v>400.88194026859088</v>
      </c>
      <c r="E96" s="95">
        <v>0</v>
      </c>
      <c r="F96" s="95">
        <v>0</v>
      </c>
      <c r="G96" s="95">
        <v>0</v>
      </c>
      <c r="H96" s="95">
        <v>0</v>
      </c>
      <c r="I96" s="95">
        <v>0</v>
      </c>
      <c r="J96" s="80">
        <v>0</v>
      </c>
      <c r="K96" s="95">
        <v>0</v>
      </c>
      <c r="L96" s="95">
        <v>0</v>
      </c>
      <c r="M96" s="95">
        <v>0</v>
      </c>
      <c r="N96" s="95">
        <v>0</v>
      </c>
      <c r="O96" s="95">
        <v>0</v>
      </c>
      <c r="P96" s="95">
        <v>0</v>
      </c>
      <c r="Q96" s="95">
        <v>0</v>
      </c>
      <c r="R96" s="95">
        <v>0</v>
      </c>
      <c r="S96" s="95">
        <v>0</v>
      </c>
      <c r="T96" s="95">
        <v>0</v>
      </c>
      <c r="U96" s="95">
        <v>0</v>
      </c>
      <c r="V96" s="95">
        <v>0</v>
      </c>
      <c r="W96" s="95">
        <v>0</v>
      </c>
      <c r="X96" s="95">
        <v>0</v>
      </c>
      <c r="Y96" s="95">
        <v>0</v>
      </c>
      <c r="Z96" s="95">
        <v>0</v>
      </c>
      <c r="AA96" s="95">
        <v>0</v>
      </c>
      <c r="AB96" s="95">
        <v>0</v>
      </c>
      <c r="AC96" s="95">
        <v>0</v>
      </c>
      <c r="AD96" s="95">
        <v>0</v>
      </c>
      <c r="AE96" s="95">
        <v>0</v>
      </c>
      <c r="AF96" s="95">
        <v>0</v>
      </c>
      <c r="AG96" s="95">
        <v>0</v>
      </c>
      <c r="AH96" s="95">
        <v>0</v>
      </c>
      <c r="AI96" s="95">
        <v>0</v>
      </c>
      <c r="AJ96" s="80">
        <f t="shared" si="29"/>
        <v>400.88194026859088</v>
      </c>
    </row>
    <row r="97" spans="1:36" x14ac:dyDescent="0.2">
      <c r="A97" s="89"/>
      <c r="B97" s="372" t="s">
        <v>623</v>
      </c>
      <c r="C97" s="80">
        <v>0</v>
      </c>
      <c r="D97" s="80">
        <v>1002.092968984838</v>
      </c>
      <c r="E97" s="80">
        <v>0</v>
      </c>
      <c r="F97" s="80">
        <v>0</v>
      </c>
      <c r="G97" s="80">
        <v>0</v>
      </c>
      <c r="H97" s="80">
        <v>0</v>
      </c>
      <c r="I97" s="80">
        <v>0</v>
      </c>
      <c r="J97" s="80">
        <v>0</v>
      </c>
      <c r="K97" s="80">
        <v>0</v>
      </c>
      <c r="L97" s="80">
        <v>0</v>
      </c>
      <c r="M97" s="80">
        <v>0</v>
      </c>
      <c r="N97" s="80">
        <v>0</v>
      </c>
      <c r="O97" s="80">
        <v>0</v>
      </c>
      <c r="P97" s="80">
        <v>0</v>
      </c>
      <c r="Q97" s="80">
        <v>0</v>
      </c>
      <c r="R97" s="80">
        <v>0</v>
      </c>
      <c r="S97" s="80">
        <v>0</v>
      </c>
      <c r="T97" s="80">
        <v>0</v>
      </c>
      <c r="U97" s="80">
        <v>0</v>
      </c>
      <c r="V97" s="80">
        <v>0</v>
      </c>
      <c r="W97" s="80">
        <v>0</v>
      </c>
      <c r="X97" s="80">
        <v>0</v>
      </c>
      <c r="Y97" s="80">
        <v>0</v>
      </c>
      <c r="Z97" s="80">
        <v>0</v>
      </c>
      <c r="AA97" s="80">
        <v>0</v>
      </c>
      <c r="AB97" s="80">
        <v>0</v>
      </c>
      <c r="AC97" s="80">
        <v>0</v>
      </c>
      <c r="AD97" s="80">
        <v>0</v>
      </c>
      <c r="AE97" s="80">
        <v>0</v>
      </c>
      <c r="AF97" s="80">
        <v>0</v>
      </c>
      <c r="AG97" s="80">
        <v>0</v>
      </c>
      <c r="AH97" s="80">
        <v>0</v>
      </c>
      <c r="AI97" s="80">
        <v>0</v>
      </c>
      <c r="AJ97" s="80">
        <f t="shared" si="29"/>
        <v>1002.092968984838</v>
      </c>
    </row>
    <row r="98" spans="1:36" x14ac:dyDescent="0.2">
      <c r="A98" s="89"/>
      <c r="B98" s="347" t="s">
        <v>710</v>
      </c>
      <c r="C98" s="80">
        <v>0</v>
      </c>
      <c r="D98" s="80">
        <v>2120.2848490000001</v>
      </c>
      <c r="E98" s="80">
        <v>0</v>
      </c>
      <c r="F98" s="80">
        <v>0</v>
      </c>
      <c r="G98" s="80">
        <v>0</v>
      </c>
      <c r="H98" s="80">
        <v>0</v>
      </c>
      <c r="I98" s="80">
        <v>0</v>
      </c>
      <c r="J98" s="80">
        <v>0</v>
      </c>
      <c r="K98" s="80">
        <v>0</v>
      </c>
      <c r="L98" s="80">
        <v>0</v>
      </c>
      <c r="M98" s="80">
        <v>0</v>
      </c>
      <c r="N98" s="80">
        <v>0</v>
      </c>
      <c r="O98" s="80">
        <v>0</v>
      </c>
      <c r="P98" s="80">
        <v>0</v>
      </c>
      <c r="Q98" s="80">
        <v>0</v>
      </c>
      <c r="R98" s="80">
        <v>0</v>
      </c>
      <c r="S98" s="80">
        <v>0</v>
      </c>
      <c r="T98" s="80">
        <v>0</v>
      </c>
      <c r="U98" s="80">
        <v>0</v>
      </c>
      <c r="V98" s="80">
        <v>0</v>
      </c>
      <c r="W98" s="80">
        <v>0</v>
      </c>
      <c r="X98" s="80">
        <v>0</v>
      </c>
      <c r="Y98" s="80">
        <v>0</v>
      </c>
      <c r="Z98" s="80">
        <v>0</v>
      </c>
      <c r="AA98" s="80">
        <v>0</v>
      </c>
      <c r="AB98" s="80">
        <v>0</v>
      </c>
      <c r="AC98" s="80">
        <v>0</v>
      </c>
      <c r="AD98" s="80">
        <v>0</v>
      </c>
      <c r="AE98" s="80">
        <v>0</v>
      </c>
      <c r="AF98" s="80">
        <v>0</v>
      </c>
      <c r="AG98" s="80">
        <v>0</v>
      </c>
      <c r="AH98" s="80">
        <v>0</v>
      </c>
      <c r="AI98" s="80">
        <v>0</v>
      </c>
      <c r="AJ98" s="80">
        <f t="shared" si="29"/>
        <v>2120.2848490000001</v>
      </c>
    </row>
    <row r="99" spans="1:36" x14ac:dyDescent="0.2">
      <c r="A99" s="89"/>
      <c r="B99" s="347" t="s">
        <v>712</v>
      </c>
      <c r="C99" s="80">
        <v>0</v>
      </c>
      <c r="D99" s="80">
        <v>1637.7714940000001</v>
      </c>
      <c r="E99" s="80">
        <v>0</v>
      </c>
      <c r="F99" s="80">
        <v>0</v>
      </c>
      <c r="G99" s="80">
        <v>0</v>
      </c>
      <c r="H99" s="80">
        <v>0</v>
      </c>
      <c r="I99" s="80">
        <v>0</v>
      </c>
      <c r="J99" s="80">
        <v>0</v>
      </c>
      <c r="K99" s="80">
        <v>0</v>
      </c>
      <c r="L99" s="80">
        <v>0</v>
      </c>
      <c r="M99" s="80">
        <v>0</v>
      </c>
      <c r="N99" s="80">
        <v>0</v>
      </c>
      <c r="O99" s="80">
        <v>0</v>
      </c>
      <c r="P99" s="80">
        <v>0</v>
      </c>
      <c r="Q99" s="80">
        <v>0</v>
      </c>
      <c r="R99" s="80">
        <v>0</v>
      </c>
      <c r="S99" s="80">
        <v>0</v>
      </c>
      <c r="T99" s="80">
        <v>0</v>
      </c>
      <c r="U99" s="80">
        <v>0</v>
      </c>
      <c r="V99" s="80">
        <v>0</v>
      </c>
      <c r="W99" s="80">
        <v>0</v>
      </c>
      <c r="X99" s="80">
        <v>0</v>
      </c>
      <c r="Y99" s="80">
        <v>0</v>
      </c>
      <c r="Z99" s="80">
        <v>0</v>
      </c>
      <c r="AA99" s="80">
        <v>0</v>
      </c>
      <c r="AB99" s="80">
        <v>0</v>
      </c>
      <c r="AC99" s="80">
        <v>0</v>
      </c>
      <c r="AD99" s="80">
        <v>0</v>
      </c>
      <c r="AE99" s="80">
        <v>0</v>
      </c>
      <c r="AF99" s="80">
        <v>0</v>
      </c>
      <c r="AG99" s="80">
        <v>0</v>
      </c>
      <c r="AH99" s="80">
        <v>0</v>
      </c>
      <c r="AI99" s="80">
        <v>0</v>
      </c>
      <c r="AJ99" s="80">
        <f t="shared" si="29"/>
        <v>1637.7714940000001</v>
      </c>
    </row>
    <row r="100" spans="1:36" x14ac:dyDescent="0.2">
      <c r="A100" s="89"/>
      <c r="B100" s="372" t="s">
        <v>660</v>
      </c>
      <c r="C100" s="80">
        <v>14.714308397398812</v>
      </c>
      <c r="D100" s="80">
        <v>61.390208927122579</v>
      </c>
      <c r="E100" s="80">
        <v>65.782021061254426</v>
      </c>
      <c r="F100" s="80">
        <v>70.33356578026104</v>
      </c>
      <c r="G100" s="80">
        <v>75.200037876379255</v>
      </c>
      <c r="H100" s="80">
        <v>80.313290422927707</v>
      </c>
      <c r="I100" s="80">
        <v>85.960209984311547</v>
      </c>
      <c r="J100" s="80">
        <v>91.907910184456455</v>
      </c>
      <c r="K100" s="80">
        <v>98.267139598633051</v>
      </c>
      <c r="L100" s="80">
        <v>105.04728629737154</v>
      </c>
      <c r="M100" s="80">
        <v>0</v>
      </c>
      <c r="N100" s="80">
        <v>0</v>
      </c>
      <c r="O100" s="80">
        <v>0</v>
      </c>
      <c r="P100" s="80">
        <v>0</v>
      </c>
      <c r="Q100" s="80">
        <v>0</v>
      </c>
      <c r="R100" s="80">
        <v>0</v>
      </c>
      <c r="S100" s="80">
        <v>0</v>
      </c>
      <c r="T100" s="80">
        <v>0</v>
      </c>
      <c r="U100" s="80">
        <v>0</v>
      </c>
      <c r="V100" s="80">
        <v>0</v>
      </c>
      <c r="W100" s="80">
        <v>0</v>
      </c>
      <c r="X100" s="80">
        <v>0</v>
      </c>
      <c r="Y100" s="80">
        <v>0</v>
      </c>
      <c r="Z100" s="80">
        <v>0</v>
      </c>
      <c r="AA100" s="80">
        <v>0</v>
      </c>
      <c r="AB100" s="80">
        <v>0</v>
      </c>
      <c r="AC100" s="80">
        <v>0</v>
      </c>
      <c r="AD100" s="80">
        <v>0</v>
      </c>
      <c r="AE100" s="80">
        <v>0</v>
      </c>
      <c r="AF100" s="80">
        <v>0</v>
      </c>
      <c r="AG100" s="80">
        <v>0</v>
      </c>
      <c r="AH100" s="80">
        <v>0</v>
      </c>
      <c r="AI100" s="80">
        <v>0</v>
      </c>
      <c r="AJ100" s="80">
        <f t="shared" si="29"/>
        <v>748.91597853011649</v>
      </c>
    </row>
    <row r="101" spans="1:36" x14ac:dyDescent="0.2">
      <c r="A101" s="89"/>
      <c r="B101" s="347" t="s">
        <v>536</v>
      </c>
      <c r="C101" s="80">
        <v>0</v>
      </c>
      <c r="D101" s="80">
        <v>0</v>
      </c>
      <c r="E101" s="80">
        <v>0</v>
      </c>
      <c r="F101" s="80">
        <v>931.6665504714349</v>
      </c>
      <c r="G101" s="80">
        <v>0</v>
      </c>
      <c r="H101" s="80">
        <v>0</v>
      </c>
      <c r="I101" s="80">
        <v>0</v>
      </c>
      <c r="J101" s="80">
        <v>0</v>
      </c>
      <c r="K101" s="80">
        <v>0</v>
      </c>
      <c r="L101" s="80">
        <v>0</v>
      </c>
      <c r="M101" s="80">
        <v>0</v>
      </c>
      <c r="N101" s="80">
        <v>0</v>
      </c>
      <c r="O101" s="80">
        <v>0</v>
      </c>
      <c r="P101" s="80">
        <v>0</v>
      </c>
      <c r="Q101" s="80">
        <v>0</v>
      </c>
      <c r="R101" s="80">
        <v>0</v>
      </c>
      <c r="S101" s="80">
        <v>0</v>
      </c>
      <c r="T101" s="80">
        <v>0</v>
      </c>
      <c r="U101" s="80">
        <v>0</v>
      </c>
      <c r="V101" s="80">
        <v>0</v>
      </c>
      <c r="W101" s="80">
        <v>0</v>
      </c>
      <c r="X101" s="80">
        <v>0</v>
      </c>
      <c r="Y101" s="80">
        <v>0</v>
      </c>
      <c r="Z101" s="80">
        <v>0</v>
      </c>
      <c r="AA101" s="80">
        <v>0</v>
      </c>
      <c r="AB101" s="80">
        <v>0</v>
      </c>
      <c r="AC101" s="80">
        <v>0</v>
      </c>
      <c r="AD101" s="80">
        <v>0</v>
      </c>
      <c r="AE101" s="80">
        <v>0</v>
      </c>
      <c r="AF101" s="80">
        <v>0</v>
      </c>
      <c r="AG101" s="80">
        <v>0</v>
      </c>
      <c r="AH101" s="80">
        <v>0</v>
      </c>
      <c r="AI101" s="80">
        <v>0</v>
      </c>
      <c r="AJ101" s="80">
        <f t="shared" si="29"/>
        <v>931.6665504714349</v>
      </c>
    </row>
    <row r="102" spans="1:36" x14ac:dyDescent="0.2">
      <c r="A102" s="89"/>
      <c r="B102" s="347" t="s">
        <v>698</v>
      </c>
      <c r="C102" s="80">
        <v>0</v>
      </c>
      <c r="D102" s="80">
        <v>615.4583228830594</v>
      </c>
      <c r="E102" s="80">
        <v>0</v>
      </c>
      <c r="F102" s="80">
        <v>0</v>
      </c>
      <c r="G102" s="80">
        <v>0</v>
      </c>
      <c r="H102" s="80">
        <v>0</v>
      </c>
      <c r="I102" s="80">
        <v>0</v>
      </c>
      <c r="J102" s="80">
        <v>0</v>
      </c>
      <c r="K102" s="80">
        <v>0</v>
      </c>
      <c r="L102" s="80">
        <v>0</v>
      </c>
      <c r="M102" s="80">
        <v>0</v>
      </c>
      <c r="N102" s="80">
        <v>0</v>
      </c>
      <c r="O102" s="80">
        <v>0</v>
      </c>
      <c r="P102" s="80">
        <v>0</v>
      </c>
      <c r="Q102" s="80">
        <v>0</v>
      </c>
      <c r="R102" s="80">
        <v>0</v>
      </c>
      <c r="S102" s="80">
        <v>0</v>
      </c>
      <c r="T102" s="80">
        <v>0</v>
      </c>
      <c r="U102" s="80">
        <v>0</v>
      </c>
      <c r="V102" s="80">
        <v>0</v>
      </c>
      <c r="W102" s="80">
        <v>0</v>
      </c>
      <c r="X102" s="80">
        <v>0</v>
      </c>
      <c r="Y102" s="80">
        <v>0</v>
      </c>
      <c r="Z102" s="80">
        <v>0</v>
      </c>
      <c r="AA102" s="80">
        <v>0</v>
      </c>
      <c r="AB102" s="80">
        <v>0</v>
      </c>
      <c r="AC102" s="80">
        <v>0</v>
      </c>
      <c r="AD102" s="80">
        <v>0</v>
      </c>
      <c r="AE102" s="80">
        <v>0</v>
      </c>
      <c r="AF102" s="80">
        <v>0</v>
      </c>
      <c r="AG102" s="80">
        <v>0</v>
      </c>
      <c r="AH102" s="80">
        <v>0</v>
      </c>
      <c r="AI102" s="80">
        <v>0</v>
      </c>
      <c r="AJ102" s="80">
        <f t="shared" ref="AJ102:AJ127" si="30">SUM(C102:AI102)</f>
        <v>615.4583228830594</v>
      </c>
    </row>
    <row r="103" spans="1:36" x14ac:dyDescent="0.2">
      <c r="A103" s="89"/>
      <c r="B103" s="347" t="s">
        <v>388</v>
      </c>
      <c r="C103" s="80">
        <v>0</v>
      </c>
      <c r="D103" s="80">
        <v>290.61991518165058</v>
      </c>
      <c r="E103" s="80">
        <v>0</v>
      </c>
      <c r="F103" s="80">
        <v>0</v>
      </c>
      <c r="G103" s="80">
        <v>0</v>
      </c>
      <c r="H103" s="80">
        <v>0</v>
      </c>
      <c r="I103" s="80">
        <v>0</v>
      </c>
      <c r="J103" s="80">
        <v>0</v>
      </c>
      <c r="K103" s="80">
        <v>0</v>
      </c>
      <c r="L103" s="80">
        <v>0</v>
      </c>
      <c r="M103" s="80">
        <v>0</v>
      </c>
      <c r="N103" s="80">
        <v>0</v>
      </c>
      <c r="O103" s="80">
        <v>0</v>
      </c>
      <c r="P103" s="80">
        <v>0</v>
      </c>
      <c r="Q103" s="80">
        <v>0</v>
      </c>
      <c r="R103" s="80">
        <v>0</v>
      </c>
      <c r="S103" s="80">
        <v>0</v>
      </c>
      <c r="T103" s="80">
        <v>0</v>
      </c>
      <c r="U103" s="80">
        <v>0</v>
      </c>
      <c r="V103" s="80">
        <v>0</v>
      </c>
      <c r="W103" s="80">
        <v>0</v>
      </c>
      <c r="X103" s="80">
        <v>0</v>
      </c>
      <c r="Y103" s="80">
        <v>0</v>
      </c>
      <c r="Z103" s="80">
        <v>0</v>
      </c>
      <c r="AA103" s="80">
        <v>0</v>
      </c>
      <c r="AB103" s="80">
        <v>0</v>
      </c>
      <c r="AC103" s="80">
        <v>0</v>
      </c>
      <c r="AD103" s="80">
        <v>0</v>
      </c>
      <c r="AE103" s="80">
        <v>0</v>
      </c>
      <c r="AF103" s="80">
        <v>0</v>
      </c>
      <c r="AG103" s="80">
        <v>0</v>
      </c>
      <c r="AH103" s="80">
        <v>0</v>
      </c>
      <c r="AI103" s="80">
        <v>0</v>
      </c>
      <c r="AJ103" s="80">
        <f t="shared" si="30"/>
        <v>290.61991518165058</v>
      </c>
    </row>
    <row r="104" spans="1:36" x14ac:dyDescent="0.2">
      <c r="A104" s="89"/>
      <c r="B104" s="347" t="s">
        <v>426</v>
      </c>
      <c r="C104" s="80">
        <v>0</v>
      </c>
      <c r="D104" s="80">
        <v>0</v>
      </c>
      <c r="E104" s="80">
        <v>0</v>
      </c>
      <c r="F104" s="80">
        <v>0</v>
      </c>
      <c r="G104" s="80">
        <v>694.68719399999998</v>
      </c>
      <c r="H104" s="80">
        <v>0</v>
      </c>
      <c r="I104" s="80">
        <v>0</v>
      </c>
      <c r="J104" s="80">
        <v>0</v>
      </c>
      <c r="K104" s="80">
        <v>0</v>
      </c>
      <c r="L104" s="80">
        <v>0</v>
      </c>
      <c r="M104" s="80">
        <v>0</v>
      </c>
      <c r="N104" s="80">
        <v>0</v>
      </c>
      <c r="O104" s="80">
        <v>0</v>
      </c>
      <c r="P104" s="80">
        <v>0</v>
      </c>
      <c r="Q104" s="80">
        <v>0</v>
      </c>
      <c r="R104" s="80">
        <v>0</v>
      </c>
      <c r="S104" s="80">
        <v>0</v>
      </c>
      <c r="T104" s="80">
        <v>0</v>
      </c>
      <c r="U104" s="80">
        <v>0</v>
      </c>
      <c r="V104" s="80">
        <v>0</v>
      </c>
      <c r="W104" s="80">
        <v>0</v>
      </c>
      <c r="X104" s="80">
        <v>0</v>
      </c>
      <c r="Y104" s="80">
        <v>0</v>
      </c>
      <c r="Z104" s="80">
        <v>0</v>
      </c>
      <c r="AA104" s="80">
        <v>0</v>
      </c>
      <c r="AB104" s="80">
        <v>0</v>
      </c>
      <c r="AC104" s="80">
        <v>0</v>
      </c>
      <c r="AD104" s="80">
        <v>0</v>
      </c>
      <c r="AE104" s="80">
        <v>0</v>
      </c>
      <c r="AF104" s="80">
        <v>0</v>
      </c>
      <c r="AG104" s="80">
        <v>0</v>
      </c>
      <c r="AH104" s="80">
        <v>0</v>
      </c>
      <c r="AI104" s="80">
        <v>0</v>
      </c>
      <c r="AJ104" s="80">
        <f t="shared" si="30"/>
        <v>694.68719399999998</v>
      </c>
    </row>
    <row r="105" spans="1:36" x14ac:dyDescent="0.2">
      <c r="A105" s="89"/>
      <c r="B105" s="347" t="s">
        <v>542</v>
      </c>
      <c r="C105" s="348">
        <v>0</v>
      </c>
      <c r="D105" s="348">
        <v>0</v>
      </c>
      <c r="E105" s="348">
        <v>0</v>
      </c>
      <c r="F105" s="348">
        <v>0</v>
      </c>
      <c r="G105" s="348">
        <v>506.81861801999997</v>
      </c>
      <c r="H105" s="348">
        <v>506.81861801999997</v>
      </c>
      <c r="I105" s="348">
        <v>522.17675796000003</v>
      </c>
      <c r="J105" s="80">
        <v>0</v>
      </c>
      <c r="K105" s="348">
        <v>0</v>
      </c>
      <c r="L105" s="348">
        <v>0</v>
      </c>
      <c r="M105" s="348">
        <v>0</v>
      </c>
      <c r="N105" s="348">
        <v>0</v>
      </c>
      <c r="O105" s="348">
        <v>0</v>
      </c>
      <c r="P105" s="348">
        <v>0</v>
      </c>
      <c r="Q105" s="348">
        <v>0</v>
      </c>
      <c r="R105" s="348">
        <v>0</v>
      </c>
      <c r="S105" s="348">
        <v>0</v>
      </c>
      <c r="T105" s="348">
        <v>0</v>
      </c>
      <c r="U105" s="348">
        <v>0</v>
      </c>
      <c r="V105" s="348">
        <v>0</v>
      </c>
      <c r="W105" s="348">
        <v>0</v>
      </c>
      <c r="X105" s="348">
        <v>0</v>
      </c>
      <c r="Y105" s="348">
        <v>0</v>
      </c>
      <c r="Z105" s="348">
        <v>0</v>
      </c>
      <c r="AA105" s="348">
        <v>0</v>
      </c>
      <c r="AB105" s="348">
        <v>0</v>
      </c>
      <c r="AC105" s="348">
        <v>0</v>
      </c>
      <c r="AD105" s="348">
        <v>0</v>
      </c>
      <c r="AE105" s="348">
        <v>0</v>
      </c>
      <c r="AF105" s="348">
        <v>0</v>
      </c>
      <c r="AG105" s="348">
        <v>0</v>
      </c>
      <c r="AH105" s="348">
        <v>0</v>
      </c>
      <c r="AI105" s="348">
        <v>0</v>
      </c>
      <c r="AJ105" s="80">
        <f t="shared" si="30"/>
        <v>1535.8139940000001</v>
      </c>
    </row>
    <row r="106" spans="1:36" x14ac:dyDescent="0.2">
      <c r="A106" s="89"/>
      <c r="B106" s="1043" t="s">
        <v>936</v>
      </c>
      <c r="C106" s="1046">
        <v>0</v>
      </c>
      <c r="D106" s="1046">
        <v>0</v>
      </c>
      <c r="E106" s="1046">
        <v>0</v>
      </c>
      <c r="F106" s="1046">
        <v>0</v>
      </c>
      <c r="G106" s="1046">
        <v>0</v>
      </c>
      <c r="H106" s="1046">
        <v>0</v>
      </c>
      <c r="I106" s="1046">
        <v>0</v>
      </c>
      <c r="J106" s="1042">
        <v>0</v>
      </c>
      <c r="K106" s="1046">
        <v>0</v>
      </c>
      <c r="L106" s="1046">
        <v>0</v>
      </c>
      <c r="M106" s="1046">
        <v>0</v>
      </c>
      <c r="N106" s="1046">
        <v>0</v>
      </c>
      <c r="O106" s="1046">
        <v>0</v>
      </c>
      <c r="P106" s="1046">
        <v>0</v>
      </c>
      <c r="Q106" s="1046">
        <v>0</v>
      </c>
      <c r="R106" s="1046">
        <v>0</v>
      </c>
      <c r="S106" s="1046">
        <v>897.85789995000005</v>
      </c>
      <c r="T106" s="1046">
        <v>897.85789995000005</v>
      </c>
      <c r="U106" s="1046">
        <v>925.06571510000003</v>
      </c>
      <c r="V106" s="1046">
        <v>0</v>
      </c>
      <c r="W106" s="1046">
        <v>0</v>
      </c>
      <c r="X106" s="1046">
        <v>0</v>
      </c>
      <c r="Y106" s="1046">
        <v>0</v>
      </c>
      <c r="Z106" s="1046">
        <v>0</v>
      </c>
      <c r="AA106" s="1046">
        <v>0</v>
      </c>
      <c r="AB106" s="1046">
        <v>0</v>
      </c>
      <c r="AC106" s="1046">
        <v>0</v>
      </c>
      <c r="AD106" s="1046">
        <v>0</v>
      </c>
      <c r="AE106" s="1046">
        <v>0</v>
      </c>
      <c r="AF106" s="1046">
        <v>0</v>
      </c>
      <c r="AG106" s="1046">
        <v>0</v>
      </c>
      <c r="AH106" s="1046">
        <v>0</v>
      </c>
      <c r="AI106" s="1046">
        <v>0</v>
      </c>
      <c r="AJ106" s="1042">
        <f t="shared" si="30"/>
        <v>2720.7815150000001</v>
      </c>
    </row>
    <row r="107" spans="1:36" x14ac:dyDescent="0.2">
      <c r="A107" s="89"/>
      <c r="B107" s="347" t="s">
        <v>495</v>
      </c>
      <c r="C107" s="348">
        <v>0</v>
      </c>
      <c r="D107" s="348">
        <v>0</v>
      </c>
      <c r="E107" s="348">
        <v>0</v>
      </c>
      <c r="F107" s="348">
        <v>4497.7534109999997</v>
      </c>
      <c r="G107" s="348">
        <v>0</v>
      </c>
      <c r="H107" s="348">
        <v>0</v>
      </c>
      <c r="I107" s="348">
        <v>0</v>
      </c>
      <c r="J107" s="80">
        <v>0</v>
      </c>
      <c r="K107" s="348">
        <v>0</v>
      </c>
      <c r="L107" s="348">
        <v>0</v>
      </c>
      <c r="M107" s="348">
        <v>0</v>
      </c>
      <c r="N107" s="348">
        <v>0</v>
      </c>
      <c r="O107" s="348">
        <v>0</v>
      </c>
      <c r="P107" s="348">
        <v>0</v>
      </c>
      <c r="Q107" s="348">
        <v>0</v>
      </c>
      <c r="R107" s="348">
        <v>0</v>
      </c>
      <c r="S107" s="348">
        <v>0</v>
      </c>
      <c r="T107" s="348">
        <v>0</v>
      </c>
      <c r="U107" s="348">
        <v>0</v>
      </c>
      <c r="V107" s="348">
        <v>0</v>
      </c>
      <c r="W107" s="348">
        <v>0</v>
      </c>
      <c r="X107" s="348">
        <v>0</v>
      </c>
      <c r="Y107" s="348">
        <v>0</v>
      </c>
      <c r="Z107" s="348">
        <v>0</v>
      </c>
      <c r="AA107" s="348">
        <v>0</v>
      </c>
      <c r="AB107" s="348">
        <v>0</v>
      </c>
      <c r="AC107" s="348">
        <v>0</v>
      </c>
      <c r="AD107" s="348">
        <v>0</v>
      </c>
      <c r="AE107" s="348">
        <v>0</v>
      </c>
      <c r="AF107" s="348">
        <v>0</v>
      </c>
      <c r="AG107" s="348">
        <v>0</v>
      </c>
      <c r="AH107" s="348">
        <v>0</v>
      </c>
      <c r="AI107" s="348">
        <v>0</v>
      </c>
      <c r="AJ107" s="80">
        <f t="shared" si="30"/>
        <v>4497.7534109999997</v>
      </c>
    </row>
    <row r="108" spans="1:36" x14ac:dyDescent="0.2">
      <c r="A108" s="89"/>
      <c r="B108" s="372" t="s">
        <v>496</v>
      </c>
      <c r="C108" s="348">
        <v>0</v>
      </c>
      <c r="D108" s="348">
        <v>0</v>
      </c>
      <c r="E108" s="348">
        <v>0</v>
      </c>
      <c r="F108" s="348">
        <v>0</v>
      </c>
      <c r="G108" s="348">
        <v>0</v>
      </c>
      <c r="H108" s="348">
        <v>0</v>
      </c>
      <c r="I108" s="348">
        <v>4510.4625749999996</v>
      </c>
      <c r="J108" s="80">
        <v>0</v>
      </c>
      <c r="K108" s="348">
        <v>0</v>
      </c>
      <c r="L108" s="348">
        <v>0</v>
      </c>
      <c r="M108" s="348">
        <v>0</v>
      </c>
      <c r="N108" s="348">
        <v>0</v>
      </c>
      <c r="O108" s="348">
        <v>0</v>
      </c>
      <c r="P108" s="348">
        <v>0</v>
      </c>
      <c r="Q108" s="348">
        <v>0</v>
      </c>
      <c r="R108" s="348">
        <v>0</v>
      </c>
      <c r="S108" s="348">
        <v>0</v>
      </c>
      <c r="T108" s="348">
        <v>0</v>
      </c>
      <c r="U108" s="348">
        <v>0</v>
      </c>
      <c r="V108" s="348">
        <v>0</v>
      </c>
      <c r="W108" s="348">
        <v>0</v>
      </c>
      <c r="X108" s="348">
        <v>0</v>
      </c>
      <c r="Y108" s="348">
        <v>0</v>
      </c>
      <c r="Z108" s="348">
        <v>0</v>
      </c>
      <c r="AA108" s="348">
        <v>0</v>
      </c>
      <c r="AB108" s="348">
        <v>0</v>
      </c>
      <c r="AC108" s="348">
        <v>0</v>
      </c>
      <c r="AD108" s="348">
        <v>0</v>
      </c>
      <c r="AE108" s="348">
        <v>0</v>
      </c>
      <c r="AF108" s="348">
        <v>0</v>
      </c>
      <c r="AG108" s="348">
        <v>0</v>
      </c>
      <c r="AH108" s="348">
        <v>0</v>
      </c>
      <c r="AI108" s="348">
        <v>0</v>
      </c>
      <c r="AJ108" s="80">
        <f t="shared" si="30"/>
        <v>4510.4625749999996</v>
      </c>
    </row>
    <row r="109" spans="1:36" x14ac:dyDescent="0.2">
      <c r="A109" s="89"/>
      <c r="B109" s="372" t="s">
        <v>497</v>
      </c>
      <c r="C109" s="1046">
        <v>0</v>
      </c>
      <c r="D109" s="1046">
        <v>0</v>
      </c>
      <c r="E109" s="1046">
        <v>0</v>
      </c>
      <c r="F109" s="348">
        <v>0</v>
      </c>
      <c r="G109" s="348">
        <v>0</v>
      </c>
      <c r="H109" s="348">
        <v>0</v>
      </c>
      <c r="I109" s="348">
        <v>0</v>
      </c>
      <c r="J109" s="80">
        <v>0</v>
      </c>
      <c r="K109" s="348">
        <v>4690.4995630000003</v>
      </c>
      <c r="L109" s="348">
        <v>0</v>
      </c>
      <c r="M109" s="348">
        <v>0</v>
      </c>
      <c r="N109" s="348">
        <v>0</v>
      </c>
      <c r="O109" s="348">
        <v>0</v>
      </c>
      <c r="P109" s="348">
        <v>0</v>
      </c>
      <c r="Q109" s="348">
        <v>0</v>
      </c>
      <c r="R109" s="348">
        <v>0</v>
      </c>
      <c r="S109" s="348">
        <v>0</v>
      </c>
      <c r="T109" s="348">
        <v>0</v>
      </c>
      <c r="U109" s="348">
        <v>0</v>
      </c>
      <c r="V109" s="348">
        <v>0</v>
      </c>
      <c r="W109" s="348">
        <v>0</v>
      </c>
      <c r="X109" s="348">
        <v>0</v>
      </c>
      <c r="Y109" s="348">
        <v>0</v>
      </c>
      <c r="Z109" s="348">
        <v>0</v>
      </c>
      <c r="AA109" s="348">
        <v>0</v>
      </c>
      <c r="AB109" s="348">
        <v>0</v>
      </c>
      <c r="AC109" s="348">
        <v>0</v>
      </c>
      <c r="AD109" s="348">
        <v>0</v>
      </c>
      <c r="AE109" s="348">
        <v>0</v>
      </c>
      <c r="AF109" s="348">
        <v>0</v>
      </c>
      <c r="AG109" s="348">
        <v>0</v>
      </c>
      <c r="AH109" s="348">
        <v>0</v>
      </c>
      <c r="AI109" s="348">
        <v>0</v>
      </c>
      <c r="AJ109" s="80">
        <f t="shared" si="30"/>
        <v>4690.4995630000003</v>
      </c>
    </row>
    <row r="110" spans="1:36" x14ac:dyDescent="0.2">
      <c r="A110" s="89"/>
      <c r="B110" s="347" t="s">
        <v>380</v>
      </c>
      <c r="C110" s="1046">
        <v>0</v>
      </c>
      <c r="D110" s="1046">
        <v>2947.5606670000002</v>
      </c>
      <c r="E110" s="1046">
        <v>0</v>
      </c>
      <c r="F110" s="348">
        <v>0</v>
      </c>
      <c r="G110" s="348">
        <v>0</v>
      </c>
      <c r="H110" s="348">
        <v>0</v>
      </c>
      <c r="I110" s="348">
        <v>0</v>
      </c>
      <c r="J110" s="80">
        <v>0</v>
      </c>
      <c r="K110" s="348">
        <v>0</v>
      </c>
      <c r="L110" s="348">
        <v>0</v>
      </c>
      <c r="M110" s="348">
        <v>0</v>
      </c>
      <c r="N110" s="348">
        <v>0</v>
      </c>
      <c r="O110" s="348">
        <v>0</v>
      </c>
      <c r="P110" s="348">
        <v>0</v>
      </c>
      <c r="Q110" s="348">
        <v>0</v>
      </c>
      <c r="R110" s="348">
        <v>0</v>
      </c>
      <c r="S110" s="348">
        <v>0</v>
      </c>
      <c r="T110" s="348">
        <v>0</v>
      </c>
      <c r="U110" s="348">
        <v>0</v>
      </c>
      <c r="V110" s="348">
        <v>0</v>
      </c>
      <c r="W110" s="348">
        <v>0</v>
      </c>
      <c r="X110" s="348">
        <v>0</v>
      </c>
      <c r="Y110" s="348">
        <v>0</v>
      </c>
      <c r="Z110" s="348">
        <v>0</v>
      </c>
      <c r="AA110" s="348">
        <v>0</v>
      </c>
      <c r="AB110" s="348">
        <v>0</v>
      </c>
      <c r="AC110" s="348">
        <v>0</v>
      </c>
      <c r="AD110" s="348">
        <v>0</v>
      </c>
      <c r="AE110" s="348">
        <v>0</v>
      </c>
      <c r="AF110" s="348">
        <v>0</v>
      </c>
      <c r="AG110" s="348">
        <v>0</v>
      </c>
      <c r="AH110" s="348">
        <v>0</v>
      </c>
      <c r="AI110" s="348">
        <v>0</v>
      </c>
      <c r="AJ110" s="80">
        <f t="shared" si="30"/>
        <v>2947.5606670000002</v>
      </c>
    </row>
    <row r="111" spans="1:36" x14ac:dyDescent="0.2">
      <c r="A111" s="89"/>
      <c r="B111" s="372" t="s">
        <v>725</v>
      </c>
      <c r="C111" s="1046">
        <v>0</v>
      </c>
      <c r="D111" s="1046">
        <v>0</v>
      </c>
      <c r="E111" s="1046">
        <v>694.94755751994057</v>
      </c>
      <c r="F111" s="348">
        <v>0</v>
      </c>
      <c r="G111" s="348">
        <v>0</v>
      </c>
      <c r="H111" s="348">
        <v>0</v>
      </c>
      <c r="I111" s="348">
        <v>0</v>
      </c>
      <c r="J111" s="80">
        <v>0</v>
      </c>
      <c r="K111" s="348">
        <v>0</v>
      </c>
      <c r="L111" s="348">
        <v>0</v>
      </c>
      <c r="M111" s="348">
        <v>0</v>
      </c>
      <c r="N111" s="348">
        <v>0</v>
      </c>
      <c r="O111" s="348">
        <v>0</v>
      </c>
      <c r="P111" s="348">
        <v>0</v>
      </c>
      <c r="Q111" s="348">
        <v>0</v>
      </c>
      <c r="R111" s="348">
        <v>0</v>
      </c>
      <c r="S111" s="348">
        <v>0</v>
      </c>
      <c r="T111" s="348">
        <v>0</v>
      </c>
      <c r="U111" s="348">
        <v>0</v>
      </c>
      <c r="V111" s="348">
        <v>0</v>
      </c>
      <c r="W111" s="348">
        <v>0</v>
      </c>
      <c r="X111" s="348">
        <v>0</v>
      </c>
      <c r="Y111" s="348">
        <v>0</v>
      </c>
      <c r="Z111" s="348">
        <v>0</v>
      </c>
      <c r="AA111" s="348">
        <v>0</v>
      </c>
      <c r="AB111" s="348">
        <v>0</v>
      </c>
      <c r="AC111" s="348">
        <v>0</v>
      </c>
      <c r="AD111" s="348">
        <v>0</v>
      </c>
      <c r="AE111" s="348">
        <v>0</v>
      </c>
      <c r="AF111" s="348">
        <v>0</v>
      </c>
      <c r="AG111" s="348">
        <v>0</v>
      </c>
      <c r="AH111" s="348">
        <v>0</v>
      </c>
      <c r="AI111" s="348">
        <v>0</v>
      </c>
      <c r="AJ111" s="80">
        <f t="shared" si="30"/>
        <v>694.94755751994057</v>
      </c>
    </row>
    <row r="112" spans="1:36" x14ac:dyDescent="0.2">
      <c r="A112" s="89"/>
      <c r="B112" s="372" t="s">
        <v>635</v>
      </c>
      <c r="C112" s="1042">
        <v>0</v>
      </c>
      <c r="D112" s="1042">
        <v>1326.20572343</v>
      </c>
      <c r="E112" s="1042">
        <v>1326.20572343</v>
      </c>
      <c r="F112" s="80">
        <v>1326.20572343</v>
      </c>
      <c r="G112" s="80">
        <v>1326.20572343</v>
      </c>
      <c r="H112" s="80">
        <v>1329.3898908399999</v>
      </c>
      <c r="I112" s="80">
        <v>0</v>
      </c>
      <c r="J112" s="80">
        <v>0</v>
      </c>
      <c r="K112" s="80">
        <v>0</v>
      </c>
      <c r="L112" s="80">
        <v>0</v>
      </c>
      <c r="M112" s="80">
        <v>0</v>
      </c>
      <c r="N112" s="80">
        <v>0</v>
      </c>
      <c r="O112" s="80">
        <v>0</v>
      </c>
      <c r="P112" s="80">
        <v>0</v>
      </c>
      <c r="Q112" s="80">
        <v>0</v>
      </c>
      <c r="R112" s="80">
        <v>0</v>
      </c>
      <c r="S112" s="80">
        <v>0</v>
      </c>
      <c r="T112" s="80">
        <v>0</v>
      </c>
      <c r="U112" s="80">
        <v>0</v>
      </c>
      <c r="V112" s="80">
        <v>0</v>
      </c>
      <c r="W112" s="80">
        <v>0</v>
      </c>
      <c r="X112" s="80">
        <v>0</v>
      </c>
      <c r="Y112" s="80">
        <v>0</v>
      </c>
      <c r="Z112" s="80">
        <v>0</v>
      </c>
      <c r="AA112" s="80">
        <v>0</v>
      </c>
      <c r="AB112" s="80">
        <v>0</v>
      </c>
      <c r="AC112" s="80">
        <v>0</v>
      </c>
      <c r="AD112" s="80">
        <v>0</v>
      </c>
      <c r="AE112" s="80">
        <v>0</v>
      </c>
      <c r="AF112" s="80">
        <v>0</v>
      </c>
      <c r="AG112" s="80">
        <v>0</v>
      </c>
      <c r="AH112" s="80">
        <v>0</v>
      </c>
      <c r="AI112" s="80">
        <v>0</v>
      </c>
      <c r="AJ112" s="80">
        <f t="shared" si="30"/>
        <v>6634.2127845599998</v>
      </c>
    </row>
    <row r="113" spans="1:36" x14ac:dyDescent="0.2">
      <c r="A113" s="89"/>
      <c r="B113" s="347" t="s">
        <v>511</v>
      </c>
      <c r="C113" s="1046">
        <v>0</v>
      </c>
      <c r="D113" s="1046">
        <v>4781.6612310236023</v>
      </c>
      <c r="E113" s="1046">
        <v>0</v>
      </c>
      <c r="F113" s="348">
        <v>0</v>
      </c>
      <c r="G113" s="348">
        <v>0</v>
      </c>
      <c r="H113" s="348">
        <v>0</v>
      </c>
      <c r="I113" s="348">
        <v>0</v>
      </c>
      <c r="J113" s="80">
        <v>0</v>
      </c>
      <c r="K113" s="348">
        <v>0</v>
      </c>
      <c r="L113" s="348">
        <v>0</v>
      </c>
      <c r="M113" s="348">
        <v>0</v>
      </c>
      <c r="N113" s="348">
        <v>0</v>
      </c>
      <c r="O113" s="348">
        <v>0</v>
      </c>
      <c r="P113" s="348">
        <v>0</v>
      </c>
      <c r="Q113" s="348">
        <v>0</v>
      </c>
      <c r="R113" s="348">
        <v>0</v>
      </c>
      <c r="S113" s="348">
        <v>0</v>
      </c>
      <c r="T113" s="348">
        <v>0</v>
      </c>
      <c r="U113" s="348">
        <v>0</v>
      </c>
      <c r="V113" s="348">
        <v>0</v>
      </c>
      <c r="W113" s="348">
        <v>0</v>
      </c>
      <c r="X113" s="348">
        <v>0</v>
      </c>
      <c r="Y113" s="348">
        <v>0</v>
      </c>
      <c r="Z113" s="348">
        <v>0</v>
      </c>
      <c r="AA113" s="348">
        <v>0</v>
      </c>
      <c r="AB113" s="348">
        <v>0</v>
      </c>
      <c r="AC113" s="348">
        <v>0</v>
      </c>
      <c r="AD113" s="348">
        <v>0</v>
      </c>
      <c r="AE113" s="348">
        <v>0</v>
      </c>
      <c r="AF113" s="348">
        <v>0</v>
      </c>
      <c r="AG113" s="348">
        <v>0</v>
      </c>
      <c r="AH113" s="348">
        <v>0</v>
      </c>
      <c r="AI113" s="348">
        <v>0</v>
      </c>
      <c r="AJ113" s="80">
        <f t="shared" si="30"/>
        <v>4781.6612310236023</v>
      </c>
    </row>
    <row r="114" spans="1:36" x14ac:dyDescent="0.2">
      <c r="A114" s="89"/>
      <c r="B114" s="347" t="s">
        <v>429</v>
      </c>
      <c r="C114" s="1046">
        <v>0</v>
      </c>
      <c r="D114" s="1046">
        <v>0</v>
      </c>
      <c r="E114" s="1046">
        <v>2610.9142578943406</v>
      </c>
      <c r="F114" s="348">
        <v>0</v>
      </c>
      <c r="G114" s="348">
        <v>0</v>
      </c>
      <c r="H114" s="348">
        <v>0</v>
      </c>
      <c r="I114" s="348">
        <v>0</v>
      </c>
      <c r="J114" s="80">
        <v>0</v>
      </c>
      <c r="K114" s="348">
        <v>0</v>
      </c>
      <c r="L114" s="348">
        <v>0</v>
      </c>
      <c r="M114" s="348">
        <v>0</v>
      </c>
      <c r="N114" s="348">
        <v>0</v>
      </c>
      <c r="O114" s="348">
        <v>0</v>
      </c>
      <c r="P114" s="348">
        <v>0</v>
      </c>
      <c r="Q114" s="348">
        <v>0</v>
      </c>
      <c r="R114" s="348">
        <v>0</v>
      </c>
      <c r="S114" s="348">
        <v>0</v>
      </c>
      <c r="T114" s="348">
        <v>0</v>
      </c>
      <c r="U114" s="348">
        <v>0</v>
      </c>
      <c r="V114" s="348">
        <v>0</v>
      </c>
      <c r="W114" s="348">
        <v>0</v>
      </c>
      <c r="X114" s="348">
        <v>0</v>
      </c>
      <c r="Y114" s="348">
        <v>0</v>
      </c>
      <c r="Z114" s="348">
        <v>0</v>
      </c>
      <c r="AA114" s="348">
        <v>0</v>
      </c>
      <c r="AB114" s="348">
        <v>0</v>
      </c>
      <c r="AC114" s="348">
        <v>0</v>
      </c>
      <c r="AD114" s="348">
        <v>0</v>
      </c>
      <c r="AE114" s="348">
        <v>0</v>
      </c>
      <c r="AF114" s="348">
        <v>0</v>
      </c>
      <c r="AG114" s="348">
        <v>0</v>
      </c>
      <c r="AH114" s="348">
        <v>0</v>
      </c>
      <c r="AI114" s="348">
        <v>0</v>
      </c>
      <c r="AJ114" s="80">
        <f t="shared" si="30"/>
        <v>2610.9142578943406</v>
      </c>
    </row>
    <row r="115" spans="1:36" x14ac:dyDescent="0.2">
      <c r="A115" s="89"/>
      <c r="B115" s="372" t="s">
        <v>628</v>
      </c>
      <c r="C115" s="348">
        <v>0</v>
      </c>
      <c r="D115" s="348">
        <v>0</v>
      </c>
      <c r="E115" s="348">
        <v>0</v>
      </c>
      <c r="F115" s="348">
        <v>0</v>
      </c>
      <c r="G115" s="348">
        <v>914.97926182412789</v>
      </c>
      <c r="H115" s="348">
        <v>0</v>
      </c>
      <c r="I115" s="348">
        <v>0</v>
      </c>
      <c r="J115" s="80">
        <v>0</v>
      </c>
      <c r="K115" s="348">
        <v>0</v>
      </c>
      <c r="L115" s="348">
        <v>0</v>
      </c>
      <c r="M115" s="348">
        <v>0</v>
      </c>
      <c r="N115" s="348">
        <v>0</v>
      </c>
      <c r="O115" s="348">
        <v>0</v>
      </c>
      <c r="P115" s="348">
        <v>0</v>
      </c>
      <c r="Q115" s="348">
        <v>0</v>
      </c>
      <c r="R115" s="348">
        <v>0</v>
      </c>
      <c r="S115" s="348">
        <v>0</v>
      </c>
      <c r="T115" s="348">
        <v>0</v>
      </c>
      <c r="U115" s="348">
        <v>0</v>
      </c>
      <c r="V115" s="348">
        <v>0</v>
      </c>
      <c r="W115" s="348">
        <v>0</v>
      </c>
      <c r="X115" s="348">
        <v>0</v>
      </c>
      <c r="Y115" s="348">
        <v>0</v>
      </c>
      <c r="Z115" s="348">
        <v>0</v>
      </c>
      <c r="AA115" s="348">
        <v>0</v>
      </c>
      <c r="AB115" s="348">
        <v>0</v>
      </c>
      <c r="AC115" s="348">
        <v>0</v>
      </c>
      <c r="AD115" s="348">
        <v>0</v>
      </c>
      <c r="AE115" s="348">
        <v>0</v>
      </c>
      <c r="AF115" s="348">
        <v>0</v>
      </c>
      <c r="AG115" s="348">
        <v>0</v>
      </c>
      <c r="AH115" s="348">
        <v>0</v>
      </c>
      <c r="AI115" s="348">
        <v>0</v>
      </c>
      <c r="AJ115" s="80">
        <f t="shared" si="30"/>
        <v>914.97926182412789</v>
      </c>
    </row>
    <row r="116" spans="1:36" x14ac:dyDescent="0.2">
      <c r="A116" s="89"/>
      <c r="B116" s="347" t="s">
        <v>672</v>
      </c>
      <c r="C116" s="80">
        <v>0</v>
      </c>
      <c r="D116" s="80">
        <v>0</v>
      </c>
      <c r="E116" s="80">
        <v>0</v>
      </c>
      <c r="F116" s="80">
        <v>0</v>
      </c>
      <c r="G116" s="80">
        <v>0</v>
      </c>
      <c r="H116" s="80">
        <v>0</v>
      </c>
      <c r="I116" s="80">
        <v>905.36052620389978</v>
      </c>
      <c r="J116" s="80">
        <v>0</v>
      </c>
      <c r="K116" s="80">
        <v>0</v>
      </c>
      <c r="L116" s="80">
        <v>0</v>
      </c>
      <c r="M116" s="80">
        <v>0</v>
      </c>
      <c r="N116" s="80">
        <v>0</v>
      </c>
      <c r="O116" s="80">
        <v>0</v>
      </c>
      <c r="P116" s="80">
        <v>0</v>
      </c>
      <c r="Q116" s="80">
        <v>0</v>
      </c>
      <c r="R116" s="80">
        <v>0</v>
      </c>
      <c r="S116" s="80">
        <v>0</v>
      </c>
      <c r="T116" s="80">
        <v>0</v>
      </c>
      <c r="U116" s="80">
        <v>0</v>
      </c>
      <c r="V116" s="80">
        <v>0</v>
      </c>
      <c r="W116" s="80">
        <v>0</v>
      </c>
      <c r="X116" s="80">
        <v>0</v>
      </c>
      <c r="Y116" s="80">
        <v>0</v>
      </c>
      <c r="Z116" s="80">
        <v>0</v>
      </c>
      <c r="AA116" s="80">
        <v>0</v>
      </c>
      <c r="AB116" s="80">
        <v>0</v>
      </c>
      <c r="AC116" s="80">
        <v>0</v>
      </c>
      <c r="AD116" s="80">
        <v>0</v>
      </c>
      <c r="AE116" s="80">
        <v>0</v>
      </c>
      <c r="AF116" s="80">
        <v>0</v>
      </c>
      <c r="AG116" s="80">
        <v>0</v>
      </c>
      <c r="AH116" s="80">
        <v>0</v>
      </c>
      <c r="AI116" s="80">
        <v>0</v>
      </c>
      <c r="AJ116" s="80">
        <f t="shared" si="30"/>
        <v>905.36052620389978</v>
      </c>
    </row>
    <row r="117" spans="1:36" x14ac:dyDescent="0.2">
      <c r="A117" s="89"/>
      <c r="B117" s="347" t="s">
        <v>711</v>
      </c>
      <c r="C117" s="80">
        <v>0</v>
      </c>
      <c r="D117" s="80">
        <v>0</v>
      </c>
      <c r="E117" s="80">
        <v>0</v>
      </c>
      <c r="F117" s="80">
        <v>819.96975836511729</v>
      </c>
      <c r="G117" s="80">
        <v>0</v>
      </c>
      <c r="H117" s="80">
        <v>0</v>
      </c>
      <c r="I117" s="80">
        <v>0</v>
      </c>
      <c r="J117" s="80">
        <v>0</v>
      </c>
      <c r="K117" s="80">
        <v>0</v>
      </c>
      <c r="L117" s="80">
        <v>0</v>
      </c>
      <c r="M117" s="80">
        <v>0</v>
      </c>
      <c r="N117" s="80">
        <v>0</v>
      </c>
      <c r="O117" s="80">
        <v>0</v>
      </c>
      <c r="P117" s="80">
        <v>0</v>
      </c>
      <c r="Q117" s="80">
        <v>0</v>
      </c>
      <c r="R117" s="80">
        <v>0</v>
      </c>
      <c r="S117" s="80">
        <v>0</v>
      </c>
      <c r="T117" s="80">
        <v>0</v>
      </c>
      <c r="U117" s="80">
        <v>0</v>
      </c>
      <c r="V117" s="80">
        <v>0</v>
      </c>
      <c r="W117" s="80">
        <v>0</v>
      </c>
      <c r="X117" s="80">
        <v>0</v>
      </c>
      <c r="Y117" s="80">
        <v>0</v>
      </c>
      <c r="Z117" s="80">
        <v>0</v>
      </c>
      <c r="AA117" s="80">
        <v>0</v>
      </c>
      <c r="AB117" s="80">
        <v>0</v>
      </c>
      <c r="AC117" s="80">
        <v>0</v>
      </c>
      <c r="AD117" s="80">
        <v>0</v>
      </c>
      <c r="AE117" s="80">
        <v>0</v>
      </c>
      <c r="AF117" s="80">
        <v>0</v>
      </c>
      <c r="AG117" s="80">
        <v>0</v>
      </c>
      <c r="AH117" s="80">
        <v>0</v>
      </c>
      <c r="AI117" s="80">
        <v>0</v>
      </c>
      <c r="AJ117" s="80">
        <f t="shared" si="30"/>
        <v>819.96975836511729</v>
      </c>
    </row>
    <row r="118" spans="1:36" x14ac:dyDescent="0.2">
      <c r="A118" s="89"/>
      <c r="B118" s="1176" t="s">
        <v>875</v>
      </c>
      <c r="C118" s="1042">
        <v>157.54891077799999</v>
      </c>
      <c r="D118" s="1042">
        <v>630.82646719600007</v>
      </c>
      <c r="E118" s="1042">
        <v>316.04406006599999</v>
      </c>
      <c r="F118" s="1042">
        <v>0</v>
      </c>
      <c r="G118" s="1042">
        <v>0</v>
      </c>
      <c r="H118" s="1042">
        <v>0</v>
      </c>
      <c r="I118" s="1042">
        <v>0</v>
      </c>
      <c r="J118" s="1042">
        <v>0</v>
      </c>
      <c r="K118" s="1042">
        <v>0</v>
      </c>
      <c r="L118" s="1042">
        <v>0</v>
      </c>
      <c r="M118" s="1042">
        <v>0</v>
      </c>
      <c r="N118" s="1042">
        <v>0</v>
      </c>
      <c r="O118" s="1042">
        <v>0</v>
      </c>
      <c r="P118" s="1042">
        <v>0</v>
      </c>
      <c r="Q118" s="1042">
        <v>0</v>
      </c>
      <c r="R118" s="1042">
        <v>0</v>
      </c>
      <c r="S118" s="1042">
        <v>0</v>
      </c>
      <c r="T118" s="1042">
        <v>0</v>
      </c>
      <c r="U118" s="1042">
        <v>0</v>
      </c>
      <c r="V118" s="1042">
        <v>0</v>
      </c>
      <c r="W118" s="1042">
        <v>0</v>
      </c>
      <c r="X118" s="1042">
        <v>0</v>
      </c>
      <c r="Y118" s="1042">
        <v>0</v>
      </c>
      <c r="Z118" s="1042">
        <v>0</v>
      </c>
      <c r="AA118" s="1042">
        <v>0</v>
      </c>
      <c r="AB118" s="1042">
        <v>0</v>
      </c>
      <c r="AC118" s="1042">
        <v>0</v>
      </c>
      <c r="AD118" s="1042">
        <v>0</v>
      </c>
      <c r="AE118" s="1042">
        <v>0</v>
      </c>
      <c r="AF118" s="1042">
        <v>0</v>
      </c>
      <c r="AG118" s="1042">
        <v>0</v>
      </c>
      <c r="AH118" s="1042">
        <v>0</v>
      </c>
      <c r="AI118" s="1042">
        <v>0</v>
      </c>
      <c r="AJ118" s="1042">
        <f t="shared" si="30"/>
        <v>1104.4194380399999</v>
      </c>
    </row>
    <row r="119" spans="1:36" x14ac:dyDescent="0.2">
      <c r="A119" s="89"/>
      <c r="B119" s="372" t="s">
        <v>686</v>
      </c>
      <c r="C119" s="80">
        <v>0</v>
      </c>
      <c r="D119" s="80">
        <v>2168.3868804672829</v>
      </c>
      <c r="E119" s="80">
        <v>0</v>
      </c>
      <c r="F119" s="80">
        <v>0</v>
      </c>
      <c r="G119" s="80">
        <v>0</v>
      </c>
      <c r="H119" s="80">
        <v>0</v>
      </c>
      <c r="I119" s="80">
        <v>0</v>
      </c>
      <c r="J119" s="80">
        <v>0</v>
      </c>
      <c r="K119" s="80">
        <v>0</v>
      </c>
      <c r="L119" s="80">
        <v>0</v>
      </c>
      <c r="M119" s="80">
        <v>0</v>
      </c>
      <c r="N119" s="80">
        <v>0</v>
      </c>
      <c r="O119" s="80">
        <v>0</v>
      </c>
      <c r="P119" s="80">
        <v>0</v>
      </c>
      <c r="Q119" s="80">
        <v>0</v>
      </c>
      <c r="R119" s="80">
        <v>0</v>
      </c>
      <c r="S119" s="80">
        <v>0</v>
      </c>
      <c r="T119" s="80">
        <v>0</v>
      </c>
      <c r="U119" s="80">
        <v>0</v>
      </c>
      <c r="V119" s="80">
        <v>0</v>
      </c>
      <c r="W119" s="80">
        <v>0</v>
      </c>
      <c r="X119" s="80">
        <v>0</v>
      </c>
      <c r="Y119" s="80">
        <v>0</v>
      </c>
      <c r="Z119" s="80">
        <v>0</v>
      </c>
      <c r="AA119" s="80">
        <v>0</v>
      </c>
      <c r="AB119" s="80">
        <v>0</v>
      </c>
      <c r="AC119" s="80">
        <v>0</v>
      </c>
      <c r="AD119" s="80">
        <v>0</v>
      </c>
      <c r="AE119" s="80">
        <v>0</v>
      </c>
      <c r="AF119" s="80">
        <v>0</v>
      </c>
      <c r="AG119" s="80">
        <v>0</v>
      </c>
      <c r="AH119" s="80">
        <v>0</v>
      </c>
      <c r="AI119" s="80">
        <v>0</v>
      </c>
      <c r="AJ119" s="80">
        <f t="shared" si="30"/>
        <v>2168.3868804672829</v>
      </c>
    </row>
    <row r="120" spans="1:36" x14ac:dyDescent="0.2">
      <c r="A120" s="89"/>
      <c r="B120" s="372" t="s">
        <v>508</v>
      </c>
      <c r="C120" s="85">
        <v>0</v>
      </c>
      <c r="D120" s="85">
        <v>0</v>
      </c>
      <c r="E120" s="85">
        <v>0</v>
      </c>
      <c r="F120" s="85">
        <v>0</v>
      </c>
      <c r="G120" s="85">
        <v>0</v>
      </c>
      <c r="H120" s="85">
        <v>0</v>
      </c>
      <c r="I120" s="85">
        <v>0</v>
      </c>
      <c r="J120" s="80">
        <v>1677.7721673503213</v>
      </c>
      <c r="K120" s="85">
        <v>0</v>
      </c>
      <c r="L120" s="85">
        <v>0</v>
      </c>
      <c r="M120" s="85">
        <v>0</v>
      </c>
      <c r="N120" s="85">
        <v>0</v>
      </c>
      <c r="O120" s="85">
        <v>0</v>
      </c>
      <c r="P120" s="85">
        <v>0</v>
      </c>
      <c r="Q120" s="85">
        <v>0</v>
      </c>
      <c r="R120" s="85">
        <v>0</v>
      </c>
      <c r="S120" s="85">
        <v>0</v>
      </c>
      <c r="T120" s="85">
        <v>0</v>
      </c>
      <c r="U120" s="85">
        <v>0</v>
      </c>
      <c r="V120" s="85">
        <v>0</v>
      </c>
      <c r="W120" s="85">
        <v>0</v>
      </c>
      <c r="X120" s="85">
        <v>0</v>
      </c>
      <c r="Y120" s="85">
        <v>0</v>
      </c>
      <c r="Z120" s="85">
        <v>0</v>
      </c>
      <c r="AA120" s="85">
        <v>0</v>
      </c>
      <c r="AB120" s="85">
        <v>0</v>
      </c>
      <c r="AC120" s="85">
        <v>0</v>
      </c>
      <c r="AD120" s="85">
        <v>0</v>
      </c>
      <c r="AE120" s="85">
        <v>0</v>
      </c>
      <c r="AF120" s="85">
        <v>0</v>
      </c>
      <c r="AG120" s="85">
        <v>0</v>
      </c>
      <c r="AH120" s="85">
        <v>0</v>
      </c>
      <c r="AI120" s="85">
        <v>0</v>
      </c>
      <c r="AJ120" s="80">
        <f t="shared" si="30"/>
        <v>1677.7721673503213</v>
      </c>
    </row>
    <row r="121" spans="1:36" x14ac:dyDescent="0.2">
      <c r="A121" s="89"/>
      <c r="B121" s="347" t="s">
        <v>509</v>
      </c>
      <c r="C121" s="364">
        <v>0</v>
      </c>
      <c r="D121" s="364">
        <v>0</v>
      </c>
      <c r="E121" s="364">
        <v>0</v>
      </c>
      <c r="F121" s="364">
        <v>0</v>
      </c>
      <c r="G121" s="364">
        <v>1114.5282792577264</v>
      </c>
      <c r="H121" s="364">
        <v>0</v>
      </c>
      <c r="I121" s="364">
        <v>0</v>
      </c>
      <c r="J121" s="80">
        <v>0</v>
      </c>
      <c r="K121" s="364">
        <v>0</v>
      </c>
      <c r="L121" s="364">
        <v>0</v>
      </c>
      <c r="M121" s="364">
        <v>0</v>
      </c>
      <c r="N121" s="364">
        <v>0</v>
      </c>
      <c r="O121" s="364">
        <v>0</v>
      </c>
      <c r="P121" s="364">
        <v>0</v>
      </c>
      <c r="Q121" s="364">
        <v>0</v>
      </c>
      <c r="R121" s="364">
        <v>0</v>
      </c>
      <c r="S121" s="364">
        <v>0</v>
      </c>
      <c r="T121" s="364">
        <v>0</v>
      </c>
      <c r="U121" s="364">
        <v>0</v>
      </c>
      <c r="V121" s="364">
        <v>0</v>
      </c>
      <c r="W121" s="364">
        <v>0</v>
      </c>
      <c r="X121" s="364">
        <v>0</v>
      </c>
      <c r="Y121" s="364">
        <v>0</v>
      </c>
      <c r="Z121" s="364">
        <v>0</v>
      </c>
      <c r="AA121" s="364">
        <v>0</v>
      </c>
      <c r="AB121" s="364">
        <v>0</v>
      </c>
      <c r="AC121" s="364">
        <v>0</v>
      </c>
      <c r="AD121" s="364">
        <v>0</v>
      </c>
      <c r="AE121" s="364">
        <v>0</v>
      </c>
      <c r="AF121" s="364">
        <v>0</v>
      </c>
      <c r="AG121" s="364">
        <v>0</v>
      </c>
      <c r="AH121" s="364">
        <v>0</v>
      </c>
      <c r="AI121" s="364">
        <v>0</v>
      </c>
      <c r="AJ121" s="80">
        <f t="shared" si="30"/>
        <v>1114.5282792577264</v>
      </c>
    </row>
    <row r="122" spans="1:36" x14ac:dyDescent="0.2">
      <c r="A122" s="89"/>
      <c r="B122" s="347" t="s">
        <v>624</v>
      </c>
      <c r="C122" s="364">
        <v>0</v>
      </c>
      <c r="D122" s="364">
        <v>0</v>
      </c>
      <c r="E122" s="364">
        <v>1966.3278201811033</v>
      </c>
      <c r="F122" s="364">
        <v>0</v>
      </c>
      <c r="G122" s="364">
        <v>0</v>
      </c>
      <c r="H122" s="364">
        <v>0</v>
      </c>
      <c r="I122" s="364">
        <v>0</v>
      </c>
      <c r="J122" s="80">
        <v>0</v>
      </c>
      <c r="K122" s="364">
        <v>0</v>
      </c>
      <c r="L122" s="364">
        <v>0</v>
      </c>
      <c r="M122" s="364">
        <v>0</v>
      </c>
      <c r="N122" s="364">
        <v>0</v>
      </c>
      <c r="O122" s="364">
        <v>0</v>
      </c>
      <c r="P122" s="364">
        <v>0</v>
      </c>
      <c r="Q122" s="364">
        <v>0</v>
      </c>
      <c r="R122" s="364">
        <v>0</v>
      </c>
      <c r="S122" s="364">
        <v>0</v>
      </c>
      <c r="T122" s="364">
        <v>0</v>
      </c>
      <c r="U122" s="364">
        <v>0</v>
      </c>
      <c r="V122" s="364">
        <v>0</v>
      </c>
      <c r="W122" s="364">
        <v>0</v>
      </c>
      <c r="X122" s="364">
        <v>0</v>
      </c>
      <c r="Y122" s="364">
        <v>0</v>
      </c>
      <c r="Z122" s="364">
        <v>0</v>
      </c>
      <c r="AA122" s="364">
        <v>0</v>
      </c>
      <c r="AB122" s="364">
        <v>0</v>
      </c>
      <c r="AC122" s="364">
        <v>0</v>
      </c>
      <c r="AD122" s="364">
        <v>0</v>
      </c>
      <c r="AE122" s="364">
        <v>0</v>
      </c>
      <c r="AF122" s="364">
        <v>0</v>
      </c>
      <c r="AG122" s="364">
        <v>0</v>
      </c>
      <c r="AH122" s="364">
        <v>0</v>
      </c>
      <c r="AI122" s="364">
        <v>0</v>
      </c>
      <c r="AJ122" s="80">
        <f t="shared" si="30"/>
        <v>1966.3278201811033</v>
      </c>
    </row>
    <row r="123" spans="1:36" x14ac:dyDescent="0.2">
      <c r="A123" s="89"/>
      <c r="B123" s="347" t="s">
        <v>510</v>
      </c>
      <c r="C123" s="364">
        <v>0</v>
      </c>
      <c r="D123" s="364">
        <v>0</v>
      </c>
      <c r="E123" s="364">
        <v>1085.8555584685439</v>
      </c>
      <c r="F123" s="364">
        <v>0</v>
      </c>
      <c r="G123" s="364">
        <v>0</v>
      </c>
      <c r="H123" s="364">
        <v>0</v>
      </c>
      <c r="I123" s="364">
        <v>0</v>
      </c>
      <c r="J123" s="80">
        <v>0</v>
      </c>
      <c r="K123" s="364">
        <v>0</v>
      </c>
      <c r="L123" s="364">
        <v>0</v>
      </c>
      <c r="M123" s="364">
        <v>0</v>
      </c>
      <c r="N123" s="364">
        <v>0</v>
      </c>
      <c r="O123" s="364">
        <v>0</v>
      </c>
      <c r="P123" s="364">
        <v>0</v>
      </c>
      <c r="Q123" s="364">
        <v>0</v>
      </c>
      <c r="R123" s="364">
        <v>0</v>
      </c>
      <c r="S123" s="364">
        <v>0</v>
      </c>
      <c r="T123" s="364">
        <v>0</v>
      </c>
      <c r="U123" s="364">
        <v>0</v>
      </c>
      <c r="V123" s="364">
        <v>0</v>
      </c>
      <c r="W123" s="364">
        <v>0</v>
      </c>
      <c r="X123" s="364">
        <v>0</v>
      </c>
      <c r="Y123" s="364">
        <v>0</v>
      </c>
      <c r="Z123" s="364">
        <v>0</v>
      </c>
      <c r="AA123" s="364">
        <v>0</v>
      </c>
      <c r="AB123" s="364">
        <v>0</v>
      </c>
      <c r="AC123" s="364">
        <v>0</v>
      </c>
      <c r="AD123" s="364">
        <v>0</v>
      </c>
      <c r="AE123" s="364">
        <v>0</v>
      </c>
      <c r="AF123" s="364">
        <v>0</v>
      </c>
      <c r="AG123" s="364">
        <v>0</v>
      </c>
      <c r="AH123" s="364">
        <v>0</v>
      </c>
      <c r="AI123" s="364">
        <v>0</v>
      </c>
      <c r="AJ123" s="80">
        <f t="shared" si="30"/>
        <v>1085.8555584685439</v>
      </c>
    </row>
    <row r="124" spans="1:36" x14ac:dyDescent="0.2">
      <c r="A124" s="89"/>
      <c r="B124" s="372" t="s">
        <v>572</v>
      </c>
      <c r="C124" s="348">
        <v>0</v>
      </c>
      <c r="D124" s="348">
        <v>2473.6365992046321</v>
      </c>
      <c r="E124" s="348">
        <v>0</v>
      </c>
      <c r="F124" s="348">
        <v>0</v>
      </c>
      <c r="G124" s="348">
        <v>0</v>
      </c>
      <c r="H124" s="348">
        <v>0</v>
      </c>
      <c r="I124" s="348">
        <v>0</v>
      </c>
      <c r="J124" s="80">
        <v>0</v>
      </c>
      <c r="K124" s="348">
        <v>0</v>
      </c>
      <c r="L124" s="348">
        <v>0</v>
      </c>
      <c r="M124" s="348">
        <v>0</v>
      </c>
      <c r="N124" s="348">
        <v>0</v>
      </c>
      <c r="O124" s="348">
        <v>0</v>
      </c>
      <c r="P124" s="348">
        <v>0</v>
      </c>
      <c r="Q124" s="348">
        <v>0</v>
      </c>
      <c r="R124" s="348">
        <v>0</v>
      </c>
      <c r="S124" s="348">
        <v>0</v>
      </c>
      <c r="T124" s="348">
        <v>0</v>
      </c>
      <c r="U124" s="348">
        <v>0</v>
      </c>
      <c r="V124" s="348">
        <v>0</v>
      </c>
      <c r="W124" s="348">
        <v>0</v>
      </c>
      <c r="X124" s="348">
        <v>0</v>
      </c>
      <c r="Y124" s="348">
        <v>0</v>
      </c>
      <c r="Z124" s="348">
        <v>0</v>
      </c>
      <c r="AA124" s="348">
        <v>0</v>
      </c>
      <c r="AB124" s="348">
        <v>0</v>
      </c>
      <c r="AC124" s="348">
        <v>0</v>
      </c>
      <c r="AD124" s="348">
        <v>0</v>
      </c>
      <c r="AE124" s="348">
        <v>0</v>
      </c>
      <c r="AF124" s="348">
        <v>0</v>
      </c>
      <c r="AG124" s="348">
        <v>0</v>
      </c>
      <c r="AH124" s="348">
        <v>0</v>
      </c>
      <c r="AI124" s="348">
        <v>0</v>
      </c>
      <c r="AJ124" s="80">
        <f t="shared" si="30"/>
        <v>2473.6365992046321</v>
      </c>
    </row>
    <row r="125" spans="1:36" x14ac:dyDescent="0.2">
      <c r="A125" s="89"/>
      <c r="B125" s="372" t="s">
        <v>80</v>
      </c>
      <c r="C125" s="348">
        <v>0</v>
      </c>
      <c r="D125" s="348">
        <v>0</v>
      </c>
      <c r="E125" s="348">
        <v>9625.3864849999991</v>
      </c>
      <c r="F125" s="348">
        <v>7757.6480259999998</v>
      </c>
      <c r="G125" s="348">
        <v>9424.9517798400011</v>
      </c>
      <c r="H125" s="348">
        <v>10939.764891999999</v>
      </c>
      <c r="I125" s="348">
        <v>10562.539717</v>
      </c>
      <c r="J125" s="80">
        <v>376.29992600000003</v>
      </c>
      <c r="K125" s="348">
        <v>0</v>
      </c>
      <c r="L125" s="348">
        <v>0</v>
      </c>
      <c r="M125" s="348">
        <v>0</v>
      </c>
      <c r="N125" s="348">
        <v>0</v>
      </c>
      <c r="O125" s="348">
        <v>0</v>
      </c>
      <c r="P125" s="348">
        <v>0</v>
      </c>
      <c r="Q125" s="348">
        <v>0</v>
      </c>
      <c r="R125" s="348">
        <v>0</v>
      </c>
      <c r="S125" s="348">
        <v>0</v>
      </c>
      <c r="T125" s="348">
        <v>0</v>
      </c>
      <c r="U125" s="348">
        <v>0</v>
      </c>
      <c r="V125" s="348">
        <v>0</v>
      </c>
      <c r="W125" s="348">
        <v>0</v>
      </c>
      <c r="X125" s="348">
        <v>0</v>
      </c>
      <c r="Y125" s="348">
        <v>0</v>
      </c>
      <c r="Z125" s="348">
        <v>0</v>
      </c>
      <c r="AA125" s="348">
        <v>0</v>
      </c>
      <c r="AB125" s="348">
        <v>0</v>
      </c>
      <c r="AC125" s="348">
        <v>0</v>
      </c>
      <c r="AD125" s="348">
        <v>0</v>
      </c>
      <c r="AE125" s="348">
        <v>0</v>
      </c>
      <c r="AF125" s="348">
        <v>0</v>
      </c>
      <c r="AG125" s="348">
        <v>0</v>
      </c>
      <c r="AH125" s="348">
        <v>0</v>
      </c>
      <c r="AI125" s="348">
        <v>0</v>
      </c>
      <c r="AJ125" s="80">
        <f t="shared" si="30"/>
        <v>48686.590825840001</v>
      </c>
    </row>
    <row r="126" spans="1:36" x14ac:dyDescent="0.2">
      <c r="A126" s="89"/>
      <c r="B126" s="372" t="s">
        <v>569</v>
      </c>
      <c r="C126" s="348">
        <v>48.686050000000002</v>
      </c>
      <c r="D126" s="348">
        <v>243.89262499999995</v>
      </c>
      <c r="E126" s="348">
        <v>359.39327499999996</v>
      </c>
      <c r="F126" s="348">
        <v>365.23127499999998</v>
      </c>
      <c r="G126" s="348">
        <v>370.85627499999998</v>
      </c>
      <c r="H126" s="348">
        <v>370.85627499999998</v>
      </c>
      <c r="I126" s="348">
        <v>370.85627499999998</v>
      </c>
      <c r="J126" s="80">
        <v>370.85627499999998</v>
      </c>
      <c r="K126" s="348">
        <v>370.85627499999998</v>
      </c>
      <c r="L126" s="348">
        <v>370.85627499999998</v>
      </c>
      <c r="M126" s="348">
        <v>370.85627499999998</v>
      </c>
      <c r="N126" s="348">
        <v>370.85627499999998</v>
      </c>
      <c r="O126" s="348">
        <v>370.85627499999998</v>
      </c>
      <c r="P126" s="348">
        <v>370.85627499999998</v>
      </c>
      <c r="Q126" s="348">
        <v>370.85627499999998</v>
      </c>
      <c r="R126" s="348">
        <v>370.85627499999998</v>
      </c>
      <c r="S126" s="348">
        <v>370.85627499999998</v>
      </c>
      <c r="T126" s="348">
        <v>370.85627499999998</v>
      </c>
      <c r="U126" s="348">
        <v>370.85627499999998</v>
      </c>
      <c r="V126" s="348">
        <v>370.85627499999998</v>
      </c>
      <c r="W126" s="348">
        <v>322.17022499999996</v>
      </c>
      <c r="X126" s="348">
        <v>126.96365000000003</v>
      </c>
      <c r="Y126" s="348">
        <v>11.463000000000001</v>
      </c>
      <c r="Z126" s="348">
        <v>5.625</v>
      </c>
      <c r="AA126" s="348">
        <v>0</v>
      </c>
      <c r="AB126" s="348">
        <v>0</v>
      </c>
      <c r="AC126" s="348">
        <v>0</v>
      </c>
      <c r="AD126" s="348">
        <v>0</v>
      </c>
      <c r="AE126" s="348">
        <v>0</v>
      </c>
      <c r="AF126" s="348">
        <v>0</v>
      </c>
      <c r="AG126" s="348">
        <v>0</v>
      </c>
      <c r="AH126" s="348">
        <v>0</v>
      </c>
      <c r="AI126" s="348">
        <v>0</v>
      </c>
      <c r="AJ126" s="80">
        <f t="shared" si="30"/>
        <v>7417.1255000000001</v>
      </c>
    </row>
    <row r="127" spans="1:36" x14ac:dyDescent="0.2">
      <c r="A127" s="89"/>
      <c r="B127" s="347" t="s">
        <v>221</v>
      </c>
      <c r="C127" s="348">
        <f t="shared" ref="C127:AI127" si="31">+C128+C129</f>
        <v>5906.2007795993322</v>
      </c>
      <c r="D127" s="348">
        <f t="shared" si="31"/>
        <v>19389.029588178691</v>
      </c>
      <c r="E127" s="348">
        <f t="shared" si="31"/>
        <v>232.981393</v>
      </c>
      <c r="F127" s="348">
        <f t="shared" si="31"/>
        <v>211.22348400000001</v>
      </c>
      <c r="G127" s="348">
        <f t="shared" si="31"/>
        <v>448.02578199999999</v>
      </c>
      <c r="H127" s="348">
        <f t="shared" si="31"/>
        <v>45.310327000000001</v>
      </c>
      <c r="I127" s="348">
        <f t="shared" si="31"/>
        <v>0</v>
      </c>
      <c r="J127" s="348">
        <f t="shared" si="31"/>
        <v>0</v>
      </c>
      <c r="K127" s="348">
        <f t="shared" si="31"/>
        <v>0</v>
      </c>
      <c r="L127" s="348">
        <f t="shared" si="31"/>
        <v>0</v>
      </c>
      <c r="M127" s="348">
        <f t="shared" si="31"/>
        <v>0</v>
      </c>
      <c r="N127" s="348">
        <f t="shared" si="31"/>
        <v>0</v>
      </c>
      <c r="O127" s="348">
        <f t="shared" si="31"/>
        <v>0</v>
      </c>
      <c r="P127" s="348">
        <f t="shared" si="31"/>
        <v>0</v>
      </c>
      <c r="Q127" s="348">
        <f t="shared" si="31"/>
        <v>0</v>
      </c>
      <c r="R127" s="348">
        <f t="shared" si="31"/>
        <v>0</v>
      </c>
      <c r="S127" s="348">
        <f t="shared" si="31"/>
        <v>0</v>
      </c>
      <c r="T127" s="348">
        <f t="shared" si="31"/>
        <v>0</v>
      </c>
      <c r="U127" s="348">
        <f t="shared" si="31"/>
        <v>0</v>
      </c>
      <c r="V127" s="348">
        <f t="shared" si="31"/>
        <v>0</v>
      </c>
      <c r="W127" s="348">
        <f t="shared" si="31"/>
        <v>0</v>
      </c>
      <c r="X127" s="348">
        <f t="shared" si="31"/>
        <v>0</v>
      </c>
      <c r="Y127" s="348">
        <f t="shared" si="31"/>
        <v>0</v>
      </c>
      <c r="Z127" s="348">
        <f t="shared" si="31"/>
        <v>0</v>
      </c>
      <c r="AA127" s="348">
        <f t="shared" si="31"/>
        <v>0</v>
      </c>
      <c r="AB127" s="348">
        <f t="shared" si="31"/>
        <v>0</v>
      </c>
      <c r="AC127" s="348">
        <f t="shared" si="31"/>
        <v>0</v>
      </c>
      <c r="AD127" s="348">
        <f t="shared" si="31"/>
        <v>0</v>
      </c>
      <c r="AE127" s="348">
        <f t="shared" si="31"/>
        <v>0</v>
      </c>
      <c r="AF127" s="348">
        <f t="shared" si="31"/>
        <v>0</v>
      </c>
      <c r="AG127" s="348">
        <f t="shared" si="31"/>
        <v>0</v>
      </c>
      <c r="AH127" s="348">
        <f t="shared" si="31"/>
        <v>0</v>
      </c>
      <c r="AI127" s="348">
        <f t="shared" si="31"/>
        <v>0</v>
      </c>
      <c r="AJ127" s="80">
        <f t="shared" si="30"/>
        <v>26232.771353778018</v>
      </c>
    </row>
    <row r="128" spans="1:36" x14ac:dyDescent="0.2">
      <c r="A128" s="89"/>
      <c r="B128" s="355" t="s">
        <v>73</v>
      </c>
      <c r="C128" s="351">
        <v>3094.3145594379575</v>
      </c>
      <c r="D128" s="351">
        <v>10271.587695190066</v>
      </c>
      <c r="E128" s="351">
        <v>0</v>
      </c>
      <c r="F128" s="351">
        <v>0</v>
      </c>
      <c r="G128" s="351">
        <v>0</v>
      </c>
      <c r="H128" s="351">
        <v>0</v>
      </c>
      <c r="I128" s="351">
        <v>0</v>
      </c>
      <c r="J128" s="83">
        <v>0</v>
      </c>
      <c r="K128" s="351">
        <v>0</v>
      </c>
      <c r="L128" s="351">
        <v>0</v>
      </c>
      <c r="M128" s="351">
        <v>0</v>
      </c>
      <c r="N128" s="351">
        <v>0</v>
      </c>
      <c r="O128" s="351">
        <v>0</v>
      </c>
      <c r="P128" s="351">
        <v>0</v>
      </c>
      <c r="Q128" s="351">
        <v>0</v>
      </c>
      <c r="R128" s="351">
        <v>0</v>
      </c>
      <c r="S128" s="351">
        <v>0</v>
      </c>
      <c r="T128" s="351">
        <v>0</v>
      </c>
      <c r="U128" s="351">
        <v>0</v>
      </c>
      <c r="V128" s="351">
        <v>0</v>
      </c>
      <c r="W128" s="351">
        <v>0</v>
      </c>
      <c r="X128" s="351">
        <v>0</v>
      </c>
      <c r="Y128" s="351">
        <v>0</v>
      </c>
      <c r="Z128" s="351">
        <v>0</v>
      </c>
      <c r="AA128" s="351">
        <v>0</v>
      </c>
      <c r="AB128" s="351">
        <v>0</v>
      </c>
      <c r="AC128" s="351">
        <v>0</v>
      </c>
      <c r="AD128" s="351">
        <v>0</v>
      </c>
      <c r="AE128" s="351">
        <v>0</v>
      </c>
      <c r="AF128" s="351">
        <v>0</v>
      </c>
      <c r="AG128" s="351">
        <v>0</v>
      </c>
      <c r="AH128" s="351">
        <v>0</v>
      </c>
      <c r="AI128" s="351">
        <v>0</v>
      </c>
      <c r="AJ128" s="83">
        <f t="shared" ref="AJ128:AJ140" si="32">SUM(C128:AI128)</f>
        <v>13365.902254628025</v>
      </c>
    </row>
    <row r="129" spans="1:36" x14ac:dyDescent="0.2">
      <c r="A129" s="89"/>
      <c r="B129" s="385" t="s">
        <v>71</v>
      </c>
      <c r="C129" s="352">
        <v>2811.8862201613747</v>
      </c>
      <c r="D129" s="352">
        <v>9117.4418929886251</v>
      </c>
      <c r="E129" s="352">
        <v>232.981393</v>
      </c>
      <c r="F129" s="352">
        <v>211.22348400000001</v>
      </c>
      <c r="G129" s="352">
        <v>448.02578199999999</v>
      </c>
      <c r="H129" s="352">
        <v>45.310327000000001</v>
      </c>
      <c r="I129" s="352">
        <v>0</v>
      </c>
      <c r="J129" s="82">
        <v>0</v>
      </c>
      <c r="K129" s="352">
        <v>0</v>
      </c>
      <c r="L129" s="352">
        <v>0</v>
      </c>
      <c r="M129" s="352">
        <v>0</v>
      </c>
      <c r="N129" s="352">
        <v>0</v>
      </c>
      <c r="O129" s="352">
        <v>0</v>
      </c>
      <c r="P129" s="352">
        <v>0</v>
      </c>
      <c r="Q129" s="352">
        <v>0</v>
      </c>
      <c r="R129" s="352">
        <v>0</v>
      </c>
      <c r="S129" s="352">
        <v>0</v>
      </c>
      <c r="T129" s="352">
        <v>0</v>
      </c>
      <c r="U129" s="352">
        <v>0</v>
      </c>
      <c r="V129" s="352">
        <v>0</v>
      </c>
      <c r="W129" s="352">
        <v>0</v>
      </c>
      <c r="X129" s="352">
        <v>0</v>
      </c>
      <c r="Y129" s="352">
        <v>0</v>
      </c>
      <c r="Z129" s="352">
        <v>0</v>
      </c>
      <c r="AA129" s="352">
        <v>0</v>
      </c>
      <c r="AB129" s="352">
        <v>0</v>
      </c>
      <c r="AC129" s="352">
        <v>0</v>
      </c>
      <c r="AD129" s="352">
        <v>0</v>
      </c>
      <c r="AE129" s="352">
        <v>0</v>
      </c>
      <c r="AF129" s="352">
        <v>0</v>
      </c>
      <c r="AG129" s="352">
        <v>0</v>
      </c>
      <c r="AH129" s="352">
        <v>0</v>
      </c>
      <c r="AI129" s="352">
        <v>0</v>
      </c>
      <c r="AJ129" s="82">
        <f t="shared" si="32"/>
        <v>12866.869099150001</v>
      </c>
    </row>
    <row r="130" spans="1:36" x14ac:dyDescent="0.2">
      <c r="A130" s="89"/>
      <c r="B130" s="347" t="s">
        <v>345</v>
      </c>
      <c r="C130" s="348">
        <f t="shared" ref="C130:AI130" si="33">+C131+C138</f>
        <v>33.320275440521954</v>
      </c>
      <c r="D130" s="348">
        <f t="shared" si="33"/>
        <v>89.100796294590907</v>
      </c>
      <c r="E130" s="348">
        <f t="shared" si="33"/>
        <v>89.100796294590907</v>
      </c>
      <c r="F130" s="348">
        <f t="shared" si="33"/>
        <v>98.375130228381238</v>
      </c>
      <c r="G130" s="348">
        <f t="shared" si="33"/>
        <v>45.820571270236002</v>
      </c>
      <c r="H130" s="348">
        <f t="shared" si="33"/>
        <v>13.397966100699453</v>
      </c>
      <c r="I130" s="348">
        <f t="shared" si="33"/>
        <v>0.15314275873331906</v>
      </c>
      <c r="J130" s="348">
        <f t="shared" si="33"/>
        <v>0.15314275873331906</v>
      </c>
      <c r="K130" s="348">
        <f t="shared" si="33"/>
        <v>0.68914276873331903</v>
      </c>
      <c r="L130" s="348">
        <f t="shared" si="33"/>
        <v>0.15314275873331906</v>
      </c>
      <c r="M130" s="348">
        <f t="shared" si="33"/>
        <v>0.15314275873331906</v>
      </c>
      <c r="N130" s="348">
        <f t="shared" si="33"/>
        <v>0.15314275873331906</v>
      </c>
      <c r="O130" s="348">
        <f t="shared" si="33"/>
        <v>0.15314275873331906</v>
      </c>
      <c r="P130" s="348">
        <f t="shared" si="33"/>
        <v>0.15314275873331906</v>
      </c>
      <c r="Q130" s="348">
        <f t="shared" si="33"/>
        <v>0.15314275873331906</v>
      </c>
      <c r="R130" s="348">
        <f t="shared" si="33"/>
        <v>0.15314275873331906</v>
      </c>
      <c r="S130" s="348">
        <f t="shared" si="33"/>
        <v>0.15314275873331906</v>
      </c>
      <c r="T130" s="348">
        <f t="shared" si="33"/>
        <v>0.15314275873331906</v>
      </c>
      <c r="U130" s="348">
        <f t="shared" si="33"/>
        <v>0.15314275873331906</v>
      </c>
      <c r="V130" s="348">
        <f t="shared" si="33"/>
        <v>0.15314275873331906</v>
      </c>
      <c r="W130" s="348">
        <f t="shared" si="33"/>
        <v>0.15314275873331906</v>
      </c>
      <c r="X130" s="348">
        <f t="shared" si="33"/>
        <v>0.15314275873331906</v>
      </c>
      <c r="Y130" s="348">
        <f t="shared" si="33"/>
        <v>0.15314275873331906</v>
      </c>
      <c r="Z130" s="348">
        <f t="shared" si="33"/>
        <v>0.15314275873331906</v>
      </c>
      <c r="AA130" s="348">
        <f t="shared" si="33"/>
        <v>0.15314275873331906</v>
      </c>
      <c r="AB130" s="348">
        <f t="shared" si="33"/>
        <v>0.15314275873331906</v>
      </c>
      <c r="AC130" s="348">
        <f t="shared" si="33"/>
        <v>0.15314275873331906</v>
      </c>
      <c r="AD130" s="348">
        <f t="shared" si="33"/>
        <v>0.15314275873331906</v>
      </c>
      <c r="AE130" s="348">
        <f t="shared" si="33"/>
        <v>0.15314275873331906</v>
      </c>
      <c r="AF130" s="348">
        <f t="shared" si="33"/>
        <v>0.15314275873331906</v>
      </c>
      <c r="AG130" s="348">
        <f t="shared" si="33"/>
        <v>0.15314275873331906</v>
      </c>
      <c r="AH130" s="348">
        <f t="shared" si="33"/>
        <v>0.15314275873331906</v>
      </c>
      <c r="AI130" s="348">
        <f t="shared" si="33"/>
        <v>9.035422766308244</v>
      </c>
      <c r="AJ130" s="80">
        <f t="shared" si="32"/>
        <v>382.66867013239539</v>
      </c>
    </row>
    <row r="131" spans="1:36" x14ac:dyDescent="0.2">
      <c r="A131" s="89"/>
      <c r="B131" s="354" t="s">
        <v>73</v>
      </c>
      <c r="C131" s="375">
        <f t="shared" ref="C131:AI131" si="34">+C132+C135</f>
        <v>20.046534290521951</v>
      </c>
      <c r="D131" s="375">
        <f t="shared" si="34"/>
        <v>89.100796294590907</v>
      </c>
      <c r="E131" s="375">
        <f t="shared" si="34"/>
        <v>89.100796294590907</v>
      </c>
      <c r="F131" s="375">
        <f t="shared" si="34"/>
        <v>98.375130228381238</v>
      </c>
      <c r="G131" s="375">
        <f t="shared" si="34"/>
        <v>45.820571270236002</v>
      </c>
      <c r="H131" s="375">
        <f t="shared" si="34"/>
        <v>13.397966100699453</v>
      </c>
      <c r="I131" s="375">
        <f t="shared" si="34"/>
        <v>0.15314275873331906</v>
      </c>
      <c r="J131" s="375">
        <f t="shared" si="34"/>
        <v>0.15314275873331906</v>
      </c>
      <c r="K131" s="375">
        <f t="shared" si="34"/>
        <v>0.15314275873331906</v>
      </c>
      <c r="L131" s="375">
        <f t="shared" si="34"/>
        <v>0.15314275873331906</v>
      </c>
      <c r="M131" s="375">
        <f t="shared" si="34"/>
        <v>0.15314275873331906</v>
      </c>
      <c r="N131" s="375">
        <f t="shared" si="34"/>
        <v>0.15314275873331906</v>
      </c>
      <c r="O131" s="375">
        <f t="shared" si="34"/>
        <v>0.15314275873331906</v>
      </c>
      <c r="P131" s="375">
        <f t="shared" si="34"/>
        <v>0.15314275873331906</v>
      </c>
      <c r="Q131" s="375">
        <f t="shared" si="34"/>
        <v>0.15314275873331906</v>
      </c>
      <c r="R131" s="375">
        <f t="shared" si="34"/>
        <v>0.15314275873331906</v>
      </c>
      <c r="S131" s="375">
        <f t="shared" si="34"/>
        <v>0.15314275873331906</v>
      </c>
      <c r="T131" s="375">
        <f t="shared" si="34"/>
        <v>0.15314275873331906</v>
      </c>
      <c r="U131" s="375">
        <f t="shared" si="34"/>
        <v>0.15314275873331906</v>
      </c>
      <c r="V131" s="375">
        <f t="shared" si="34"/>
        <v>0.15314275873331906</v>
      </c>
      <c r="W131" s="375">
        <f t="shared" si="34"/>
        <v>0.15314275873331906</v>
      </c>
      <c r="X131" s="375">
        <f t="shared" si="34"/>
        <v>0.15314275873331906</v>
      </c>
      <c r="Y131" s="375">
        <f t="shared" si="34"/>
        <v>0.15314275873331906</v>
      </c>
      <c r="Z131" s="375">
        <f t="shared" si="34"/>
        <v>0.15314275873331906</v>
      </c>
      <c r="AA131" s="375">
        <f t="shared" si="34"/>
        <v>0.15314275873331906</v>
      </c>
      <c r="AB131" s="375">
        <f t="shared" si="34"/>
        <v>0.15314275873331906</v>
      </c>
      <c r="AC131" s="375">
        <f t="shared" si="34"/>
        <v>0.15314275873331906</v>
      </c>
      <c r="AD131" s="375">
        <f t="shared" si="34"/>
        <v>0.15314275873331906</v>
      </c>
      <c r="AE131" s="375">
        <f t="shared" si="34"/>
        <v>0.15314275873331906</v>
      </c>
      <c r="AF131" s="375">
        <f t="shared" si="34"/>
        <v>0.15314275873331906</v>
      </c>
      <c r="AG131" s="375">
        <f t="shared" si="34"/>
        <v>0.15314275873331906</v>
      </c>
      <c r="AH131" s="375">
        <f t="shared" si="34"/>
        <v>0.15314275873331906</v>
      </c>
      <c r="AI131" s="375">
        <f t="shared" si="34"/>
        <v>9.035422766308244</v>
      </c>
      <c r="AJ131" s="94">
        <f t="shared" si="32"/>
        <v>368.85892897239546</v>
      </c>
    </row>
    <row r="132" spans="1:36" x14ac:dyDescent="0.2">
      <c r="A132" s="89"/>
      <c r="B132" s="358" t="s">
        <v>83</v>
      </c>
      <c r="C132" s="376">
        <f t="shared" ref="C132:AI132" si="35">+C133+C134</f>
        <v>12.315304901889261</v>
      </c>
      <c r="D132" s="376">
        <f t="shared" si="35"/>
        <v>45.667428511502685</v>
      </c>
      <c r="E132" s="376">
        <f t="shared" si="35"/>
        <v>45.667428511502685</v>
      </c>
      <c r="F132" s="376">
        <f t="shared" si="35"/>
        <v>45.667428511502685</v>
      </c>
      <c r="G132" s="376">
        <f t="shared" si="35"/>
        <v>45.667428511502685</v>
      </c>
      <c r="H132" s="376">
        <f t="shared" si="35"/>
        <v>13.244823341966134</v>
      </c>
      <c r="I132" s="376">
        <f t="shared" si="35"/>
        <v>0</v>
      </c>
      <c r="J132" s="376">
        <f t="shared" si="35"/>
        <v>0</v>
      </c>
      <c r="K132" s="376">
        <f t="shared" si="35"/>
        <v>0</v>
      </c>
      <c r="L132" s="376">
        <f t="shared" si="35"/>
        <v>0</v>
      </c>
      <c r="M132" s="376">
        <f t="shared" si="35"/>
        <v>0</v>
      </c>
      <c r="N132" s="376">
        <f t="shared" si="35"/>
        <v>0</v>
      </c>
      <c r="O132" s="376">
        <f t="shared" si="35"/>
        <v>0</v>
      </c>
      <c r="P132" s="376">
        <f t="shared" si="35"/>
        <v>0</v>
      </c>
      <c r="Q132" s="376">
        <f t="shared" si="35"/>
        <v>0</v>
      </c>
      <c r="R132" s="376">
        <f t="shared" si="35"/>
        <v>0</v>
      </c>
      <c r="S132" s="376">
        <f t="shared" si="35"/>
        <v>0</v>
      </c>
      <c r="T132" s="376">
        <f t="shared" si="35"/>
        <v>0</v>
      </c>
      <c r="U132" s="376">
        <f t="shared" si="35"/>
        <v>0</v>
      </c>
      <c r="V132" s="376">
        <f t="shared" si="35"/>
        <v>0</v>
      </c>
      <c r="W132" s="376">
        <f t="shared" si="35"/>
        <v>0</v>
      </c>
      <c r="X132" s="376">
        <f t="shared" si="35"/>
        <v>0</v>
      </c>
      <c r="Y132" s="376">
        <f t="shared" si="35"/>
        <v>0</v>
      </c>
      <c r="Z132" s="376">
        <f t="shared" si="35"/>
        <v>0</v>
      </c>
      <c r="AA132" s="376">
        <f t="shared" si="35"/>
        <v>0</v>
      </c>
      <c r="AB132" s="376">
        <f t="shared" si="35"/>
        <v>0</v>
      </c>
      <c r="AC132" s="376">
        <f t="shared" si="35"/>
        <v>0</v>
      </c>
      <c r="AD132" s="376">
        <f t="shared" si="35"/>
        <v>0</v>
      </c>
      <c r="AE132" s="376">
        <f t="shared" si="35"/>
        <v>0</v>
      </c>
      <c r="AF132" s="376">
        <f t="shared" si="35"/>
        <v>0</v>
      </c>
      <c r="AG132" s="376">
        <f t="shared" si="35"/>
        <v>0</v>
      </c>
      <c r="AH132" s="376">
        <f t="shared" si="35"/>
        <v>0</v>
      </c>
      <c r="AI132" s="376">
        <f t="shared" si="35"/>
        <v>0</v>
      </c>
      <c r="AJ132" s="81">
        <f t="shared" si="32"/>
        <v>208.22984228986616</v>
      </c>
    </row>
    <row r="133" spans="1:36" x14ac:dyDescent="0.2">
      <c r="A133" s="89"/>
      <c r="B133" s="358" t="s">
        <v>853</v>
      </c>
      <c r="C133" s="376">
        <v>12.197111293050973</v>
      </c>
      <c r="D133" s="376">
        <v>45.667428511502685</v>
      </c>
      <c r="E133" s="376">
        <v>45.667428511502685</v>
      </c>
      <c r="F133" s="376">
        <v>45.667428511502685</v>
      </c>
      <c r="G133" s="376">
        <v>45.667428511502685</v>
      </c>
      <c r="H133" s="376">
        <v>13.244823341966134</v>
      </c>
      <c r="I133" s="376">
        <v>0</v>
      </c>
      <c r="J133" s="81">
        <v>0</v>
      </c>
      <c r="K133" s="376">
        <v>0</v>
      </c>
      <c r="L133" s="376">
        <v>0</v>
      </c>
      <c r="M133" s="376">
        <v>0</v>
      </c>
      <c r="N133" s="376">
        <v>0</v>
      </c>
      <c r="O133" s="376">
        <v>0</v>
      </c>
      <c r="P133" s="376">
        <v>0</v>
      </c>
      <c r="Q133" s="376">
        <v>0</v>
      </c>
      <c r="R133" s="376">
        <v>0</v>
      </c>
      <c r="S133" s="376">
        <v>0</v>
      </c>
      <c r="T133" s="376">
        <v>0</v>
      </c>
      <c r="U133" s="376">
        <v>0</v>
      </c>
      <c r="V133" s="376">
        <v>0</v>
      </c>
      <c r="W133" s="376">
        <v>0</v>
      </c>
      <c r="X133" s="376">
        <v>0</v>
      </c>
      <c r="Y133" s="376">
        <v>0</v>
      </c>
      <c r="Z133" s="376">
        <v>0</v>
      </c>
      <c r="AA133" s="376">
        <v>0</v>
      </c>
      <c r="AB133" s="376">
        <v>0</v>
      </c>
      <c r="AC133" s="376">
        <v>0</v>
      </c>
      <c r="AD133" s="376">
        <v>0</v>
      </c>
      <c r="AE133" s="376">
        <v>0</v>
      </c>
      <c r="AF133" s="376">
        <v>0</v>
      </c>
      <c r="AG133" s="376">
        <v>0</v>
      </c>
      <c r="AH133" s="376">
        <v>0</v>
      </c>
      <c r="AI133" s="376">
        <v>0</v>
      </c>
      <c r="AJ133" s="81">
        <f t="shared" si="32"/>
        <v>208.11164868102787</v>
      </c>
    </row>
    <row r="134" spans="1:36" x14ac:dyDescent="0.2">
      <c r="A134" s="89"/>
      <c r="B134" s="358" t="s">
        <v>86</v>
      </c>
      <c r="C134" s="376">
        <v>0.11819360883828769</v>
      </c>
      <c r="D134" s="376">
        <v>0</v>
      </c>
      <c r="E134" s="376">
        <v>0</v>
      </c>
      <c r="F134" s="376">
        <v>0</v>
      </c>
      <c r="G134" s="376">
        <v>0</v>
      </c>
      <c r="H134" s="376">
        <v>0</v>
      </c>
      <c r="I134" s="376">
        <v>0</v>
      </c>
      <c r="J134" s="81">
        <v>0</v>
      </c>
      <c r="K134" s="376">
        <v>0</v>
      </c>
      <c r="L134" s="376">
        <v>0</v>
      </c>
      <c r="M134" s="376">
        <v>0</v>
      </c>
      <c r="N134" s="376">
        <v>0</v>
      </c>
      <c r="O134" s="376">
        <v>0</v>
      </c>
      <c r="P134" s="376">
        <v>0</v>
      </c>
      <c r="Q134" s="376">
        <v>0</v>
      </c>
      <c r="R134" s="376">
        <v>0</v>
      </c>
      <c r="S134" s="376">
        <v>0</v>
      </c>
      <c r="T134" s="376">
        <v>0</v>
      </c>
      <c r="U134" s="376">
        <v>0</v>
      </c>
      <c r="V134" s="376">
        <v>0</v>
      </c>
      <c r="W134" s="376">
        <v>0</v>
      </c>
      <c r="X134" s="376">
        <v>0</v>
      </c>
      <c r="Y134" s="376">
        <v>0</v>
      </c>
      <c r="Z134" s="376">
        <v>0</v>
      </c>
      <c r="AA134" s="376">
        <v>0</v>
      </c>
      <c r="AB134" s="376">
        <v>0</v>
      </c>
      <c r="AC134" s="376">
        <v>0</v>
      </c>
      <c r="AD134" s="376">
        <v>0</v>
      </c>
      <c r="AE134" s="376">
        <v>0</v>
      </c>
      <c r="AF134" s="376">
        <v>0</v>
      </c>
      <c r="AG134" s="376">
        <v>0</v>
      </c>
      <c r="AH134" s="376">
        <v>0</v>
      </c>
      <c r="AI134" s="376">
        <v>0</v>
      </c>
      <c r="AJ134" s="81">
        <f t="shared" si="32"/>
        <v>0.11819360883828769</v>
      </c>
    </row>
    <row r="135" spans="1:36" x14ac:dyDescent="0.2">
      <c r="A135" s="89"/>
      <c r="B135" s="377" t="s">
        <v>87</v>
      </c>
      <c r="C135" s="376">
        <f t="shared" ref="C135:AI135" si="36">+C136+C137</f>
        <v>7.7312293886326895</v>
      </c>
      <c r="D135" s="376">
        <f t="shared" si="36"/>
        <v>43.433367783088215</v>
      </c>
      <c r="E135" s="376">
        <f t="shared" si="36"/>
        <v>43.433367783088215</v>
      </c>
      <c r="F135" s="376">
        <f t="shared" si="36"/>
        <v>52.707701716878546</v>
      </c>
      <c r="G135" s="376">
        <f t="shared" si="36"/>
        <v>0.15314275873331906</v>
      </c>
      <c r="H135" s="376">
        <f t="shared" si="36"/>
        <v>0.15314275873331906</v>
      </c>
      <c r="I135" s="376">
        <f t="shared" si="36"/>
        <v>0.15314275873331906</v>
      </c>
      <c r="J135" s="376">
        <f t="shared" si="36"/>
        <v>0.15314275873331906</v>
      </c>
      <c r="K135" s="376">
        <f t="shared" si="36"/>
        <v>0.15314275873331906</v>
      </c>
      <c r="L135" s="376">
        <f t="shared" si="36"/>
        <v>0.15314275873331906</v>
      </c>
      <c r="M135" s="376">
        <f t="shared" si="36"/>
        <v>0.15314275873331906</v>
      </c>
      <c r="N135" s="376">
        <f t="shared" si="36"/>
        <v>0.15314275873331906</v>
      </c>
      <c r="O135" s="376">
        <f t="shared" si="36"/>
        <v>0.15314275873331906</v>
      </c>
      <c r="P135" s="376">
        <f t="shared" si="36"/>
        <v>0.15314275873331906</v>
      </c>
      <c r="Q135" s="376">
        <f t="shared" si="36"/>
        <v>0.15314275873331906</v>
      </c>
      <c r="R135" s="376">
        <f t="shared" si="36"/>
        <v>0.15314275873331906</v>
      </c>
      <c r="S135" s="376">
        <f t="shared" si="36"/>
        <v>0.15314275873331906</v>
      </c>
      <c r="T135" s="376">
        <f t="shared" si="36"/>
        <v>0.15314275873331906</v>
      </c>
      <c r="U135" s="376">
        <f t="shared" si="36"/>
        <v>0.15314275873331906</v>
      </c>
      <c r="V135" s="376">
        <f t="shared" si="36"/>
        <v>0.15314275873331906</v>
      </c>
      <c r="W135" s="376">
        <f t="shared" si="36"/>
        <v>0.15314275873331906</v>
      </c>
      <c r="X135" s="376">
        <f t="shared" si="36"/>
        <v>0.15314275873331906</v>
      </c>
      <c r="Y135" s="376">
        <f t="shared" si="36"/>
        <v>0.15314275873331906</v>
      </c>
      <c r="Z135" s="376">
        <f t="shared" si="36"/>
        <v>0.15314275873331906</v>
      </c>
      <c r="AA135" s="376">
        <f t="shared" si="36"/>
        <v>0.15314275873331906</v>
      </c>
      <c r="AB135" s="376">
        <f t="shared" si="36"/>
        <v>0.15314275873331906</v>
      </c>
      <c r="AC135" s="376">
        <f t="shared" si="36"/>
        <v>0.15314275873331906</v>
      </c>
      <c r="AD135" s="376">
        <f t="shared" si="36"/>
        <v>0.15314275873331906</v>
      </c>
      <c r="AE135" s="376">
        <f t="shared" si="36"/>
        <v>0.15314275873331906</v>
      </c>
      <c r="AF135" s="376">
        <f t="shared" si="36"/>
        <v>0.15314275873331906</v>
      </c>
      <c r="AG135" s="376">
        <f t="shared" si="36"/>
        <v>0.15314275873331906</v>
      </c>
      <c r="AH135" s="376">
        <f t="shared" si="36"/>
        <v>0.15314275873331906</v>
      </c>
      <c r="AI135" s="376">
        <f t="shared" si="36"/>
        <v>9.035422766308244</v>
      </c>
      <c r="AJ135" s="81">
        <f t="shared" si="32"/>
        <v>160.62908668252859</v>
      </c>
    </row>
    <row r="136" spans="1:36" x14ac:dyDescent="0.2">
      <c r="A136" s="89"/>
      <c r="B136" s="358" t="s">
        <v>853</v>
      </c>
      <c r="C136" s="376">
        <v>7.7312293886326895</v>
      </c>
      <c r="D136" s="376">
        <v>43.280225024354898</v>
      </c>
      <c r="E136" s="376">
        <v>43.280225024354898</v>
      </c>
      <c r="F136" s="376">
        <v>52.554558958145229</v>
      </c>
      <c r="G136" s="376">
        <v>0</v>
      </c>
      <c r="H136" s="376">
        <v>0</v>
      </c>
      <c r="I136" s="376">
        <v>0</v>
      </c>
      <c r="J136" s="81">
        <v>0</v>
      </c>
      <c r="K136" s="376">
        <v>0</v>
      </c>
      <c r="L136" s="376">
        <v>0</v>
      </c>
      <c r="M136" s="376">
        <v>0</v>
      </c>
      <c r="N136" s="376">
        <v>0</v>
      </c>
      <c r="O136" s="376">
        <v>0</v>
      </c>
      <c r="P136" s="376">
        <v>0</v>
      </c>
      <c r="Q136" s="376">
        <v>0</v>
      </c>
      <c r="R136" s="376">
        <v>0</v>
      </c>
      <c r="S136" s="376">
        <v>0</v>
      </c>
      <c r="T136" s="376">
        <v>0</v>
      </c>
      <c r="U136" s="376">
        <v>0</v>
      </c>
      <c r="V136" s="376">
        <v>0</v>
      </c>
      <c r="W136" s="376">
        <v>0</v>
      </c>
      <c r="X136" s="376">
        <v>0</v>
      </c>
      <c r="Y136" s="376">
        <v>0</v>
      </c>
      <c r="Z136" s="376">
        <v>0</v>
      </c>
      <c r="AA136" s="376">
        <v>0</v>
      </c>
      <c r="AB136" s="376">
        <v>0</v>
      </c>
      <c r="AC136" s="376">
        <v>0</v>
      </c>
      <c r="AD136" s="376">
        <v>0</v>
      </c>
      <c r="AE136" s="376">
        <v>0</v>
      </c>
      <c r="AF136" s="376">
        <v>0</v>
      </c>
      <c r="AG136" s="376">
        <v>0</v>
      </c>
      <c r="AH136" s="376">
        <v>0</v>
      </c>
      <c r="AI136" s="376">
        <v>0</v>
      </c>
      <c r="AJ136" s="81">
        <f t="shared" si="32"/>
        <v>146.84623839548772</v>
      </c>
    </row>
    <row r="137" spans="1:36" x14ac:dyDescent="0.2">
      <c r="A137" s="89"/>
      <c r="B137" s="378" t="s">
        <v>86</v>
      </c>
      <c r="C137" s="379">
        <v>0</v>
      </c>
      <c r="D137" s="379">
        <v>0.15314275873331906</v>
      </c>
      <c r="E137" s="379">
        <v>0.15314275873331906</v>
      </c>
      <c r="F137" s="379">
        <v>0.15314275873331906</v>
      </c>
      <c r="G137" s="379">
        <v>0.15314275873331906</v>
      </c>
      <c r="H137" s="379">
        <v>0.15314275873331906</v>
      </c>
      <c r="I137" s="379">
        <v>0.15314275873331906</v>
      </c>
      <c r="J137" s="379">
        <v>0.15314275873331906</v>
      </c>
      <c r="K137" s="379">
        <v>0.15314275873331906</v>
      </c>
      <c r="L137" s="379">
        <v>0.15314275873331906</v>
      </c>
      <c r="M137" s="379">
        <v>0.15314275873331906</v>
      </c>
      <c r="N137" s="379">
        <v>0.15314275873331906</v>
      </c>
      <c r="O137" s="379">
        <v>0.15314275873331906</v>
      </c>
      <c r="P137" s="379">
        <v>0.15314275873331906</v>
      </c>
      <c r="Q137" s="379">
        <v>0.15314275873331906</v>
      </c>
      <c r="R137" s="379">
        <v>0.15314275873331906</v>
      </c>
      <c r="S137" s="379">
        <v>0.15314275873331906</v>
      </c>
      <c r="T137" s="379">
        <v>0.15314275873331906</v>
      </c>
      <c r="U137" s="379">
        <v>0.15314275873331906</v>
      </c>
      <c r="V137" s="379">
        <v>0.15314275873331906</v>
      </c>
      <c r="W137" s="379">
        <v>0.15314275873331906</v>
      </c>
      <c r="X137" s="379">
        <v>0.15314275873331906</v>
      </c>
      <c r="Y137" s="379">
        <v>0.15314275873331906</v>
      </c>
      <c r="Z137" s="379">
        <v>0.15314275873331906</v>
      </c>
      <c r="AA137" s="379">
        <v>0.15314275873331906</v>
      </c>
      <c r="AB137" s="379">
        <v>0.15314275873331906</v>
      </c>
      <c r="AC137" s="379">
        <v>0.15314275873331906</v>
      </c>
      <c r="AD137" s="379">
        <v>0.15314275873331906</v>
      </c>
      <c r="AE137" s="379">
        <v>0.15314275873331906</v>
      </c>
      <c r="AF137" s="379">
        <v>0.15314275873331906</v>
      </c>
      <c r="AG137" s="379">
        <v>0.15314275873331906</v>
      </c>
      <c r="AH137" s="376">
        <v>0.15314275873331906</v>
      </c>
      <c r="AI137" s="376">
        <v>9.035422766308244</v>
      </c>
      <c r="AJ137" s="128">
        <f t="shared" si="32"/>
        <v>13.782848287041135</v>
      </c>
    </row>
    <row r="138" spans="1:36" ht="12" customHeight="1" x14ac:dyDescent="0.2">
      <c r="A138" s="89"/>
      <c r="B138" s="355" t="s">
        <v>71</v>
      </c>
      <c r="C138" s="380">
        <f t="shared" ref="C138:AI138" si="37">+C139+C140</f>
        <v>13.273741150000001</v>
      </c>
      <c r="D138" s="380">
        <f t="shared" si="37"/>
        <v>0</v>
      </c>
      <c r="E138" s="380">
        <f t="shared" si="37"/>
        <v>0</v>
      </c>
      <c r="F138" s="380">
        <f t="shared" si="37"/>
        <v>0</v>
      </c>
      <c r="G138" s="380">
        <f t="shared" si="37"/>
        <v>0</v>
      </c>
      <c r="H138" s="380">
        <f t="shared" si="37"/>
        <v>0</v>
      </c>
      <c r="I138" s="380">
        <f t="shared" si="37"/>
        <v>0</v>
      </c>
      <c r="J138" s="380">
        <f t="shared" si="37"/>
        <v>0</v>
      </c>
      <c r="K138" s="380">
        <f t="shared" si="37"/>
        <v>0.53600000999999997</v>
      </c>
      <c r="L138" s="380">
        <f t="shared" si="37"/>
        <v>0</v>
      </c>
      <c r="M138" s="380">
        <f t="shared" si="37"/>
        <v>0</v>
      </c>
      <c r="N138" s="380">
        <f t="shared" si="37"/>
        <v>0</v>
      </c>
      <c r="O138" s="380">
        <f t="shared" si="37"/>
        <v>0</v>
      </c>
      <c r="P138" s="380">
        <f t="shared" si="37"/>
        <v>0</v>
      </c>
      <c r="Q138" s="380">
        <f t="shared" si="37"/>
        <v>0</v>
      </c>
      <c r="R138" s="380">
        <f t="shared" si="37"/>
        <v>0</v>
      </c>
      <c r="S138" s="380">
        <f t="shared" si="37"/>
        <v>0</v>
      </c>
      <c r="T138" s="380">
        <f t="shared" si="37"/>
        <v>0</v>
      </c>
      <c r="U138" s="380">
        <f t="shared" si="37"/>
        <v>0</v>
      </c>
      <c r="V138" s="380">
        <f t="shared" si="37"/>
        <v>0</v>
      </c>
      <c r="W138" s="380">
        <f t="shared" si="37"/>
        <v>0</v>
      </c>
      <c r="X138" s="380">
        <f t="shared" si="37"/>
        <v>0</v>
      </c>
      <c r="Y138" s="380">
        <f t="shared" si="37"/>
        <v>0</v>
      </c>
      <c r="Z138" s="380">
        <f t="shared" si="37"/>
        <v>0</v>
      </c>
      <c r="AA138" s="380">
        <f t="shared" si="37"/>
        <v>0</v>
      </c>
      <c r="AB138" s="380">
        <f t="shared" si="37"/>
        <v>0</v>
      </c>
      <c r="AC138" s="380">
        <f t="shared" si="37"/>
        <v>0</v>
      </c>
      <c r="AD138" s="380">
        <f t="shared" si="37"/>
        <v>0</v>
      </c>
      <c r="AE138" s="380">
        <f t="shared" si="37"/>
        <v>0</v>
      </c>
      <c r="AF138" s="380">
        <f t="shared" si="37"/>
        <v>0</v>
      </c>
      <c r="AG138" s="380">
        <f t="shared" si="37"/>
        <v>0</v>
      </c>
      <c r="AH138" s="380">
        <f t="shared" si="37"/>
        <v>0</v>
      </c>
      <c r="AI138" s="380">
        <f t="shared" si="37"/>
        <v>0</v>
      </c>
      <c r="AJ138" s="83">
        <f t="shared" si="32"/>
        <v>13.809741160000002</v>
      </c>
    </row>
    <row r="139" spans="1:36" ht="12" customHeight="1" x14ac:dyDescent="0.2">
      <c r="A139" s="89"/>
      <c r="B139" s="358" t="s">
        <v>853</v>
      </c>
      <c r="C139" s="376">
        <v>3.06876302</v>
      </c>
      <c r="D139" s="376">
        <v>0</v>
      </c>
      <c r="E139" s="376">
        <v>0</v>
      </c>
      <c r="F139" s="376">
        <v>0</v>
      </c>
      <c r="G139" s="376">
        <v>0</v>
      </c>
      <c r="H139" s="376">
        <v>0</v>
      </c>
      <c r="I139" s="376">
        <v>0</v>
      </c>
      <c r="J139" s="81">
        <v>0</v>
      </c>
      <c r="K139" s="376">
        <v>0</v>
      </c>
      <c r="L139" s="376">
        <v>0</v>
      </c>
      <c r="M139" s="376">
        <v>0</v>
      </c>
      <c r="N139" s="376">
        <v>0</v>
      </c>
      <c r="O139" s="376">
        <v>0</v>
      </c>
      <c r="P139" s="376">
        <v>0</v>
      </c>
      <c r="Q139" s="376">
        <v>0</v>
      </c>
      <c r="R139" s="376">
        <v>0</v>
      </c>
      <c r="S139" s="376">
        <v>0</v>
      </c>
      <c r="T139" s="376">
        <v>0</v>
      </c>
      <c r="U139" s="376">
        <v>0</v>
      </c>
      <c r="V139" s="376">
        <v>0</v>
      </c>
      <c r="W139" s="376">
        <v>0</v>
      </c>
      <c r="X139" s="376">
        <v>0</v>
      </c>
      <c r="Y139" s="376">
        <v>0</v>
      </c>
      <c r="Z139" s="376">
        <v>0</v>
      </c>
      <c r="AA139" s="376">
        <v>0</v>
      </c>
      <c r="AB139" s="376">
        <v>0</v>
      </c>
      <c r="AC139" s="376">
        <v>0</v>
      </c>
      <c r="AD139" s="376">
        <v>0</v>
      </c>
      <c r="AE139" s="376">
        <v>0</v>
      </c>
      <c r="AF139" s="376">
        <v>0</v>
      </c>
      <c r="AG139" s="376">
        <v>0</v>
      </c>
      <c r="AH139" s="376">
        <v>0</v>
      </c>
      <c r="AI139" s="376">
        <v>0</v>
      </c>
      <c r="AJ139" s="81">
        <f t="shared" si="32"/>
        <v>3.06876302</v>
      </c>
    </row>
    <row r="140" spans="1:36" ht="12" customHeight="1" x14ac:dyDescent="0.2">
      <c r="A140" s="89"/>
      <c r="B140" s="358" t="s">
        <v>86</v>
      </c>
      <c r="C140" s="376">
        <v>10.204978130000001</v>
      </c>
      <c r="D140" s="376">
        <v>0</v>
      </c>
      <c r="E140" s="376">
        <v>0</v>
      </c>
      <c r="F140" s="376">
        <v>0</v>
      </c>
      <c r="G140" s="376">
        <v>0</v>
      </c>
      <c r="H140" s="376">
        <v>0</v>
      </c>
      <c r="I140" s="376">
        <v>0</v>
      </c>
      <c r="J140" s="81">
        <v>0</v>
      </c>
      <c r="K140" s="376">
        <v>0.53600000999999997</v>
      </c>
      <c r="L140" s="376">
        <v>0</v>
      </c>
      <c r="M140" s="376">
        <v>0</v>
      </c>
      <c r="N140" s="376">
        <v>0</v>
      </c>
      <c r="O140" s="376">
        <v>0</v>
      </c>
      <c r="P140" s="376">
        <v>0</v>
      </c>
      <c r="Q140" s="376">
        <v>0</v>
      </c>
      <c r="R140" s="376">
        <v>0</v>
      </c>
      <c r="S140" s="376">
        <v>0</v>
      </c>
      <c r="T140" s="376">
        <v>0</v>
      </c>
      <c r="U140" s="376">
        <v>0</v>
      </c>
      <c r="V140" s="376">
        <v>0</v>
      </c>
      <c r="W140" s="376">
        <v>0</v>
      </c>
      <c r="X140" s="376">
        <v>0</v>
      </c>
      <c r="Y140" s="376">
        <v>0</v>
      </c>
      <c r="Z140" s="376">
        <v>0</v>
      </c>
      <c r="AA140" s="376">
        <v>0</v>
      </c>
      <c r="AB140" s="376">
        <v>0</v>
      </c>
      <c r="AC140" s="376">
        <v>0</v>
      </c>
      <c r="AD140" s="376">
        <v>0</v>
      </c>
      <c r="AE140" s="376">
        <v>0</v>
      </c>
      <c r="AF140" s="376">
        <v>0</v>
      </c>
      <c r="AG140" s="376">
        <v>0</v>
      </c>
      <c r="AH140" s="376">
        <v>0</v>
      </c>
      <c r="AI140" s="376">
        <v>0</v>
      </c>
      <c r="AJ140" s="81">
        <f t="shared" si="32"/>
        <v>10.740978140000001</v>
      </c>
    </row>
    <row r="141" spans="1:36" x14ac:dyDescent="0.2">
      <c r="A141" s="89"/>
      <c r="B141" s="381"/>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row>
    <row r="142" spans="1:36" x14ac:dyDescent="0.2">
      <c r="A142" s="159"/>
      <c r="B142" s="345" t="s">
        <v>106</v>
      </c>
      <c r="C142" s="123">
        <f t="shared" ref="C142:AH142" si="38">+C143+C144</f>
        <v>8394.1484826090273</v>
      </c>
      <c r="D142" s="123">
        <f t="shared" si="38"/>
        <v>28483.344845904085</v>
      </c>
      <c r="E142" s="123">
        <f t="shared" si="38"/>
        <v>6842.7356157878121</v>
      </c>
      <c r="F142" s="123">
        <f t="shared" si="38"/>
        <v>1937.5842098251887</v>
      </c>
      <c r="G142" s="123">
        <f t="shared" si="38"/>
        <v>2160.5828942532235</v>
      </c>
      <c r="H142" s="123">
        <f t="shared" si="38"/>
        <v>356.2085534684814</v>
      </c>
      <c r="I142" s="123">
        <f t="shared" si="38"/>
        <v>1253.971175891799</v>
      </c>
      <c r="J142" s="123">
        <f t="shared" si="38"/>
        <v>2032.3305172383655</v>
      </c>
      <c r="K142" s="123">
        <f t="shared" si="38"/>
        <v>476.17273815509895</v>
      </c>
      <c r="L142" s="123">
        <f t="shared" si="38"/>
        <v>367.69772600095911</v>
      </c>
      <c r="M142" s="123">
        <f t="shared" si="38"/>
        <v>304.7613100713404</v>
      </c>
      <c r="N142" s="123">
        <f t="shared" si="38"/>
        <v>378.13128226189889</v>
      </c>
      <c r="O142" s="123">
        <f t="shared" si="38"/>
        <v>769.44420410273756</v>
      </c>
      <c r="P142" s="123">
        <f t="shared" si="38"/>
        <v>346.8721804390932</v>
      </c>
      <c r="Q142" s="123">
        <f t="shared" si="38"/>
        <v>346.8721804390932</v>
      </c>
      <c r="R142" s="123">
        <f t="shared" si="38"/>
        <v>84.374883494239</v>
      </c>
      <c r="S142" s="123">
        <f t="shared" si="38"/>
        <v>84.374883494239</v>
      </c>
      <c r="T142" s="123">
        <f t="shared" si="38"/>
        <v>720.91637338223302</v>
      </c>
      <c r="U142" s="123">
        <f t="shared" si="38"/>
        <v>720.91637338223302</v>
      </c>
      <c r="V142" s="123">
        <f t="shared" si="38"/>
        <v>763.02724376138474</v>
      </c>
      <c r="W142" s="123">
        <f t="shared" si="38"/>
        <v>636.69463264672731</v>
      </c>
      <c r="X142" s="123">
        <f t="shared" si="38"/>
        <v>636.69463264672731</v>
      </c>
      <c r="Y142" s="123">
        <f t="shared" si="38"/>
        <v>636.69463264672731</v>
      </c>
      <c r="Z142" s="123">
        <f t="shared" si="38"/>
        <v>636.69463264672731</v>
      </c>
      <c r="AA142" s="123">
        <f t="shared" si="38"/>
        <v>636.69463264672731</v>
      </c>
      <c r="AB142" s="123">
        <f t="shared" si="38"/>
        <v>636.69463264672731</v>
      </c>
      <c r="AC142" s="123">
        <f t="shared" si="38"/>
        <v>636.69463264672731</v>
      </c>
      <c r="AD142" s="123">
        <f>+AD143+AD144</f>
        <v>0.15314275873331906</v>
      </c>
      <c r="AE142" s="123">
        <f t="shared" si="38"/>
        <v>0.15314275873331906</v>
      </c>
      <c r="AF142" s="123">
        <f t="shared" si="38"/>
        <v>0.15314275873331906</v>
      </c>
      <c r="AG142" s="123">
        <f t="shared" si="38"/>
        <v>0.15314275873331906</v>
      </c>
      <c r="AH142" s="123">
        <f t="shared" si="38"/>
        <v>0.15314275873331906</v>
      </c>
      <c r="AI142" s="123">
        <f>+AI143+AI144</f>
        <v>9.035422766308244</v>
      </c>
      <c r="AJ142" s="123">
        <f>SUM(C142:AI142)</f>
        <v>61291.131239049602</v>
      </c>
    </row>
    <row r="143" spans="1:36" x14ac:dyDescent="0.2">
      <c r="A143" s="159"/>
      <c r="B143" s="382" t="s">
        <v>107</v>
      </c>
      <c r="C143" s="95">
        <v>291.3283683183227</v>
      </c>
      <c r="D143" s="95">
        <v>6514.3977681831648</v>
      </c>
      <c r="E143" s="95">
        <v>2656.5816864058434</v>
      </c>
      <c r="F143" s="95">
        <v>865.63718687661992</v>
      </c>
      <c r="G143" s="95">
        <v>960.64669033563052</v>
      </c>
      <c r="H143" s="95">
        <v>275.74212028682035</v>
      </c>
      <c r="I143" s="95">
        <v>1167.8578231487541</v>
      </c>
      <c r="J143" s="95">
        <v>262.49729694485421</v>
      </c>
      <c r="K143" s="95">
        <v>377.75245579773258</v>
      </c>
      <c r="L143" s="95">
        <v>262.49729694485421</v>
      </c>
      <c r="M143" s="95">
        <v>304.60816731260707</v>
      </c>
      <c r="N143" s="95">
        <v>377.97813950316555</v>
      </c>
      <c r="O143" s="95">
        <v>769.29106134400422</v>
      </c>
      <c r="P143" s="95">
        <v>346.71903768035986</v>
      </c>
      <c r="Q143" s="95">
        <v>346.71903768035986</v>
      </c>
      <c r="R143" s="95">
        <v>84.221740735505676</v>
      </c>
      <c r="S143" s="95">
        <v>84.221740735505676</v>
      </c>
      <c r="T143" s="95">
        <v>720.76323062349968</v>
      </c>
      <c r="U143" s="95">
        <v>720.76323062349968</v>
      </c>
      <c r="V143" s="95">
        <v>762.8741010026514</v>
      </c>
      <c r="W143" s="95">
        <v>636.54148988799398</v>
      </c>
      <c r="X143" s="95">
        <v>636.54148988799398</v>
      </c>
      <c r="Y143" s="95">
        <v>636.54148988799398</v>
      </c>
      <c r="Z143" s="95">
        <v>636.54148988799398</v>
      </c>
      <c r="AA143" s="95">
        <v>636.54148988799398</v>
      </c>
      <c r="AB143" s="95">
        <v>636.54148988799398</v>
      </c>
      <c r="AC143" s="95">
        <v>636.54148988799398</v>
      </c>
      <c r="AD143" s="95">
        <v>0</v>
      </c>
      <c r="AE143" s="95">
        <v>0</v>
      </c>
      <c r="AF143" s="95">
        <v>0</v>
      </c>
      <c r="AG143" s="95">
        <v>0</v>
      </c>
      <c r="AH143" s="95">
        <v>0</v>
      </c>
      <c r="AI143" s="95">
        <v>0</v>
      </c>
      <c r="AJ143" s="95">
        <f>SUM(C143:AI143)</f>
        <v>22608.888609699705</v>
      </c>
    </row>
    <row r="144" spans="1:36" x14ac:dyDescent="0.2">
      <c r="A144" s="159"/>
      <c r="B144" s="383" t="s">
        <v>544</v>
      </c>
      <c r="C144" s="85">
        <v>8102.8201142907046</v>
      </c>
      <c r="D144" s="85">
        <v>21968.947077720921</v>
      </c>
      <c r="E144" s="85">
        <v>4186.1539293819687</v>
      </c>
      <c r="F144" s="85">
        <v>1071.9470229485687</v>
      </c>
      <c r="G144" s="85">
        <v>1199.9362039175928</v>
      </c>
      <c r="H144" s="85">
        <v>80.466433181661031</v>
      </c>
      <c r="I144" s="85">
        <v>86.113352743044871</v>
      </c>
      <c r="J144" s="85">
        <v>1769.8332202935112</v>
      </c>
      <c r="K144" s="85">
        <v>98.420282357366361</v>
      </c>
      <c r="L144" s="85">
        <v>105.20042905610489</v>
      </c>
      <c r="M144" s="85">
        <v>0.15314275873331906</v>
      </c>
      <c r="N144" s="85">
        <v>0.15314275873331906</v>
      </c>
      <c r="O144" s="85">
        <v>0.15314275873331906</v>
      </c>
      <c r="P144" s="85">
        <v>0.15314275873331906</v>
      </c>
      <c r="Q144" s="85">
        <v>0.15314275873331906</v>
      </c>
      <c r="R144" s="85">
        <v>0.15314275873331906</v>
      </c>
      <c r="S144" s="85">
        <v>0.15314275873331906</v>
      </c>
      <c r="T144" s="85">
        <v>0.15314275873331906</v>
      </c>
      <c r="U144" s="85">
        <v>0.15314275873331906</v>
      </c>
      <c r="V144" s="85">
        <v>0.15314275873331906</v>
      </c>
      <c r="W144" s="85">
        <v>0.15314275873331906</v>
      </c>
      <c r="X144" s="85">
        <v>0.15314275873331906</v>
      </c>
      <c r="Y144" s="85">
        <v>0.15314275873331906</v>
      </c>
      <c r="Z144" s="85">
        <v>0.15314275873331906</v>
      </c>
      <c r="AA144" s="85">
        <v>0.15314275873331906</v>
      </c>
      <c r="AB144" s="85">
        <v>0.15314275873331906</v>
      </c>
      <c r="AC144" s="85">
        <v>0.15314275873331906</v>
      </c>
      <c r="AD144" s="85">
        <v>0.15314275873331906</v>
      </c>
      <c r="AE144" s="85">
        <v>0.15314275873331906</v>
      </c>
      <c r="AF144" s="85">
        <v>0.15314275873331906</v>
      </c>
      <c r="AG144" s="85">
        <v>0.15314275873331906</v>
      </c>
      <c r="AH144" s="85">
        <v>0.15314275873331906</v>
      </c>
      <c r="AI144" s="85">
        <v>9.035422766308244</v>
      </c>
      <c r="AJ144" s="85">
        <f>SUM(C144:AI144)</f>
        <v>38682.24262934985</v>
      </c>
    </row>
    <row r="145" spans="1:36" x14ac:dyDescent="0.2">
      <c r="A145" s="159"/>
      <c r="B145" s="345" t="s">
        <v>108</v>
      </c>
      <c r="C145" s="80">
        <v>3398.1725385160735</v>
      </c>
      <c r="D145" s="80">
        <v>20484.43105249841</v>
      </c>
      <c r="E145" s="80">
        <v>22075.8014495069</v>
      </c>
      <c r="F145" s="80">
        <v>38040.516499908976</v>
      </c>
      <c r="G145" s="80">
        <v>35677.896111298629</v>
      </c>
      <c r="H145" s="80">
        <v>21730.00182179793</v>
      </c>
      <c r="I145" s="80">
        <v>19668.743981888219</v>
      </c>
      <c r="J145" s="80">
        <v>10846.58464193215</v>
      </c>
      <c r="K145" s="80">
        <v>13683.123240074614</v>
      </c>
      <c r="L145" s="80">
        <v>10157.6146855072</v>
      </c>
      <c r="M145" s="80">
        <v>4462.6116372158476</v>
      </c>
      <c r="N145" s="80">
        <v>4914.1550375057896</v>
      </c>
      <c r="O145" s="80">
        <v>4778.9728946135137</v>
      </c>
      <c r="P145" s="80">
        <v>4616.4192617640356</v>
      </c>
      <c r="Q145" s="80">
        <v>4489.4917224090359</v>
      </c>
      <c r="R145" s="80">
        <v>2526.1644769226964</v>
      </c>
      <c r="S145" s="80">
        <v>3368.8781050988191</v>
      </c>
      <c r="T145" s="80">
        <v>5085.4364010748568</v>
      </c>
      <c r="U145" s="80">
        <v>3282.1945667248528</v>
      </c>
      <c r="V145" s="80">
        <v>2873.5160043407968</v>
      </c>
      <c r="W145" s="80">
        <v>581.26178138255113</v>
      </c>
      <c r="X145" s="80">
        <v>335.83080005313019</v>
      </c>
      <c r="Y145" s="80">
        <v>200.09313890086426</v>
      </c>
      <c r="Z145" s="80">
        <v>183.02712469250537</v>
      </c>
      <c r="AA145" s="80">
        <v>162.6278087887236</v>
      </c>
      <c r="AB145" s="80">
        <v>104.23004841800002</v>
      </c>
      <c r="AC145" s="80">
        <v>104.41497822400001</v>
      </c>
      <c r="AD145" s="80">
        <v>2846.7474769300002</v>
      </c>
      <c r="AE145" s="80">
        <v>897.90917618818844</v>
      </c>
      <c r="AF145" s="80">
        <v>3060.0917657499999</v>
      </c>
      <c r="AG145" s="80">
        <v>34.822415800000002</v>
      </c>
      <c r="AH145" s="80">
        <v>29.645</v>
      </c>
      <c r="AI145" s="80">
        <v>2750</v>
      </c>
      <c r="AJ145" s="123">
        <f>SUM(C145:AI145)</f>
        <v>247451.42764572738</v>
      </c>
    </row>
    <row r="146" spans="1:36" x14ac:dyDescent="0.2">
      <c r="A146" s="1"/>
      <c r="B146" s="387"/>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388"/>
    </row>
    <row r="147" spans="1:36" x14ac:dyDescent="0.2">
      <c r="A147" s="89"/>
      <c r="B147" s="96" t="s">
        <v>346</v>
      </c>
      <c r="C147" s="116"/>
      <c r="D147" s="116"/>
      <c r="E147" s="116"/>
      <c r="F147" s="116"/>
      <c r="G147" s="116"/>
      <c r="H147" s="116"/>
      <c r="I147" s="116"/>
      <c r="J147" s="116"/>
      <c r="K147" s="116"/>
      <c r="L147" s="116"/>
      <c r="M147" s="116"/>
      <c r="N147" s="116"/>
      <c r="O147" s="116"/>
      <c r="P147" s="116"/>
      <c r="Q147" s="116"/>
      <c r="R147" s="116"/>
      <c r="S147" s="116"/>
      <c r="T147" s="116"/>
      <c r="U147" s="116"/>
    </row>
    <row r="148" spans="1:36" x14ac:dyDescent="0.2">
      <c r="A148" s="89"/>
      <c r="B148" s="97" t="s">
        <v>874</v>
      </c>
      <c r="C148" s="116"/>
      <c r="D148" s="116"/>
      <c r="E148" s="116"/>
      <c r="F148" s="116"/>
      <c r="G148" s="116"/>
      <c r="H148" s="116"/>
      <c r="I148" s="116"/>
      <c r="J148" s="116"/>
      <c r="K148" s="116"/>
      <c r="L148" s="116"/>
      <c r="M148" s="116"/>
      <c r="N148" s="116"/>
      <c r="O148" s="116"/>
      <c r="P148" s="116"/>
      <c r="Q148" s="116"/>
      <c r="R148" s="116"/>
      <c r="S148" s="116"/>
      <c r="T148" s="116"/>
      <c r="U148" s="116"/>
    </row>
    <row r="149" spans="1:36" ht="25.5" customHeight="1" x14ac:dyDescent="0.2">
      <c r="A149" s="89"/>
      <c r="B149" s="1375" t="s">
        <v>790</v>
      </c>
      <c r="C149" s="1375"/>
      <c r="D149" s="1375"/>
      <c r="E149" s="1375"/>
      <c r="F149" s="1375"/>
      <c r="G149" s="1375"/>
      <c r="H149" s="1375"/>
      <c r="I149" s="1375"/>
      <c r="J149" s="1375"/>
      <c r="K149" s="1375"/>
      <c r="L149" s="1375"/>
      <c r="M149" s="1375"/>
      <c r="N149" s="1375"/>
      <c r="O149" s="1375"/>
      <c r="P149" s="1375"/>
      <c r="Q149" s="1375"/>
      <c r="R149" s="1375"/>
      <c r="S149" s="1375"/>
      <c r="T149" s="1375"/>
      <c r="U149" s="1375"/>
      <c r="V149" s="824"/>
      <c r="W149" s="824"/>
    </row>
    <row r="150" spans="1:36" ht="25.5" customHeight="1" x14ac:dyDescent="0.2">
      <c r="A150" s="1"/>
      <c r="B150" s="1375" t="s">
        <v>859</v>
      </c>
      <c r="C150" s="1375"/>
      <c r="D150" s="1375"/>
      <c r="E150" s="1375"/>
      <c r="F150" s="1375"/>
      <c r="G150" s="1375"/>
      <c r="H150" s="1375"/>
      <c r="I150" s="1375"/>
      <c r="J150" s="1375"/>
      <c r="K150" s="1375"/>
      <c r="L150" s="1375"/>
      <c r="M150" s="1375"/>
      <c r="N150" s="1375"/>
      <c r="O150" s="1375"/>
      <c r="P150" s="1375"/>
      <c r="Q150" s="1375"/>
      <c r="R150" s="1375"/>
      <c r="S150" s="1375"/>
      <c r="T150" s="1375"/>
      <c r="U150" s="1375"/>
    </row>
    <row r="151" spans="1:36" ht="30" customHeight="1" x14ac:dyDescent="0.2">
      <c r="A151" s="89"/>
      <c r="B151" s="1375" t="s">
        <v>858</v>
      </c>
      <c r="C151" s="1375"/>
      <c r="D151" s="1375"/>
      <c r="E151" s="1375"/>
      <c r="F151" s="1375"/>
      <c r="G151" s="1375"/>
      <c r="H151" s="1375"/>
      <c r="I151" s="1375"/>
      <c r="J151" s="1375"/>
      <c r="K151" s="1375"/>
      <c r="L151" s="1375"/>
      <c r="M151" s="1375"/>
      <c r="N151" s="1375"/>
      <c r="O151" s="1375"/>
      <c r="P151" s="1375"/>
      <c r="Q151" s="1375"/>
      <c r="R151" s="1375"/>
      <c r="S151" s="1375"/>
      <c r="T151" s="1375"/>
      <c r="U151" s="1375"/>
      <c r="V151" s="76"/>
      <c r="W151" s="76"/>
      <c r="X151" s="76"/>
      <c r="Y151" s="76"/>
      <c r="Z151" s="76"/>
      <c r="AA151" s="76"/>
      <c r="AB151" s="76"/>
      <c r="AC151" s="76"/>
      <c r="AD151" s="76"/>
      <c r="AE151" s="76"/>
      <c r="AF151" s="76"/>
      <c r="AG151" s="76"/>
      <c r="AH151" s="76"/>
      <c r="AI151" s="76"/>
      <c r="AJ151" s="76"/>
    </row>
    <row r="152" spans="1:36" x14ac:dyDescent="0.2">
      <c r="A152" s="1"/>
      <c r="B152" s="116"/>
      <c r="C152" s="116"/>
      <c r="D152" s="116"/>
      <c r="E152" s="116"/>
      <c r="F152" s="116"/>
      <c r="G152" s="116"/>
      <c r="H152" s="116"/>
      <c r="I152" s="116"/>
      <c r="J152" s="116"/>
      <c r="K152" s="116"/>
      <c r="L152" s="116"/>
      <c r="M152" s="116"/>
      <c r="N152" s="116"/>
      <c r="O152" s="116"/>
      <c r="P152" s="116"/>
      <c r="Q152" s="116"/>
      <c r="R152" s="116"/>
      <c r="S152" s="116"/>
      <c r="T152" s="116"/>
      <c r="U152" s="116"/>
    </row>
    <row r="153" spans="1:36" x14ac:dyDescent="0.2">
      <c r="A153" s="1"/>
      <c r="B153" s="1375"/>
      <c r="C153" s="1375"/>
      <c r="D153" s="1375"/>
      <c r="E153" s="1375"/>
      <c r="F153" s="1375"/>
      <c r="G153" s="1375"/>
      <c r="H153" s="1375"/>
      <c r="I153" s="1375"/>
      <c r="J153" s="1375"/>
      <c r="K153" s="1375"/>
      <c r="L153" s="1375"/>
      <c r="M153" s="1375"/>
      <c r="N153" s="1375"/>
      <c r="O153" s="1375"/>
      <c r="P153" s="116"/>
      <c r="Q153" s="116"/>
      <c r="R153" s="116"/>
      <c r="S153" s="116"/>
      <c r="T153" s="116"/>
      <c r="U153" s="116"/>
    </row>
    <row r="154" spans="1:36" x14ac:dyDescent="0.2">
      <c r="A154" s="1"/>
      <c r="B154" s="1375"/>
      <c r="C154" s="1375"/>
      <c r="D154" s="1375"/>
      <c r="E154" s="1375"/>
      <c r="F154" s="1375"/>
      <c r="G154" s="1375"/>
      <c r="H154" s="1375"/>
      <c r="I154" s="1375"/>
      <c r="J154" s="1375"/>
      <c r="K154" s="1375"/>
      <c r="L154" s="1375"/>
      <c r="M154" s="1375"/>
      <c r="N154" s="1375"/>
      <c r="O154" s="1375"/>
      <c r="P154" s="116"/>
      <c r="Q154" s="116"/>
      <c r="R154" s="116"/>
      <c r="S154" s="116"/>
      <c r="T154" s="116"/>
      <c r="U154" s="116"/>
    </row>
    <row r="155" spans="1:36" x14ac:dyDescent="0.2">
      <c r="A155" s="1"/>
      <c r="B155" s="116"/>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89"/>
      <c r="AI155" s="89"/>
      <c r="AJ155" s="89"/>
    </row>
    <row r="156" spans="1:36" x14ac:dyDescent="0.2">
      <c r="A156" s="1"/>
      <c r="B156" s="116"/>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89"/>
      <c r="AI156" s="89"/>
      <c r="AJ156" s="89"/>
    </row>
    <row r="157" spans="1:36" x14ac:dyDescent="0.2">
      <c r="A157" s="1"/>
      <c r="B157" s="116"/>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row>
    <row r="158" spans="1:36" x14ac:dyDescent="0.2">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row>
    <row r="159" spans="1:36" x14ac:dyDescent="0.2">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c r="AG159" s="89"/>
      <c r="AH159" s="89"/>
      <c r="AI159" s="89"/>
      <c r="AJ159" s="89"/>
    </row>
  </sheetData>
  <mergeCells count="7">
    <mergeCell ref="B154:O154"/>
    <mergeCell ref="B150:U150"/>
    <mergeCell ref="B11:AJ11"/>
    <mergeCell ref="B6:AJ6"/>
    <mergeCell ref="B149:U149"/>
    <mergeCell ref="B153:O153"/>
    <mergeCell ref="B151:U151"/>
  </mergeCells>
  <hyperlinks>
    <hyperlink ref="A1" location="INDICE!A1" display="Indice"/>
  </hyperlinks>
  <printOptions horizontalCentered="1"/>
  <pageMargins left="0" right="0.39370078740157483" top="0.19685039370078741" bottom="0.19685039370078741" header="0.15748031496062992" footer="0"/>
  <pageSetup paperSize="9" scale="27" orientation="landscape" r:id="rId1"/>
  <headerFooter scaleWithDoc="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143"/>
  <sheetViews>
    <sheetView showGridLines="0" zoomScaleNormal="100" zoomScaleSheetLayoutView="80" workbookViewId="0"/>
  </sheetViews>
  <sheetFormatPr baseColWidth="10" defaultColWidth="11.42578125" defaultRowHeight="12.75" x14ac:dyDescent="0.2"/>
  <cols>
    <col min="1" max="1" width="7.140625" style="5" bestFit="1" customWidth="1"/>
    <col min="2" max="2" width="38.140625" style="71" customWidth="1"/>
    <col min="3" max="3" width="9.5703125" style="71" customWidth="1"/>
    <col min="4" max="4" width="12.5703125" style="71" customWidth="1"/>
    <col min="5" max="34" width="9.7109375" style="71" customWidth="1"/>
    <col min="35" max="35" width="12.7109375" style="71" customWidth="1"/>
    <col min="36" max="36" width="11.42578125" style="71" bestFit="1" customWidth="1"/>
    <col min="37" max="41" width="11.7109375" style="89" bestFit="1" customWidth="1"/>
    <col min="42" max="16384" width="11.42578125" style="89"/>
  </cols>
  <sheetData>
    <row r="1" spans="1:36" ht="15" x14ac:dyDescent="0.25">
      <c r="A1" s="757" t="s">
        <v>220</v>
      </c>
      <c r="B1" s="760"/>
    </row>
    <row r="2" spans="1:36" ht="15" customHeight="1" x14ac:dyDescent="0.25">
      <c r="A2" s="42"/>
      <c r="B2" s="394" t="str">
        <f>+A.3.7!B2</f>
        <v>MINISTERIO DE ECONOMIA</v>
      </c>
      <c r="C2" s="73"/>
      <c r="D2" s="73"/>
      <c r="E2" s="73"/>
      <c r="F2" s="73"/>
      <c r="G2" s="820"/>
      <c r="H2" s="73"/>
      <c r="I2" s="73"/>
      <c r="J2" s="73"/>
      <c r="K2" s="73"/>
      <c r="L2" s="73"/>
      <c r="M2" s="73"/>
      <c r="N2" s="72"/>
      <c r="O2" s="73"/>
      <c r="P2" s="73"/>
      <c r="Q2" s="73"/>
      <c r="R2" s="73"/>
      <c r="S2" s="73"/>
      <c r="T2" s="73"/>
      <c r="U2" s="73"/>
      <c r="V2" s="73"/>
      <c r="W2" s="73"/>
      <c r="X2" s="73"/>
      <c r="Y2" s="73"/>
      <c r="Z2" s="73"/>
      <c r="AA2" s="73"/>
      <c r="AB2" s="73"/>
      <c r="AC2" s="73"/>
      <c r="AD2" s="73"/>
      <c r="AE2" s="73"/>
    </row>
    <row r="3" spans="1:36" ht="15" customHeight="1" x14ac:dyDescent="0.25">
      <c r="A3" s="42"/>
      <c r="B3" s="710" t="s">
        <v>305</v>
      </c>
      <c r="C3" s="72"/>
      <c r="D3" s="73"/>
      <c r="E3" s="73"/>
      <c r="F3" s="72"/>
      <c r="G3" s="73"/>
      <c r="H3" s="73"/>
      <c r="I3" s="73"/>
      <c r="J3" s="73"/>
      <c r="K3" s="73"/>
      <c r="L3" s="73"/>
      <c r="M3" s="73"/>
      <c r="N3" s="73"/>
      <c r="O3" s="73"/>
      <c r="P3" s="73"/>
      <c r="Q3" s="73"/>
      <c r="R3" s="73"/>
      <c r="S3" s="73"/>
      <c r="T3" s="73"/>
      <c r="U3" s="73"/>
      <c r="V3" s="73"/>
      <c r="W3" s="73"/>
      <c r="X3" s="73"/>
      <c r="Y3" s="73"/>
      <c r="Z3" s="73"/>
      <c r="AA3" s="73"/>
      <c r="AB3" s="73"/>
      <c r="AC3" s="73"/>
      <c r="AD3" s="73"/>
      <c r="AE3" s="73"/>
      <c r="AI3" s="74"/>
      <c r="AJ3" s="74"/>
    </row>
    <row r="4" spans="1:36" s="90" customFormat="1" x14ac:dyDescent="0.2">
      <c r="A4" s="5"/>
      <c r="B4" s="71"/>
      <c r="C4" s="823"/>
      <c r="D4" s="823"/>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row>
    <row r="5" spans="1:36" s="90" customFormat="1" ht="13.5" thickBot="1" x14ac:dyDescent="0.25">
      <c r="A5" s="5"/>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row>
    <row r="6" spans="1:36" s="90" customFormat="1" ht="18" thickBot="1" x14ac:dyDescent="0.25">
      <c r="A6" s="5"/>
      <c r="B6" s="1376" t="s">
        <v>814</v>
      </c>
      <c r="C6" s="1377"/>
      <c r="D6" s="1377"/>
      <c r="E6" s="1377"/>
      <c r="F6" s="1377"/>
      <c r="G6" s="1377"/>
      <c r="H6" s="1377"/>
      <c r="I6" s="1377"/>
      <c r="J6" s="1377"/>
      <c r="K6" s="1377"/>
      <c r="L6" s="1377"/>
      <c r="M6" s="1377"/>
      <c r="N6" s="1377"/>
      <c r="O6" s="1377"/>
      <c r="P6" s="1377"/>
      <c r="Q6" s="1377"/>
      <c r="R6" s="1377"/>
      <c r="S6" s="1377"/>
      <c r="T6" s="1377"/>
      <c r="U6" s="1377"/>
      <c r="V6" s="1377"/>
      <c r="W6" s="1377"/>
      <c r="X6" s="1377"/>
      <c r="Y6" s="1377"/>
      <c r="Z6" s="1377"/>
      <c r="AA6" s="1377"/>
      <c r="AB6" s="1377"/>
      <c r="AC6" s="1377"/>
      <c r="AD6" s="1377"/>
      <c r="AE6" s="1377"/>
      <c r="AF6" s="1377"/>
      <c r="AG6" s="1377"/>
      <c r="AH6" s="1377"/>
      <c r="AI6" s="1377"/>
      <c r="AJ6" s="1378"/>
    </row>
    <row r="7" spans="1:36" s="90" customFormat="1" x14ac:dyDescent="0.2">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s="90" customFormat="1" ht="13.5" thickBot="1" x14ac:dyDescent="0.25">
      <c r="A8" s="5"/>
      <c r="B8" s="275" t="s">
        <v>937</v>
      </c>
      <c r="C8" s="5"/>
      <c r="D8" s="5"/>
      <c r="E8" s="5"/>
      <c r="F8" s="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row>
    <row r="9" spans="1:36" s="479" customFormat="1" ht="14.25" thickTop="1" thickBot="1" x14ac:dyDescent="0.25">
      <c r="A9" s="275"/>
      <c r="B9" s="467"/>
      <c r="C9" s="467">
        <v>2019</v>
      </c>
      <c r="D9" s="467">
        <v>2020</v>
      </c>
      <c r="E9" s="467">
        <v>2021</v>
      </c>
      <c r="F9" s="467">
        <v>2022</v>
      </c>
      <c r="G9" s="467">
        <v>2023</v>
      </c>
      <c r="H9" s="467">
        <v>2024</v>
      </c>
      <c r="I9" s="467">
        <v>2025</v>
      </c>
      <c r="J9" s="467">
        <v>2026</v>
      </c>
      <c r="K9" s="467">
        <v>2027</v>
      </c>
      <c r="L9" s="467">
        <v>2028</v>
      </c>
      <c r="M9" s="467">
        <v>2029</v>
      </c>
      <c r="N9" s="467">
        <v>2030</v>
      </c>
      <c r="O9" s="467">
        <v>2031</v>
      </c>
      <c r="P9" s="467">
        <v>2032</v>
      </c>
      <c r="Q9" s="467">
        <v>2033</v>
      </c>
      <c r="R9" s="467">
        <v>2034</v>
      </c>
      <c r="S9" s="467">
        <v>2035</v>
      </c>
      <c r="T9" s="467">
        <v>2036</v>
      </c>
      <c r="U9" s="467">
        <v>2037</v>
      </c>
      <c r="V9" s="467">
        <v>2038</v>
      </c>
      <c r="W9" s="467">
        <v>2039</v>
      </c>
      <c r="X9" s="467">
        <v>2040</v>
      </c>
      <c r="Y9" s="467">
        <v>2041</v>
      </c>
      <c r="Z9" s="467">
        <v>2042</v>
      </c>
      <c r="AA9" s="467">
        <v>2043</v>
      </c>
      <c r="AB9" s="467">
        <v>2044</v>
      </c>
      <c r="AC9" s="467">
        <v>2045</v>
      </c>
      <c r="AD9" s="467">
        <v>2046</v>
      </c>
      <c r="AE9" s="467">
        <v>2047</v>
      </c>
      <c r="AF9" s="467">
        <v>2048</v>
      </c>
      <c r="AG9" s="467">
        <v>2049</v>
      </c>
      <c r="AH9" s="467">
        <v>2050</v>
      </c>
      <c r="AI9" s="467" t="s">
        <v>873</v>
      </c>
      <c r="AJ9" s="467" t="s">
        <v>293</v>
      </c>
    </row>
    <row r="10" spans="1:36" s="90" customFormat="1" ht="14.25" thickTop="1" thickBot="1" x14ac:dyDescent="0.25">
      <c r="A10" s="5"/>
      <c r="B10" s="5"/>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row>
    <row r="11" spans="1:36" s="90" customFormat="1" ht="13.5" thickBot="1" x14ac:dyDescent="0.25">
      <c r="A11" s="5"/>
      <c r="B11" s="1372" t="s">
        <v>768</v>
      </c>
      <c r="C11" s="1373"/>
      <c r="D11" s="1373"/>
      <c r="E11" s="1373"/>
      <c r="F11" s="1373"/>
      <c r="G11" s="1373"/>
      <c r="H11" s="1373"/>
      <c r="I11" s="1373"/>
      <c r="J11" s="1373"/>
      <c r="K11" s="1373"/>
      <c r="L11" s="1373"/>
      <c r="M11" s="1373"/>
      <c r="N11" s="1373"/>
      <c r="O11" s="1373"/>
      <c r="P11" s="1373"/>
      <c r="Q11" s="1373"/>
      <c r="R11" s="1373"/>
      <c r="S11" s="1373"/>
      <c r="T11" s="1373"/>
      <c r="U11" s="1373"/>
      <c r="V11" s="1373"/>
      <c r="W11" s="1373"/>
      <c r="X11" s="1373"/>
      <c r="Y11" s="1373"/>
      <c r="Z11" s="1373"/>
      <c r="AA11" s="1373"/>
      <c r="AB11" s="1373"/>
      <c r="AC11" s="1373"/>
      <c r="AD11" s="1373"/>
      <c r="AE11" s="1373"/>
      <c r="AF11" s="1373"/>
      <c r="AG11" s="1373"/>
      <c r="AH11" s="1373"/>
      <c r="AI11" s="1373"/>
      <c r="AJ11" s="1374"/>
    </row>
    <row r="12" spans="1:36" ht="15" customHeight="1" thickBot="1" x14ac:dyDescent="0.25">
      <c r="C12" s="822"/>
      <c r="D12" s="76"/>
    </row>
    <row r="13" spans="1:36" s="471" customFormat="1" ht="21.75" customHeight="1" thickBot="1" x14ac:dyDescent="0.25">
      <c r="A13" s="275"/>
      <c r="B13" s="339" t="s">
        <v>61</v>
      </c>
      <c r="C13" s="340">
        <f t="shared" ref="C13:AI13" si="0">+C14+C15</f>
        <v>5520.1892316058102</v>
      </c>
      <c r="D13" s="340">
        <f t="shared" si="0"/>
        <v>14833.982588807778</v>
      </c>
      <c r="E13" s="340">
        <f t="shared" si="0"/>
        <v>11538.33632132073</v>
      </c>
      <c r="F13" s="340">
        <f t="shared" si="0"/>
        <v>10063.009128541966</v>
      </c>
      <c r="G13" s="340">
        <f t="shared" si="0"/>
        <v>8002.3101673185765</v>
      </c>
      <c r="H13" s="340">
        <f t="shared" si="0"/>
        <v>6749.461648908642</v>
      </c>
      <c r="I13" s="340">
        <f t="shared" si="0"/>
        <v>6134.8883772286626</v>
      </c>
      <c r="J13" s="340">
        <f t="shared" si="0"/>
        <v>5174.8732807395909</v>
      </c>
      <c r="K13" s="340">
        <f t="shared" si="0"/>
        <v>4295.5778074849031</v>
      </c>
      <c r="L13" s="340">
        <f t="shared" si="0"/>
        <v>3360.7416942444183</v>
      </c>
      <c r="M13" s="340">
        <f t="shared" si="0"/>
        <v>2977.3015058804626</v>
      </c>
      <c r="N13" s="340">
        <f t="shared" si="0"/>
        <v>2801.6001099441582</v>
      </c>
      <c r="O13" s="340">
        <f t="shared" si="0"/>
        <v>2506.346041501612</v>
      </c>
      <c r="P13" s="340">
        <f t="shared" si="0"/>
        <v>2218.9761744384068</v>
      </c>
      <c r="Q13" s="340">
        <f t="shared" si="0"/>
        <v>1947.3692288662639</v>
      </c>
      <c r="R13" s="340">
        <f t="shared" si="0"/>
        <v>1722.8142898384838</v>
      </c>
      <c r="S13" s="340">
        <f t="shared" si="0"/>
        <v>1593.5270073525789</v>
      </c>
      <c r="T13" s="340">
        <f t="shared" si="0"/>
        <v>1426.5353324774098</v>
      </c>
      <c r="U13" s="340">
        <f t="shared" si="0"/>
        <v>1118.8066855255856</v>
      </c>
      <c r="V13" s="340">
        <f t="shared" si="0"/>
        <v>982.64902766726266</v>
      </c>
      <c r="W13" s="340">
        <f t="shared" si="0"/>
        <v>851.93498262277012</v>
      </c>
      <c r="X13" s="340">
        <f t="shared" si="0"/>
        <v>823.40124626329373</v>
      </c>
      <c r="Y13" s="340">
        <f t="shared" si="0"/>
        <v>795.49997555924392</v>
      </c>
      <c r="Z13" s="340">
        <f t="shared" si="0"/>
        <v>768.44141985072099</v>
      </c>
      <c r="AA13" s="340">
        <f t="shared" si="0"/>
        <v>741.74951442414272</v>
      </c>
      <c r="AB13" s="340">
        <f t="shared" si="0"/>
        <v>716.04424246098677</v>
      </c>
      <c r="AC13" s="340">
        <f t="shared" si="0"/>
        <v>691.37119099511176</v>
      </c>
      <c r="AD13" s="340">
        <f t="shared" si="0"/>
        <v>567.34453933005909</v>
      </c>
      <c r="AE13" s="340">
        <f t="shared" si="0"/>
        <v>459.4273427395118</v>
      </c>
      <c r="AF13" s="340">
        <f t="shared" si="0"/>
        <v>302.80150501999992</v>
      </c>
      <c r="AG13" s="340">
        <f t="shared" si="0"/>
        <v>197.84995600999997</v>
      </c>
      <c r="AH13" s="340">
        <f t="shared" ref="AH13" si="1">+AH14+AH15</f>
        <v>196.71368022999999</v>
      </c>
      <c r="AI13" s="340">
        <f t="shared" si="0"/>
        <v>13029.84375</v>
      </c>
      <c r="AJ13" s="340">
        <f>SUM(C13:AI13)</f>
        <v>115111.71899519913</v>
      </c>
    </row>
    <row r="14" spans="1:36" s="471" customFormat="1" x14ac:dyDescent="0.2">
      <c r="A14" s="275"/>
      <c r="B14" s="349" t="s">
        <v>62</v>
      </c>
      <c r="C14" s="92">
        <v>336.39685436235135</v>
      </c>
      <c r="D14" s="92">
        <v>113.63298796097254</v>
      </c>
      <c r="E14" s="92">
        <v>0</v>
      </c>
      <c r="F14" s="92">
        <v>0</v>
      </c>
      <c r="G14" s="92">
        <v>0</v>
      </c>
      <c r="H14" s="92">
        <v>0</v>
      </c>
      <c r="I14" s="92">
        <v>0</v>
      </c>
      <c r="J14" s="92">
        <v>0</v>
      </c>
      <c r="K14" s="92">
        <v>0</v>
      </c>
      <c r="L14" s="92">
        <v>0</v>
      </c>
      <c r="M14" s="92">
        <v>0</v>
      </c>
      <c r="N14" s="92">
        <v>0</v>
      </c>
      <c r="O14" s="92">
        <v>0</v>
      </c>
      <c r="P14" s="92">
        <v>0</v>
      </c>
      <c r="Q14" s="92">
        <v>0</v>
      </c>
      <c r="R14" s="92">
        <v>0</v>
      </c>
      <c r="S14" s="92">
        <v>0</v>
      </c>
      <c r="T14" s="92">
        <v>0</v>
      </c>
      <c r="U14" s="92">
        <v>0</v>
      </c>
      <c r="V14" s="92">
        <v>0</v>
      </c>
      <c r="W14" s="92">
        <v>0</v>
      </c>
      <c r="X14" s="92">
        <v>0</v>
      </c>
      <c r="Y14" s="92">
        <v>0</v>
      </c>
      <c r="Z14" s="92">
        <v>0</v>
      </c>
      <c r="AA14" s="92">
        <v>0</v>
      </c>
      <c r="AB14" s="92">
        <v>0</v>
      </c>
      <c r="AC14" s="92">
        <v>0</v>
      </c>
      <c r="AD14" s="92">
        <v>0</v>
      </c>
      <c r="AE14" s="92">
        <v>0</v>
      </c>
      <c r="AF14" s="92">
        <v>0</v>
      </c>
      <c r="AG14" s="92">
        <v>0</v>
      </c>
      <c r="AH14" s="1048">
        <v>0</v>
      </c>
      <c r="AI14" s="92">
        <v>0</v>
      </c>
      <c r="AJ14" s="77">
        <f>SUM(C14:AI14)</f>
        <v>450.02984232332392</v>
      </c>
    </row>
    <row r="15" spans="1:36" s="471" customFormat="1" x14ac:dyDescent="0.2">
      <c r="A15" s="275"/>
      <c r="B15" s="349" t="s">
        <v>63</v>
      </c>
      <c r="C15" s="92">
        <v>5183.7923772434588</v>
      </c>
      <c r="D15" s="92">
        <v>14720.349600846805</v>
      </c>
      <c r="E15" s="92">
        <v>11538.33632132073</v>
      </c>
      <c r="F15" s="92">
        <v>10063.009128541966</v>
      </c>
      <c r="G15" s="92">
        <v>8002.3101673185765</v>
      </c>
      <c r="H15" s="92">
        <v>6749.461648908642</v>
      </c>
      <c r="I15" s="92">
        <v>6134.8883772286626</v>
      </c>
      <c r="J15" s="92">
        <v>5174.8732807395909</v>
      </c>
      <c r="K15" s="92">
        <v>4295.5778074849031</v>
      </c>
      <c r="L15" s="92">
        <v>3360.7416942444183</v>
      </c>
      <c r="M15" s="92">
        <v>2977.3015058804626</v>
      </c>
      <c r="N15" s="92">
        <v>2801.6001099441582</v>
      </c>
      <c r="O15" s="92">
        <v>2506.346041501612</v>
      </c>
      <c r="P15" s="92">
        <v>2218.9761744384068</v>
      </c>
      <c r="Q15" s="92">
        <v>1947.3692288662639</v>
      </c>
      <c r="R15" s="92">
        <v>1722.8142898384838</v>
      </c>
      <c r="S15" s="92">
        <v>1593.5270073525789</v>
      </c>
      <c r="T15" s="92">
        <v>1426.5353324774098</v>
      </c>
      <c r="U15" s="92">
        <v>1118.8066855255856</v>
      </c>
      <c r="V15" s="92">
        <v>982.64902766726266</v>
      </c>
      <c r="W15" s="92">
        <v>851.93498262277012</v>
      </c>
      <c r="X15" s="92">
        <v>823.40124626329373</v>
      </c>
      <c r="Y15" s="92">
        <v>795.49997555924392</v>
      </c>
      <c r="Z15" s="92">
        <v>768.44141985072099</v>
      </c>
      <c r="AA15" s="92">
        <v>741.74951442414272</v>
      </c>
      <c r="AB15" s="92">
        <v>716.04424246098677</v>
      </c>
      <c r="AC15" s="92">
        <v>691.37119099511176</v>
      </c>
      <c r="AD15" s="92">
        <v>567.34453933005909</v>
      </c>
      <c r="AE15" s="92">
        <v>459.4273427395118</v>
      </c>
      <c r="AF15" s="92">
        <v>302.80150501999992</v>
      </c>
      <c r="AG15" s="92">
        <v>197.84995600999997</v>
      </c>
      <c r="AH15" s="1048">
        <v>196.71368022999999</v>
      </c>
      <c r="AI15" s="92">
        <v>13029.84375</v>
      </c>
      <c r="AJ15" s="77">
        <f>SUM(C15:AI15)</f>
        <v>114661.68915287581</v>
      </c>
    </row>
    <row r="16" spans="1:36" s="471" customFormat="1" ht="13.5" thickBot="1" x14ac:dyDescent="0.25">
      <c r="A16" s="275"/>
      <c r="B16" s="275"/>
      <c r="C16" s="830"/>
      <c r="D16" s="83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row>
    <row r="17" spans="1:86" s="471" customFormat="1" ht="13.5" thickBot="1" x14ac:dyDescent="0.25">
      <c r="A17" s="275"/>
      <c r="B17" s="126" t="s">
        <v>53</v>
      </c>
      <c r="C17" s="78">
        <f t="shared" ref="C17:AI17" si="2">+C18+C23+C25+C28+C29+C32</f>
        <v>707.91612627320706</v>
      </c>
      <c r="D17" s="78">
        <f t="shared" si="2"/>
        <v>2838.0640836762554</v>
      </c>
      <c r="E17" s="78">
        <f t="shared" si="2"/>
        <v>2644.4924999963919</v>
      </c>
      <c r="F17" s="78">
        <f t="shared" si="2"/>
        <v>2316.2113554359353</v>
      </c>
      <c r="G17" s="78">
        <f t="shared" si="2"/>
        <v>1402.8657905120799</v>
      </c>
      <c r="H17" s="78">
        <f t="shared" si="2"/>
        <v>768.42665021771381</v>
      </c>
      <c r="I17" s="78">
        <f t="shared" si="2"/>
        <v>619.66249742897571</v>
      </c>
      <c r="J17" s="78">
        <f t="shared" si="2"/>
        <v>550.72576471231162</v>
      </c>
      <c r="K17" s="78">
        <f t="shared" si="2"/>
        <v>484.35492251198934</v>
      </c>
      <c r="L17" s="78">
        <f t="shared" si="2"/>
        <v>418.55271269867967</v>
      </c>
      <c r="M17" s="78">
        <f t="shared" si="2"/>
        <v>358.11538086564383</v>
      </c>
      <c r="N17" s="78">
        <f t="shared" si="2"/>
        <v>305.69152945076786</v>
      </c>
      <c r="O17" s="78">
        <f t="shared" si="2"/>
        <v>251.62323426336596</v>
      </c>
      <c r="P17" s="78">
        <f t="shared" si="2"/>
        <v>205.29918335622162</v>
      </c>
      <c r="Q17" s="78">
        <f t="shared" si="2"/>
        <v>175.01796814697079</v>
      </c>
      <c r="R17" s="78">
        <f t="shared" si="2"/>
        <v>148.88237074264569</v>
      </c>
      <c r="S17" s="78">
        <f t="shared" si="2"/>
        <v>123.94596733014534</v>
      </c>
      <c r="T17" s="78">
        <f t="shared" si="2"/>
        <v>100.6634277225953</v>
      </c>
      <c r="U17" s="78">
        <f t="shared" si="2"/>
        <v>78.450770665644725</v>
      </c>
      <c r="V17" s="78">
        <f t="shared" si="2"/>
        <v>59.986133630521259</v>
      </c>
      <c r="W17" s="78">
        <f t="shared" si="2"/>
        <v>46.756349766828265</v>
      </c>
      <c r="X17" s="78">
        <f t="shared" si="2"/>
        <v>39.152179596039957</v>
      </c>
      <c r="Y17" s="78">
        <f t="shared" si="2"/>
        <v>32.460389332405668</v>
      </c>
      <c r="Z17" s="78">
        <f t="shared" si="2"/>
        <v>26.471356939859529</v>
      </c>
      <c r="AA17" s="78">
        <f t="shared" si="2"/>
        <v>20.848974829257806</v>
      </c>
      <c r="AB17" s="78">
        <f t="shared" si="2"/>
        <v>16.073269051939846</v>
      </c>
      <c r="AC17" s="78">
        <f t="shared" si="2"/>
        <v>12.60969802933001</v>
      </c>
      <c r="AD17" s="78">
        <f t="shared" si="2"/>
        <v>9.2289388505474559</v>
      </c>
      <c r="AE17" s="78">
        <f t="shared" si="2"/>
        <v>6.1554922599999999</v>
      </c>
      <c r="AF17" s="78">
        <f t="shared" si="2"/>
        <v>3.73900502</v>
      </c>
      <c r="AG17" s="78">
        <f t="shared" si="2"/>
        <v>1.9124560100000001</v>
      </c>
      <c r="AH17" s="78">
        <f t="shared" si="2"/>
        <v>0.77618023000000003</v>
      </c>
      <c r="AI17" s="78">
        <f t="shared" si="2"/>
        <v>0</v>
      </c>
      <c r="AJ17" s="127">
        <f t="shared" ref="AJ17:AJ31" si="3">SUM(C17:AI17)</f>
        <v>14775.132659554269</v>
      </c>
    </row>
    <row r="18" spans="1:86" s="471" customFormat="1" x14ac:dyDescent="0.2">
      <c r="B18" s="384" t="s">
        <v>64</v>
      </c>
      <c r="C18" s="79">
        <f>SUM(C19:C22)</f>
        <v>607.3841134194729</v>
      </c>
      <c r="D18" s="79">
        <f t="shared" ref="D18:AI18" si="4">SUM(D19:D22)</f>
        <v>2394.4535145592286</v>
      </c>
      <c r="E18" s="79">
        <f t="shared" si="4"/>
        <v>2411.7574368253004</v>
      </c>
      <c r="F18" s="79">
        <f t="shared" si="4"/>
        <v>2124.3632417797862</v>
      </c>
      <c r="G18" s="79">
        <f t="shared" si="4"/>
        <v>1240.1492244447177</v>
      </c>
      <c r="H18" s="79">
        <f t="shared" si="4"/>
        <v>625.88058382231748</v>
      </c>
      <c r="I18" s="79">
        <f t="shared" si="4"/>
        <v>495.83084311897517</v>
      </c>
      <c r="J18" s="79">
        <f t="shared" si="4"/>
        <v>445.18993838313833</v>
      </c>
      <c r="K18" s="79">
        <f t="shared" si="4"/>
        <v>398.48639246167249</v>
      </c>
      <c r="L18" s="79">
        <f t="shared" si="4"/>
        <v>354.90439676154807</v>
      </c>
      <c r="M18" s="79">
        <f t="shared" si="4"/>
        <v>311.59551670686926</v>
      </c>
      <c r="N18" s="79">
        <f t="shared" si="4"/>
        <v>271.77548490241969</v>
      </c>
      <c r="O18" s="79">
        <f t="shared" si="4"/>
        <v>233.2298310679702</v>
      </c>
      <c r="P18" s="79">
        <f t="shared" si="4"/>
        <v>199.11446196215829</v>
      </c>
      <c r="Q18" s="79">
        <f t="shared" si="4"/>
        <v>170.18745767907114</v>
      </c>
      <c r="R18" s="79">
        <f t="shared" si="4"/>
        <v>144.82204756462167</v>
      </c>
      <c r="S18" s="79">
        <f t="shared" si="4"/>
        <v>120.65040856017212</v>
      </c>
      <c r="T18" s="79">
        <f t="shared" si="4"/>
        <v>98.132344216447578</v>
      </c>
      <c r="U18" s="79">
        <f t="shared" si="4"/>
        <v>76.684100809590447</v>
      </c>
      <c r="V18" s="79">
        <f t="shared" si="4"/>
        <v>58.894781560807907</v>
      </c>
      <c r="W18" s="79">
        <f t="shared" si="4"/>
        <v>46.696054202025344</v>
      </c>
      <c r="X18" s="79">
        <f t="shared" si="4"/>
        <v>39.115455239193722</v>
      </c>
      <c r="Y18" s="79">
        <f t="shared" si="4"/>
        <v>32.43766278446023</v>
      </c>
      <c r="Z18" s="79">
        <f t="shared" si="4"/>
        <v>26.46182700567768</v>
      </c>
      <c r="AA18" s="79">
        <f t="shared" si="4"/>
        <v>20.84832625689512</v>
      </c>
      <c r="AB18" s="79">
        <f t="shared" si="4"/>
        <v>16.073269051939846</v>
      </c>
      <c r="AC18" s="79">
        <f t="shared" si="4"/>
        <v>12.60969802933001</v>
      </c>
      <c r="AD18" s="79">
        <f t="shared" si="4"/>
        <v>9.2289388505474559</v>
      </c>
      <c r="AE18" s="79">
        <f t="shared" si="4"/>
        <v>6.1554922599999999</v>
      </c>
      <c r="AF18" s="79">
        <f t="shared" si="4"/>
        <v>3.73900502</v>
      </c>
      <c r="AG18" s="79">
        <f t="shared" si="4"/>
        <v>1.9124560100000001</v>
      </c>
      <c r="AH18" s="79">
        <f t="shared" ref="AH18" si="5">SUM(AH19:AH22)</f>
        <v>0.77618023000000003</v>
      </c>
      <c r="AI18" s="79">
        <f t="shared" si="4"/>
        <v>0</v>
      </c>
      <c r="AJ18" s="79">
        <f t="shared" si="3"/>
        <v>12999.540485546358</v>
      </c>
    </row>
    <row r="19" spans="1:86" s="471" customFormat="1" x14ac:dyDescent="0.2">
      <c r="B19" s="354" t="s">
        <v>65</v>
      </c>
      <c r="C19" s="94">
        <v>73.076440689999998</v>
      </c>
      <c r="D19" s="94">
        <v>212.75909688489631</v>
      </c>
      <c r="E19" s="94">
        <v>201.20295300321621</v>
      </c>
      <c r="F19" s="94">
        <v>191.24202013321624</v>
      </c>
      <c r="G19" s="94">
        <v>183.17533099321625</v>
      </c>
      <c r="H19" s="94">
        <v>175.23841007489622</v>
      </c>
      <c r="I19" s="94">
        <v>166.00029175498113</v>
      </c>
      <c r="J19" s="94">
        <v>156.87456453619859</v>
      </c>
      <c r="K19" s="94">
        <v>146.96520273741601</v>
      </c>
      <c r="L19" s="94">
        <v>137.40258267095533</v>
      </c>
      <c r="M19" s="94">
        <v>127.14647919985094</v>
      </c>
      <c r="N19" s="94">
        <v>117.23711748106834</v>
      </c>
      <c r="O19" s="94">
        <v>107.32775563228577</v>
      </c>
      <c r="P19" s="94">
        <v>97.669169723701444</v>
      </c>
      <c r="Q19" s="94">
        <v>87.509032114720654</v>
      </c>
      <c r="R19" s="94">
        <v>77.599670325938135</v>
      </c>
      <c r="S19" s="94">
        <v>67.69030849715557</v>
      </c>
      <c r="T19" s="94">
        <v>57.935756756447567</v>
      </c>
      <c r="U19" s="94">
        <v>47.90377718959045</v>
      </c>
      <c r="V19" s="94">
        <v>39.634133650807904</v>
      </c>
      <c r="W19" s="94">
        <v>33.760798822025343</v>
      </c>
      <c r="X19" s="94">
        <v>29.848575919193721</v>
      </c>
      <c r="Y19" s="94">
        <v>26.282949474460231</v>
      </c>
      <c r="Z19" s="94">
        <v>22.86201818567768</v>
      </c>
      <c r="AA19" s="94">
        <v>19.444578156895119</v>
      </c>
      <c r="AB19" s="94">
        <v>16.073269051939846</v>
      </c>
      <c r="AC19" s="94">
        <v>12.60969802933001</v>
      </c>
      <c r="AD19" s="94">
        <v>9.2289388505474559</v>
      </c>
      <c r="AE19" s="94">
        <v>6.1554922599999999</v>
      </c>
      <c r="AF19" s="94">
        <v>3.73900502</v>
      </c>
      <c r="AG19" s="94">
        <v>1.9124560100000001</v>
      </c>
      <c r="AH19" s="1040">
        <v>0.77618023000000003</v>
      </c>
      <c r="AI19" s="94">
        <v>0</v>
      </c>
      <c r="AJ19" s="94">
        <f t="shared" si="3"/>
        <v>2654.284054060628</v>
      </c>
    </row>
    <row r="20" spans="1:86" s="471" customFormat="1" x14ac:dyDescent="0.2">
      <c r="B20" s="355" t="s">
        <v>66</v>
      </c>
      <c r="C20" s="351">
        <v>109.75284491000001</v>
      </c>
      <c r="D20" s="351">
        <v>425.28577139000004</v>
      </c>
      <c r="E20" s="351">
        <v>392.16986080000004</v>
      </c>
      <c r="F20" s="351">
        <v>362.79600987999987</v>
      </c>
      <c r="G20" s="351">
        <v>336.0525956200002</v>
      </c>
      <c r="H20" s="351">
        <v>309.47831358999997</v>
      </c>
      <c r="I20" s="351">
        <v>279.96265323999984</v>
      </c>
      <c r="J20" s="83">
        <v>252.11164955999999</v>
      </c>
      <c r="K20" s="351">
        <v>225.17152299</v>
      </c>
      <c r="L20" s="351">
        <v>199.43934399999992</v>
      </c>
      <c r="M20" s="351">
        <v>173.02933441000002</v>
      </c>
      <c r="N20" s="351">
        <v>148.38985618000001</v>
      </c>
      <c r="O20" s="351">
        <v>123.74839284000002</v>
      </c>
      <c r="P20" s="351">
        <v>100.73939860999999</v>
      </c>
      <c r="Q20" s="351">
        <v>82.508965399999994</v>
      </c>
      <c r="R20" s="351">
        <v>67.100401570000017</v>
      </c>
      <c r="S20" s="351">
        <v>52.873127799999999</v>
      </c>
      <c r="T20" s="351">
        <v>40.139249960000001</v>
      </c>
      <c r="U20" s="351">
        <v>28.742715580000002</v>
      </c>
      <c r="V20" s="351">
        <v>19.23978254</v>
      </c>
      <c r="W20" s="351">
        <v>12.931109790000001</v>
      </c>
      <c r="X20" s="351">
        <v>9.2668793199999993</v>
      </c>
      <c r="Y20" s="351">
        <v>6.15471331</v>
      </c>
      <c r="Z20" s="351">
        <v>3.5998088200000007</v>
      </c>
      <c r="AA20" s="351">
        <v>1.4037480999999998</v>
      </c>
      <c r="AB20" s="351">
        <v>0</v>
      </c>
      <c r="AC20" s="351">
        <v>0</v>
      </c>
      <c r="AD20" s="351">
        <v>0</v>
      </c>
      <c r="AE20" s="351">
        <v>0</v>
      </c>
      <c r="AF20" s="351">
        <v>0</v>
      </c>
      <c r="AG20" s="351">
        <v>0</v>
      </c>
      <c r="AH20" s="1035">
        <v>0</v>
      </c>
      <c r="AI20" s="351">
        <v>0</v>
      </c>
      <c r="AJ20" s="83">
        <f t="shared" si="3"/>
        <v>3762.0880502099999</v>
      </c>
    </row>
    <row r="21" spans="1:86" s="471" customFormat="1" x14ac:dyDescent="0.2">
      <c r="B21" s="385" t="s">
        <v>671</v>
      </c>
      <c r="C21" s="352">
        <v>390.10712747102929</v>
      </c>
      <c r="D21" s="352">
        <v>1604.0536868029988</v>
      </c>
      <c r="E21" s="352">
        <v>1686.1448044989772</v>
      </c>
      <c r="F21" s="352">
        <v>1459.4439809134287</v>
      </c>
      <c r="G21" s="352">
        <v>630.97949458759365</v>
      </c>
      <c r="H21" s="352">
        <v>71.733634464894337</v>
      </c>
      <c r="I21" s="352">
        <v>0</v>
      </c>
      <c r="J21" s="82">
        <v>0</v>
      </c>
      <c r="K21" s="352">
        <v>0</v>
      </c>
      <c r="L21" s="352">
        <v>0</v>
      </c>
      <c r="M21" s="352">
        <v>0</v>
      </c>
      <c r="N21" s="352">
        <v>0</v>
      </c>
      <c r="O21" s="352">
        <v>0</v>
      </c>
      <c r="P21" s="352">
        <v>0</v>
      </c>
      <c r="Q21" s="352">
        <v>0</v>
      </c>
      <c r="R21" s="352">
        <v>0</v>
      </c>
      <c r="S21" s="352">
        <v>0</v>
      </c>
      <c r="T21" s="352">
        <v>0</v>
      </c>
      <c r="U21" s="352">
        <v>0</v>
      </c>
      <c r="V21" s="352">
        <v>0</v>
      </c>
      <c r="W21" s="352">
        <v>0</v>
      </c>
      <c r="X21" s="352">
        <v>0</v>
      </c>
      <c r="Y21" s="352">
        <v>0</v>
      </c>
      <c r="Z21" s="352">
        <v>0</v>
      </c>
      <c r="AA21" s="352">
        <v>0</v>
      </c>
      <c r="AB21" s="352">
        <v>0</v>
      </c>
      <c r="AC21" s="352">
        <v>0</v>
      </c>
      <c r="AD21" s="352">
        <v>0</v>
      </c>
      <c r="AE21" s="352">
        <v>0</v>
      </c>
      <c r="AF21" s="352">
        <v>0</v>
      </c>
      <c r="AG21" s="352">
        <v>0</v>
      </c>
      <c r="AH21" s="1013">
        <v>0</v>
      </c>
      <c r="AI21" s="352">
        <v>0</v>
      </c>
      <c r="AJ21" s="83">
        <f t="shared" si="3"/>
        <v>5842.462728738923</v>
      </c>
    </row>
    <row r="22" spans="1:86" s="471" customFormat="1" x14ac:dyDescent="0.2">
      <c r="B22" s="385" t="s">
        <v>67</v>
      </c>
      <c r="C22" s="352">
        <v>34.447700348443597</v>
      </c>
      <c r="D22" s="352">
        <v>152.35495948133348</v>
      </c>
      <c r="E22" s="352">
        <v>132.23981852310661</v>
      </c>
      <c r="F22" s="352">
        <v>110.88123085314139</v>
      </c>
      <c r="G22" s="352">
        <v>89.941803243907444</v>
      </c>
      <c r="H22" s="352">
        <v>69.430225692526946</v>
      </c>
      <c r="I22" s="352">
        <v>49.867898123994244</v>
      </c>
      <c r="J22" s="82">
        <v>36.20372428693976</v>
      </c>
      <c r="K22" s="352">
        <v>26.34966673425653</v>
      </c>
      <c r="L22" s="352">
        <v>18.06247009059285</v>
      </c>
      <c r="M22" s="352">
        <v>11.41970309701831</v>
      </c>
      <c r="N22" s="352">
        <v>6.1485112413513514</v>
      </c>
      <c r="O22" s="352">
        <v>2.1536825956843941</v>
      </c>
      <c r="P22" s="352">
        <v>0.705893628456844</v>
      </c>
      <c r="Q22" s="352">
        <v>0.16946016435047953</v>
      </c>
      <c r="R22" s="352">
        <v>0.12197566868352223</v>
      </c>
      <c r="S22" s="352">
        <v>8.6972263016564952E-2</v>
      </c>
      <c r="T22" s="352">
        <v>5.73375E-2</v>
      </c>
      <c r="U22" s="352">
        <v>3.7608040000000002E-2</v>
      </c>
      <c r="V22" s="352">
        <v>2.0865369999999998E-2</v>
      </c>
      <c r="W22" s="352">
        <v>4.1455900000000002E-3</v>
      </c>
      <c r="X22" s="352">
        <v>0</v>
      </c>
      <c r="Y22" s="352">
        <v>0</v>
      </c>
      <c r="Z22" s="352">
        <v>0</v>
      </c>
      <c r="AA22" s="352">
        <v>0</v>
      </c>
      <c r="AB22" s="352">
        <v>0</v>
      </c>
      <c r="AC22" s="352">
        <v>0</v>
      </c>
      <c r="AD22" s="352">
        <v>0</v>
      </c>
      <c r="AE22" s="352">
        <v>0</v>
      </c>
      <c r="AF22" s="352">
        <v>0</v>
      </c>
      <c r="AG22" s="352">
        <v>0</v>
      </c>
      <c r="AH22" s="1013">
        <v>0</v>
      </c>
      <c r="AI22" s="352">
        <v>0</v>
      </c>
      <c r="AJ22" s="82">
        <f t="shared" si="3"/>
        <v>740.70565253680422</v>
      </c>
    </row>
    <row r="23" spans="1:86" s="471" customFormat="1" x14ac:dyDescent="0.2">
      <c r="B23" s="347" t="s">
        <v>68</v>
      </c>
      <c r="C23" s="370">
        <f>+C24</f>
        <v>7.5022958876018215</v>
      </c>
      <c r="D23" s="370">
        <f t="shared" ref="D23:AI23" si="6">+D24</f>
        <v>28.933546568688925</v>
      </c>
      <c r="E23" s="370">
        <f t="shared" si="6"/>
        <v>28.74710024177168</v>
      </c>
      <c r="F23" s="370">
        <f t="shared" si="6"/>
        <v>28.747100241771676</v>
      </c>
      <c r="G23" s="370">
        <f t="shared" si="6"/>
        <v>28.74710024177168</v>
      </c>
      <c r="H23" s="370">
        <f t="shared" si="6"/>
        <v>28.805673338660451</v>
      </c>
      <c r="I23" s="370">
        <f t="shared" si="6"/>
        <v>28.74710024177168</v>
      </c>
      <c r="J23" s="370">
        <f t="shared" si="6"/>
        <v>28.74710024177168</v>
      </c>
      <c r="K23" s="370">
        <f t="shared" si="6"/>
        <v>27.306410756502544</v>
      </c>
      <c r="L23" s="370">
        <f t="shared" si="6"/>
        <v>23.042915397583894</v>
      </c>
      <c r="M23" s="370">
        <f t="shared" si="6"/>
        <v>22.984342300695122</v>
      </c>
      <c r="N23" s="370">
        <f t="shared" si="6"/>
        <v>22.333111014916678</v>
      </c>
      <c r="O23" s="370">
        <f t="shared" si="6"/>
        <v>10.6638208900526</v>
      </c>
      <c r="P23" s="370">
        <f t="shared" si="6"/>
        <v>0</v>
      </c>
      <c r="Q23" s="370">
        <f t="shared" si="6"/>
        <v>0</v>
      </c>
      <c r="R23" s="370">
        <f t="shared" si="6"/>
        <v>0</v>
      </c>
      <c r="S23" s="370">
        <f t="shared" si="6"/>
        <v>0</v>
      </c>
      <c r="T23" s="370">
        <f t="shared" si="6"/>
        <v>0</v>
      </c>
      <c r="U23" s="370">
        <f t="shared" si="6"/>
        <v>0</v>
      </c>
      <c r="V23" s="370">
        <f t="shared" si="6"/>
        <v>0</v>
      </c>
      <c r="W23" s="370">
        <f t="shared" si="6"/>
        <v>0</v>
      </c>
      <c r="X23" s="370">
        <f t="shared" si="6"/>
        <v>0</v>
      </c>
      <c r="Y23" s="370">
        <f t="shared" si="6"/>
        <v>0</v>
      </c>
      <c r="Z23" s="370">
        <f t="shared" si="6"/>
        <v>0</v>
      </c>
      <c r="AA23" s="370">
        <f t="shared" si="6"/>
        <v>0</v>
      </c>
      <c r="AB23" s="370">
        <f t="shared" si="6"/>
        <v>0</v>
      </c>
      <c r="AC23" s="370">
        <f t="shared" si="6"/>
        <v>0</v>
      </c>
      <c r="AD23" s="370">
        <f t="shared" si="6"/>
        <v>0</v>
      </c>
      <c r="AE23" s="370">
        <f t="shared" si="6"/>
        <v>0</v>
      </c>
      <c r="AF23" s="370">
        <f t="shared" si="6"/>
        <v>0</v>
      </c>
      <c r="AG23" s="370">
        <f t="shared" si="6"/>
        <v>0</v>
      </c>
      <c r="AH23" s="370">
        <f t="shared" si="6"/>
        <v>0</v>
      </c>
      <c r="AI23" s="370">
        <f t="shared" si="6"/>
        <v>0</v>
      </c>
      <c r="AJ23" s="80">
        <f t="shared" si="3"/>
        <v>315.30761736356038</v>
      </c>
    </row>
    <row r="24" spans="1:86" s="471" customFormat="1" x14ac:dyDescent="0.2">
      <c r="B24" s="354" t="s">
        <v>69</v>
      </c>
      <c r="C24" s="353">
        <v>7.5022958876018215</v>
      </c>
      <c r="D24" s="353">
        <v>28.933546568688925</v>
      </c>
      <c r="E24" s="353">
        <v>28.74710024177168</v>
      </c>
      <c r="F24" s="353">
        <v>28.747100241771676</v>
      </c>
      <c r="G24" s="353">
        <v>28.74710024177168</v>
      </c>
      <c r="H24" s="353">
        <v>28.805673338660451</v>
      </c>
      <c r="I24" s="353">
        <v>28.74710024177168</v>
      </c>
      <c r="J24" s="94">
        <v>28.74710024177168</v>
      </c>
      <c r="K24" s="353">
        <v>27.306410756502544</v>
      </c>
      <c r="L24" s="353">
        <v>23.042915397583894</v>
      </c>
      <c r="M24" s="353">
        <v>22.984342300695122</v>
      </c>
      <c r="N24" s="353">
        <v>22.333111014916678</v>
      </c>
      <c r="O24" s="353">
        <v>10.6638208900526</v>
      </c>
      <c r="P24" s="353">
        <v>0</v>
      </c>
      <c r="Q24" s="353">
        <v>0</v>
      </c>
      <c r="R24" s="353">
        <v>0</v>
      </c>
      <c r="S24" s="353">
        <v>0</v>
      </c>
      <c r="T24" s="353">
        <v>0</v>
      </c>
      <c r="U24" s="353">
        <v>0</v>
      </c>
      <c r="V24" s="353">
        <v>0</v>
      </c>
      <c r="W24" s="353">
        <v>0</v>
      </c>
      <c r="X24" s="353">
        <v>0</v>
      </c>
      <c r="Y24" s="353">
        <v>0</v>
      </c>
      <c r="Z24" s="353">
        <v>0</v>
      </c>
      <c r="AA24" s="353">
        <v>0</v>
      </c>
      <c r="AB24" s="353">
        <v>0</v>
      </c>
      <c r="AC24" s="353">
        <v>0</v>
      </c>
      <c r="AD24" s="353">
        <v>0</v>
      </c>
      <c r="AE24" s="353">
        <v>0</v>
      </c>
      <c r="AF24" s="353">
        <v>0</v>
      </c>
      <c r="AG24" s="353">
        <v>0</v>
      </c>
      <c r="AH24" s="1015">
        <v>0</v>
      </c>
      <c r="AI24" s="353">
        <v>0</v>
      </c>
      <c r="AJ24" s="94">
        <f t="shared" si="3"/>
        <v>315.30761736356038</v>
      </c>
    </row>
    <row r="25" spans="1:86" s="471" customFormat="1" x14ac:dyDescent="0.2">
      <c r="B25" s="347" t="s">
        <v>70</v>
      </c>
      <c r="C25" s="370">
        <f t="shared" ref="C25:AI25" si="7">+C26+C27</f>
        <v>1.162901498843359</v>
      </c>
      <c r="D25" s="370">
        <f t="shared" si="7"/>
        <v>2.5360148086701777</v>
      </c>
      <c r="E25" s="370">
        <f t="shared" si="7"/>
        <v>1.9089895259143632</v>
      </c>
      <c r="F25" s="370">
        <f t="shared" si="7"/>
        <v>1.5994862762538959</v>
      </c>
      <c r="G25" s="370">
        <f t="shared" si="7"/>
        <v>1.2865595216014825</v>
      </c>
      <c r="H25" s="370">
        <f t="shared" si="7"/>
        <v>0.98375464209637742</v>
      </c>
      <c r="I25" s="370">
        <f t="shared" si="7"/>
        <v>0.68625361307912958</v>
      </c>
      <c r="J25" s="370">
        <f t="shared" si="7"/>
        <v>0.42381916957279864</v>
      </c>
      <c r="K25" s="370">
        <f t="shared" si="7"/>
        <v>0.16655282258064519</v>
      </c>
      <c r="L25" s="370">
        <f t="shared" si="7"/>
        <v>8.5926068003487371E-2</v>
      </c>
      <c r="M25" s="370">
        <f t="shared" si="7"/>
        <v>5.9295488230165644E-2</v>
      </c>
      <c r="N25" s="370">
        <f t="shared" si="7"/>
        <v>3.2917850915431562E-2</v>
      </c>
      <c r="O25" s="370">
        <f t="shared" si="7"/>
        <v>6.5402136006974722E-3</v>
      </c>
      <c r="P25" s="370">
        <f t="shared" si="7"/>
        <v>0</v>
      </c>
      <c r="Q25" s="370">
        <f t="shared" si="7"/>
        <v>0</v>
      </c>
      <c r="R25" s="370">
        <f t="shared" si="7"/>
        <v>0</v>
      </c>
      <c r="S25" s="370">
        <f t="shared" si="7"/>
        <v>0</v>
      </c>
      <c r="T25" s="370">
        <f t="shared" si="7"/>
        <v>0</v>
      </c>
      <c r="U25" s="370">
        <f t="shared" si="7"/>
        <v>0</v>
      </c>
      <c r="V25" s="370">
        <f t="shared" si="7"/>
        <v>0</v>
      </c>
      <c r="W25" s="370">
        <f t="shared" si="7"/>
        <v>0</v>
      </c>
      <c r="X25" s="370">
        <f t="shared" si="7"/>
        <v>0</v>
      </c>
      <c r="Y25" s="370">
        <f t="shared" si="7"/>
        <v>0</v>
      </c>
      <c r="Z25" s="370">
        <f t="shared" si="7"/>
        <v>0</v>
      </c>
      <c r="AA25" s="370">
        <f t="shared" si="7"/>
        <v>0</v>
      </c>
      <c r="AB25" s="370">
        <f t="shared" si="7"/>
        <v>0</v>
      </c>
      <c r="AC25" s="370">
        <f t="shared" si="7"/>
        <v>0</v>
      </c>
      <c r="AD25" s="370">
        <f t="shared" si="7"/>
        <v>0</v>
      </c>
      <c r="AE25" s="370">
        <f t="shared" si="7"/>
        <v>0</v>
      </c>
      <c r="AF25" s="370">
        <f t="shared" si="7"/>
        <v>0</v>
      </c>
      <c r="AG25" s="370">
        <f t="shared" si="7"/>
        <v>0</v>
      </c>
      <c r="AH25" s="370">
        <f t="shared" si="7"/>
        <v>0</v>
      </c>
      <c r="AI25" s="370">
        <f t="shared" si="7"/>
        <v>0</v>
      </c>
      <c r="AJ25" s="80">
        <f t="shared" si="3"/>
        <v>10.93901149936201</v>
      </c>
    </row>
    <row r="26" spans="1:86" s="471" customFormat="1" x14ac:dyDescent="0.2">
      <c r="B26" s="355" t="s">
        <v>73</v>
      </c>
      <c r="C26" s="351">
        <v>0.17077431178474695</v>
      </c>
      <c r="D26" s="351">
        <v>0.33932113057543395</v>
      </c>
      <c r="E26" s="351">
        <v>0</v>
      </c>
      <c r="F26" s="351">
        <v>0</v>
      </c>
      <c r="G26" s="351">
        <v>0</v>
      </c>
      <c r="H26" s="351">
        <v>0</v>
      </c>
      <c r="I26" s="351">
        <v>0</v>
      </c>
      <c r="J26" s="351">
        <v>0</v>
      </c>
      <c r="K26" s="351">
        <v>0</v>
      </c>
      <c r="L26" s="351">
        <v>0</v>
      </c>
      <c r="M26" s="351">
        <v>0</v>
      </c>
      <c r="N26" s="351">
        <v>0</v>
      </c>
      <c r="O26" s="351">
        <v>0</v>
      </c>
      <c r="P26" s="351">
        <v>0</v>
      </c>
      <c r="Q26" s="351">
        <v>0</v>
      </c>
      <c r="R26" s="351">
        <v>0</v>
      </c>
      <c r="S26" s="351">
        <v>0</v>
      </c>
      <c r="T26" s="351">
        <v>0</v>
      </c>
      <c r="U26" s="351">
        <v>0</v>
      </c>
      <c r="V26" s="351">
        <v>0</v>
      </c>
      <c r="W26" s="351">
        <v>0</v>
      </c>
      <c r="X26" s="351">
        <v>0</v>
      </c>
      <c r="Y26" s="351">
        <v>0</v>
      </c>
      <c r="Z26" s="351">
        <v>0</v>
      </c>
      <c r="AA26" s="351">
        <v>0</v>
      </c>
      <c r="AB26" s="351">
        <v>0</v>
      </c>
      <c r="AC26" s="351">
        <v>0</v>
      </c>
      <c r="AD26" s="351">
        <v>0</v>
      </c>
      <c r="AE26" s="351">
        <v>0</v>
      </c>
      <c r="AF26" s="351">
        <v>0</v>
      </c>
      <c r="AG26" s="351">
        <v>0</v>
      </c>
      <c r="AH26" s="1035">
        <v>0</v>
      </c>
      <c r="AI26" s="351">
        <v>0</v>
      </c>
      <c r="AJ26" s="83">
        <f t="shared" si="3"/>
        <v>0.5100954423601809</v>
      </c>
    </row>
    <row r="27" spans="1:86" s="471" customFormat="1" x14ac:dyDescent="0.2">
      <c r="B27" s="355" t="s">
        <v>71</v>
      </c>
      <c r="C27" s="351">
        <v>0.99212718705861214</v>
      </c>
      <c r="D27" s="351">
        <v>2.1966936780947437</v>
      </c>
      <c r="E27" s="351">
        <v>1.9089895259143632</v>
      </c>
      <c r="F27" s="351">
        <v>1.5994862762538959</v>
      </c>
      <c r="G27" s="351">
        <v>1.2865595216014825</v>
      </c>
      <c r="H27" s="351">
        <v>0.98375464209637742</v>
      </c>
      <c r="I27" s="351">
        <v>0.68625361307912958</v>
      </c>
      <c r="J27" s="351">
        <v>0.42381916957279864</v>
      </c>
      <c r="K27" s="351">
        <v>0.16655282258064519</v>
      </c>
      <c r="L27" s="351">
        <v>8.5926068003487371E-2</v>
      </c>
      <c r="M27" s="351">
        <v>5.9295488230165644E-2</v>
      </c>
      <c r="N27" s="351">
        <v>3.2917850915431562E-2</v>
      </c>
      <c r="O27" s="351">
        <v>6.5402136006974722E-3</v>
      </c>
      <c r="P27" s="351">
        <v>0</v>
      </c>
      <c r="Q27" s="351">
        <v>0</v>
      </c>
      <c r="R27" s="351">
        <v>0</v>
      </c>
      <c r="S27" s="351">
        <v>0</v>
      </c>
      <c r="T27" s="351">
        <v>0</v>
      </c>
      <c r="U27" s="351">
        <v>0</v>
      </c>
      <c r="V27" s="351">
        <v>0</v>
      </c>
      <c r="W27" s="351">
        <v>0</v>
      </c>
      <c r="X27" s="351">
        <v>0</v>
      </c>
      <c r="Y27" s="351">
        <v>0</v>
      </c>
      <c r="Z27" s="351">
        <v>0</v>
      </c>
      <c r="AA27" s="351">
        <v>0</v>
      </c>
      <c r="AB27" s="351">
        <v>0</v>
      </c>
      <c r="AC27" s="351">
        <v>0</v>
      </c>
      <c r="AD27" s="351">
        <v>0</v>
      </c>
      <c r="AE27" s="351">
        <v>0</v>
      </c>
      <c r="AF27" s="351">
        <v>0</v>
      </c>
      <c r="AG27" s="351">
        <v>0</v>
      </c>
      <c r="AH27" s="1035">
        <v>0</v>
      </c>
      <c r="AI27" s="351">
        <v>0</v>
      </c>
      <c r="AJ27" s="83">
        <f t="shared" si="3"/>
        <v>10.428916057001832</v>
      </c>
    </row>
    <row r="28" spans="1:86" s="471" customFormat="1" x14ac:dyDescent="0.2">
      <c r="B28" s="347" t="s">
        <v>72</v>
      </c>
      <c r="C28" s="370">
        <v>43.048539983628892</v>
      </c>
      <c r="D28" s="370">
        <v>356.66313933622894</v>
      </c>
      <c r="E28" s="370">
        <v>164.84158015058398</v>
      </c>
      <c r="F28" s="370">
        <v>143.82706745124744</v>
      </c>
      <c r="G28" s="370">
        <v>125.66203191787112</v>
      </c>
      <c r="H28" s="370">
        <v>107.67875575768169</v>
      </c>
      <c r="I28" s="370">
        <v>89.32041779819194</v>
      </c>
      <c r="J28" s="80">
        <v>71.287024260870879</v>
      </c>
      <c r="K28" s="370">
        <v>53.317683814275895</v>
      </c>
      <c r="L28" s="370">
        <v>35.441591814586431</v>
      </c>
      <c r="M28" s="370">
        <v>17.379898321257848</v>
      </c>
      <c r="N28" s="370">
        <v>4.968850248455583</v>
      </c>
      <c r="O28" s="370">
        <v>1.8533540011345353</v>
      </c>
      <c r="P28" s="370">
        <v>1.0265106469079592</v>
      </c>
      <c r="Q28" s="370">
        <v>0.38377706704654657</v>
      </c>
      <c r="R28" s="370">
        <v>0.32506712062349385</v>
      </c>
      <c r="S28" s="370">
        <v>0.27178005602523891</v>
      </c>
      <c r="T28" s="370">
        <v>0.21878213850204198</v>
      </c>
      <c r="U28" s="370">
        <v>0.1658458318611481</v>
      </c>
      <c r="V28" s="370">
        <v>0.1130707203287753</v>
      </c>
      <c r="W28" s="370">
        <v>6.0295564802918367E-2</v>
      </c>
      <c r="X28" s="370">
        <v>3.6724356846235033E-2</v>
      </c>
      <c r="Y28" s="370">
        <v>2.2726547945441197E-2</v>
      </c>
      <c r="Z28" s="370">
        <v>9.529934181847383E-3</v>
      </c>
      <c r="AA28" s="370">
        <v>6.4857236268526597E-4</v>
      </c>
      <c r="AB28" s="370">
        <v>0</v>
      </c>
      <c r="AC28" s="370">
        <v>0</v>
      </c>
      <c r="AD28" s="370">
        <v>0</v>
      </c>
      <c r="AE28" s="370">
        <v>0</v>
      </c>
      <c r="AF28" s="370">
        <v>0</v>
      </c>
      <c r="AG28" s="370">
        <v>0</v>
      </c>
      <c r="AH28" s="370">
        <v>0</v>
      </c>
      <c r="AI28" s="370">
        <v>0</v>
      </c>
      <c r="AJ28" s="80">
        <f t="shared" si="3"/>
        <v>1217.9246934134494</v>
      </c>
    </row>
    <row r="29" spans="1:86" s="471" customFormat="1" x14ac:dyDescent="0.2">
      <c r="B29" s="347" t="s">
        <v>372</v>
      </c>
      <c r="C29" s="370">
        <f>+C30</f>
        <v>0</v>
      </c>
      <c r="D29" s="370">
        <f t="shared" ref="D29:AI29" si="8">+D30</f>
        <v>5.0778826569578035</v>
      </c>
      <c r="E29" s="370">
        <f t="shared" si="8"/>
        <v>5.0778826569578035</v>
      </c>
      <c r="F29" s="370">
        <f t="shared" si="8"/>
        <v>5.0778826569578035</v>
      </c>
      <c r="G29" s="370">
        <f t="shared" si="8"/>
        <v>5.0778826569578035</v>
      </c>
      <c r="H29" s="370">
        <f t="shared" si="8"/>
        <v>5.0778826569578035</v>
      </c>
      <c r="I29" s="370">
        <f t="shared" si="8"/>
        <v>5.0778826569578035</v>
      </c>
      <c r="J29" s="370">
        <f t="shared" si="8"/>
        <v>5.0778826569578035</v>
      </c>
      <c r="K29" s="370">
        <f t="shared" si="8"/>
        <v>5.0778826569578035</v>
      </c>
      <c r="L29" s="370">
        <f t="shared" si="8"/>
        <v>5.0778826569578035</v>
      </c>
      <c r="M29" s="370">
        <f t="shared" si="8"/>
        <v>6.096328048591432</v>
      </c>
      <c r="N29" s="370">
        <f t="shared" si="8"/>
        <v>6.5811654340605106</v>
      </c>
      <c r="O29" s="370">
        <f t="shared" si="8"/>
        <v>5.8696880906079523</v>
      </c>
      <c r="P29" s="370">
        <f t="shared" si="8"/>
        <v>5.1582107471553931</v>
      </c>
      <c r="Q29" s="370">
        <f t="shared" si="8"/>
        <v>4.4467334008530974</v>
      </c>
      <c r="R29" s="370">
        <f t="shared" si="8"/>
        <v>3.7352560574005387</v>
      </c>
      <c r="S29" s="370">
        <f t="shared" si="8"/>
        <v>3.0237787139479799</v>
      </c>
      <c r="T29" s="370">
        <f t="shared" si="8"/>
        <v>2.3123013676456847</v>
      </c>
      <c r="U29" s="370">
        <f t="shared" si="8"/>
        <v>1.6008240241931253</v>
      </c>
      <c r="V29" s="370">
        <f t="shared" si="8"/>
        <v>0.97828134938457068</v>
      </c>
      <c r="W29" s="370">
        <f t="shared" si="8"/>
        <v>0</v>
      </c>
      <c r="X29" s="370">
        <f t="shared" si="8"/>
        <v>0</v>
      </c>
      <c r="Y29" s="370">
        <f t="shared" si="8"/>
        <v>0</v>
      </c>
      <c r="Z29" s="370">
        <f t="shared" si="8"/>
        <v>0</v>
      </c>
      <c r="AA29" s="370">
        <f t="shared" si="8"/>
        <v>0</v>
      </c>
      <c r="AB29" s="370">
        <f t="shared" si="8"/>
        <v>0</v>
      </c>
      <c r="AC29" s="370">
        <f t="shared" si="8"/>
        <v>0</v>
      </c>
      <c r="AD29" s="370">
        <f t="shared" si="8"/>
        <v>0</v>
      </c>
      <c r="AE29" s="370">
        <f t="shared" si="8"/>
        <v>0</v>
      </c>
      <c r="AF29" s="370">
        <f t="shared" si="8"/>
        <v>0</v>
      </c>
      <c r="AG29" s="370">
        <f t="shared" si="8"/>
        <v>0</v>
      </c>
      <c r="AH29" s="370">
        <f t="shared" si="8"/>
        <v>0</v>
      </c>
      <c r="AI29" s="370">
        <f t="shared" si="8"/>
        <v>0</v>
      </c>
      <c r="AJ29" s="80">
        <f t="shared" si="3"/>
        <v>85.503511146460511</v>
      </c>
    </row>
    <row r="30" spans="1:86" s="471" customFormat="1" x14ac:dyDescent="0.2">
      <c r="B30" s="354" t="s">
        <v>69</v>
      </c>
      <c r="C30" s="353">
        <f t="shared" ref="C30:W30" si="9">+C31</f>
        <v>0</v>
      </c>
      <c r="D30" s="353">
        <f t="shared" si="9"/>
        <v>5.0778826569578035</v>
      </c>
      <c r="E30" s="353">
        <f t="shared" si="9"/>
        <v>5.0778826569578035</v>
      </c>
      <c r="F30" s="353">
        <f t="shared" si="9"/>
        <v>5.0778826569578035</v>
      </c>
      <c r="G30" s="353">
        <f t="shared" si="9"/>
        <v>5.0778826569578035</v>
      </c>
      <c r="H30" s="353">
        <f t="shared" si="9"/>
        <v>5.0778826569578035</v>
      </c>
      <c r="I30" s="353">
        <f t="shared" si="9"/>
        <v>5.0778826569578035</v>
      </c>
      <c r="J30" s="353">
        <f t="shared" si="9"/>
        <v>5.0778826569578035</v>
      </c>
      <c r="K30" s="353">
        <f t="shared" si="9"/>
        <v>5.0778826569578035</v>
      </c>
      <c r="L30" s="353">
        <f t="shared" si="9"/>
        <v>5.0778826569578035</v>
      </c>
      <c r="M30" s="353">
        <f t="shared" si="9"/>
        <v>6.096328048591432</v>
      </c>
      <c r="N30" s="353">
        <f t="shared" si="9"/>
        <v>6.5811654340605106</v>
      </c>
      <c r="O30" s="353">
        <f t="shared" si="9"/>
        <v>5.8696880906079523</v>
      </c>
      <c r="P30" s="353">
        <f t="shared" si="9"/>
        <v>5.1582107471553931</v>
      </c>
      <c r="Q30" s="353">
        <f t="shared" si="9"/>
        <v>4.4467334008530974</v>
      </c>
      <c r="R30" s="353">
        <f t="shared" si="9"/>
        <v>3.7352560574005387</v>
      </c>
      <c r="S30" s="353">
        <f t="shared" si="9"/>
        <v>3.0237787139479799</v>
      </c>
      <c r="T30" s="353">
        <f t="shared" si="9"/>
        <v>2.3123013676456847</v>
      </c>
      <c r="U30" s="353">
        <f t="shared" si="9"/>
        <v>1.6008240241931253</v>
      </c>
      <c r="V30" s="353">
        <f t="shared" si="9"/>
        <v>0.97828134938457068</v>
      </c>
      <c r="W30" s="353">
        <f t="shared" si="9"/>
        <v>0</v>
      </c>
      <c r="X30" s="353">
        <f t="shared" ref="X30:AI30" si="10">+X31</f>
        <v>0</v>
      </c>
      <c r="Y30" s="353">
        <f t="shared" si="10"/>
        <v>0</v>
      </c>
      <c r="Z30" s="353">
        <f t="shared" si="10"/>
        <v>0</v>
      </c>
      <c r="AA30" s="353">
        <f t="shared" si="10"/>
        <v>0</v>
      </c>
      <c r="AB30" s="353">
        <f t="shared" si="10"/>
        <v>0</v>
      </c>
      <c r="AC30" s="353">
        <f t="shared" si="10"/>
        <v>0</v>
      </c>
      <c r="AD30" s="353">
        <f>+AD31</f>
        <v>0</v>
      </c>
      <c r="AE30" s="353">
        <f>+AE31</f>
        <v>0</v>
      </c>
      <c r="AF30" s="353">
        <f t="shared" si="10"/>
        <v>0</v>
      </c>
      <c r="AG30" s="353">
        <f t="shared" si="10"/>
        <v>0</v>
      </c>
      <c r="AH30" s="1015">
        <f t="shared" si="10"/>
        <v>0</v>
      </c>
      <c r="AI30" s="353">
        <f t="shared" si="10"/>
        <v>0</v>
      </c>
      <c r="AJ30" s="94">
        <f t="shared" si="3"/>
        <v>85.503511146460511</v>
      </c>
    </row>
    <row r="31" spans="1:86" s="468" customFormat="1" x14ac:dyDescent="0.2">
      <c r="A31" s="275"/>
      <c r="B31" s="355" t="s">
        <v>378</v>
      </c>
      <c r="C31" s="351">
        <v>0</v>
      </c>
      <c r="D31" s="351">
        <v>5.0778826569578035</v>
      </c>
      <c r="E31" s="351">
        <v>5.0778826569578035</v>
      </c>
      <c r="F31" s="351">
        <v>5.0778826569578035</v>
      </c>
      <c r="G31" s="351">
        <v>5.0778826569578035</v>
      </c>
      <c r="H31" s="351">
        <v>5.0778826569578035</v>
      </c>
      <c r="I31" s="351">
        <v>5.0778826569578035</v>
      </c>
      <c r="J31" s="83">
        <v>5.0778826569578035</v>
      </c>
      <c r="K31" s="351">
        <v>5.0778826569578035</v>
      </c>
      <c r="L31" s="351">
        <v>5.0778826569578035</v>
      </c>
      <c r="M31" s="351">
        <v>6.096328048591432</v>
      </c>
      <c r="N31" s="351">
        <v>6.5811654340605106</v>
      </c>
      <c r="O31" s="351">
        <v>5.8696880906079523</v>
      </c>
      <c r="P31" s="351">
        <v>5.1582107471553931</v>
      </c>
      <c r="Q31" s="351">
        <v>4.4467334008530974</v>
      </c>
      <c r="R31" s="351">
        <v>3.7352560574005387</v>
      </c>
      <c r="S31" s="351">
        <v>3.0237787139479799</v>
      </c>
      <c r="T31" s="351">
        <v>2.3123013676456847</v>
      </c>
      <c r="U31" s="351">
        <v>1.6008240241931253</v>
      </c>
      <c r="V31" s="351">
        <v>0.97828134938457068</v>
      </c>
      <c r="W31" s="351">
        <v>0</v>
      </c>
      <c r="X31" s="351">
        <v>0</v>
      </c>
      <c r="Y31" s="351">
        <v>0</v>
      </c>
      <c r="Z31" s="351">
        <v>0</v>
      </c>
      <c r="AA31" s="351">
        <v>0</v>
      </c>
      <c r="AB31" s="351">
        <v>0</v>
      </c>
      <c r="AC31" s="351">
        <v>0</v>
      </c>
      <c r="AD31" s="351">
        <v>0</v>
      </c>
      <c r="AE31" s="351">
        <v>0</v>
      </c>
      <c r="AF31" s="351">
        <v>0</v>
      </c>
      <c r="AG31" s="351">
        <v>0</v>
      </c>
      <c r="AH31" s="1035">
        <v>0</v>
      </c>
      <c r="AI31" s="351">
        <v>0</v>
      </c>
      <c r="AJ31" s="83">
        <f t="shared" si="3"/>
        <v>85.503511146460511</v>
      </c>
      <c r="AK31" s="471"/>
      <c r="AL31" s="471"/>
      <c r="AM31" s="471"/>
      <c r="AN31" s="471"/>
      <c r="AO31" s="471"/>
      <c r="AP31" s="471"/>
      <c r="AQ31" s="471"/>
      <c r="AR31" s="471"/>
      <c r="AS31" s="471"/>
      <c r="AT31" s="471"/>
      <c r="AU31" s="471"/>
      <c r="AV31" s="471"/>
      <c r="AW31" s="471"/>
      <c r="AX31" s="471"/>
      <c r="AY31" s="471"/>
      <c r="AZ31" s="471"/>
      <c r="BA31" s="471"/>
      <c r="BB31" s="471"/>
      <c r="BC31" s="471"/>
      <c r="BD31" s="471"/>
      <c r="BE31" s="471"/>
      <c r="BF31" s="471"/>
      <c r="BG31" s="471"/>
      <c r="BH31" s="471"/>
      <c r="BI31" s="471"/>
      <c r="BJ31" s="471"/>
      <c r="BK31" s="471"/>
      <c r="BL31" s="471"/>
      <c r="BM31" s="471"/>
      <c r="BN31" s="471"/>
      <c r="BO31" s="471"/>
      <c r="BP31" s="471"/>
      <c r="BQ31" s="471"/>
      <c r="BR31" s="471"/>
      <c r="BS31" s="471"/>
      <c r="BT31" s="471"/>
      <c r="BU31" s="471"/>
      <c r="BV31" s="471"/>
      <c r="BW31" s="471"/>
      <c r="BX31" s="471"/>
      <c r="BY31" s="471"/>
      <c r="BZ31" s="471"/>
      <c r="CA31" s="471"/>
      <c r="CB31" s="471"/>
      <c r="CC31" s="471"/>
      <c r="CD31" s="471"/>
      <c r="CE31" s="471"/>
      <c r="CF31" s="471"/>
      <c r="CG31" s="471"/>
      <c r="CH31" s="471"/>
    </row>
    <row r="32" spans="1:86" s="468" customFormat="1" x14ac:dyDescent="0.2">
      <c r="A32" s="275"/>
      <c r="B32" s="354" t="s">
        <v>867</v>
      </c>
      <c r="C32" s="353">
        <f t="shared" ref="C32:K32" si="11">+C33+C34</f>
        <v>48.818275483660166</v>
      </c>
      <c r="D32" s="353">
        <f t="shared" si="11"/>
        <v>50.399985746480858</v>
      </c>
      <c r="E32" s="353">
        <f t="shared" si="11"/>
        <v>32.159510595863985</v>
      </c>
      <c r="F32" s="353">
        <f t="shared" si="11"/>
        <v>12.596577029918571</v>
      </c>
      <c r="G32" s="353">
        <f t="shared" si="11"/>
        <v>1.9429917291599301</v>
      </c>
      <c r="H32" s="353">
        <f t="shared" si="11"/>
        <v>0</v>
      </c>
      <c r="I32" s="353">
        <f t="shared" si="11"/>
        <v>0</v>
      </c>
      <c r="J32" s="353">
        <f t="shared" si="11"/>
        <v>0</v>
      </c>
      <c r="K32" s="353">
        <f t="shared" si="11"/>
        <v>0</v>
      </c>
      <c r="L32" s="353">
        <f t="shared" ref="L32:AI32" si="12">+L33+L34</f>
        <v>0</v>
      </c>
      <c r="M32" s="353">
        <f t="shared" si="12"/>
        <v>0</v>
      </c>
      <c r="N32" s="353">
        <f t="shared" si="12"/>
        <v>0</v>
      </c>
      <c r="O32" s="353">
        <f t="shared" si="12"/>
        <v>0</v>
      </c>
      <c r="P32" s="353">
        <f t="shared" si="12"/>
        <v>0</v>
      </c>
      <c r="Q32" s="353">
        <f t="shared" si="12"/>
        <v>0</v>
      </c>
      <c r="R32" s="353">
        <f t="shared" si="12"/>
        <v>0</v>
      </c>
      <c r="S32" s="353">
        <f t="shared" si="12"/>
        <v>0</v>
      </c>
      <c r="T32" s="353">
        <f t="shared" si="12"/>
        <v>0</v>
      </c>
      <c r="U32" s="353">
        <f t="shared" si="12"/>
        <v>0</v>
      </c>
      <c r="V32" s="353">
        <f t="shared" si="12"/>
        <v>0</v>
      </c>
      <c r="W32" s="353">
        <f t="shared" si="12"/>
        <v>0</v>
      </c>
      <c r="X32" s="353">
        <f t="shared" si="12"/>
        <v>0</v>
      </c>
      <c r="Y32" s="353">
        <f t="shared" si="12"/>
        <v>0</v>
      </c>
      <c r="Z32" s="353">
        <f t="shared" si="12"/>
        <v>0</v>
      </c>
      <c r="AA32" s="353">
        <f t="shared" si="12"/>
        <v>0</v>
      </c>
      <c r="AB32" s="353">
        <f t="shared" si="12"/>
        <v>0</v>
      </c>
      <c r="AC32" s="353">
        <f t="shared" si="12"/>
        <v>0</v>
      </c>
      <c r="AD32" s="353">
        <f t="shared" si="12"/>
        <v>0</v>
      </c>
      <c r="AE32" s="353">
        <f t="shared" si="12"/>
        <v>0</v>
      </c>
      <c r="AF32" s="353">
        <f t="shared" si="12"/>
        <v>0</v>
      </c>
      <c r="AG32" s="353">
        <f t="shared" si="12"/>
        <v>0</v>
      </c>
      <c r="AH32" s="1015">
        <f t="shared" ref="AH32" si="13">+AH33+AH34</f>
        <v>0</v>
      </c>
      <c r="AI32" s="353">
        <f t="shared" si="12"/>
        <v>0</v>
      </c>
      <c r="AJ32" s="94">
        <f>SUM(C32:AI32)</f>
        <v>145.91734058508351</v>
      </c>
      <c r="AK32" s="471"/>
      <c r="AL32" s="471"/>
      <c r="AM32" s="471"/>
      <c r="AN32" s="471"/>
      <c r="AO32" s="471"/>
      <c r="AP32" s="471"/>
      <c r="AQ32" s="471"/>
      <c r="AR32" s="471"/>
      <c r="AS32" s="471"/>
      <c r="AT32" s="471"/>
      <c r="AU32" s="471"/>
      <c r="AV32" s="471"/>
      <c r="AW32" s="471"/>
      <c r="AX32" s="471"/>
      <c r="AY32" s="471"/>
      <c r="AZ32" s="471"/>
      <c r="BA32" s="471"/>
      <c r="BB32" s="471"/>
      <c r="BC32" s="471"/>
      <c r="BD32" s="471"/>
      <c r="BE32" s="471"/>
      <c r="BF32" s="471"/>
      <c r="BG32" s="471"/>
      <c r="BH32" s="471"/>
      <c r="BI32" s="471"/>
      <c r="BJ32" s="471"/>
      <c r="BK32" s="471"/>
      <c r="BL32" s="471"/>
      <c r="BM32" s="471"/>
      <c r="BN32" s="471"/>
      <c r="BO32" s="471"/>
      <c r="BP32" s="471"/>
      <c r="BQ32" s="471"/>
      <c r="BR32" s="471"/>
      <c r="BS32" s="471"/>
      <c r="BT32" s="471"/>
      <c r="BU32" s="471"/>
      <c r="BV32" s="471"/>
      <c r="BW32" s="471"/>
      <c r="BX32" s="471"/>
      <c r="BY32" s="471"/>
      <c r="BZ32" s="471"/>
      <c r="CA32" s="471"/>
      <c r="CB32" s="471"/>
      <c r="CC32" s="471"/>
      <c r="CD32" s="471"/>
      <c r="CE32" s="471"/>
      <c r="CF32" s="471"/>
      <c r="CG32" s="471"/>
      <c r="CH32" s="471"/>
    </row>
    <row r="33" spans="1:86" s="468" customFormat="1" x14ac:dyDescent="0.2">
      <c r="A33" s="275"/>
      <c r="B33" s="354" t="s">
        <v>73</v>
      </c>
      <c r="C33" s="353">
        <v>36.450827693660166</v>
      </c>
      <c r="D33" s="353">
        <v>7.0824333164808539</v>
      </c>
      <c r="E33" s="353">
        <v>5.2506531358639839</v>
      </c>
      <c r="F33" s="353">
        <v>2.9570668899185693</v>
      </c>
      <c r="G33" s="353">
        <v>0.44254190915993002</v>
      </c>
      <c r="H33" s="353">
        <v>0</v>
      </c>
      <c r="I33" s="353">
        <v>0</v>
      </c>
      <c r="J33" s="94">
        <v>0</v>
      </c>
      <c r="K33" s="353">
        <v>0</v>
      </c>
      <c r="L33" s="353">
        <v>0</v>
      </c>
      <c r="M33" s="353">
        <v>0</v>
      </c>
      <c r="N33" s="353">
        <v>0</v>
      </c>
      <c r="O33" s="353">
        <v>0</v>
      </c>
      <c r="P33" s="353">
        <v>0</v>
      </c>
      <c r="Q33" s="353">
        <v>0</v>
      </c>
      <c r="R33" s="353">
        <v>0</v>
      </c>
      <c r="S33" s="353">
        <v>0</v>
      </c>
      <c r="T33" s="353">
        <v>0</v>
      </c>
      <c r="U33" s="353">
        <v>0</v>
      </c>
      <c r="V33" s="353">
        <v>0</v>
      </c>
      <c r="W33" s="353">
        <v>0</v>
      </c>
      <c r="X33" s="353">
        <v>0</v>
      </c>
      <c r="Y33" s="353">
        <v>0</v>
      </c>
      <c r="Z33" s="353">
        <v>0</v>
      </c>
      <c r="AA33" s="353">
        <v>0</v>
      </c>
      <c r="AB33" s="353">
        <v>0</v>
      </c>
      <c r="AC33" s="353">
        <v>0</v>
      </c>
      <c r="AD33" s="353">
        <v>0</v>
      </c>
      <c r="AE33" s="353">
        <v>0</v>
      </c>
      <c r="AF33" s="353">
        <v>0</v>
      </c>
      <c r="AG33" s="353">
        <v>0</v>
      </c>
      <c r="AH33" s="1015">
        <v>0</v>
      </c>
      <c r="AI33" s="353">
        <v>0</v>
      </c>
      <c r="AJ33" s="94">
        <f>SUM(C33:AI33)</f>
        <v>52.183522945083503</v>
      </c>
      <c r="AK33" s="471"/>
      <c r="AL33" s="471"/>
      <c r="AM33" s="471"/>
      <c r="AN33" s="471"/>
      <c r="AO33" s="471"/>
      <c r="AP33" s="471"/>
      <c r="AQ33" s="471"/>
      <c r="AR33" s="471"/>
      <c r="AS33" s="471"/>
      <c r="AT33" s="471"/>
      <c r="AU33" s="471"/>
      <c r="AV33" s="471"/>
      <c r="AW33" s="471"/>
      <c r="AX33" s="471"/>
      <c r="AY33" s="471"/>
      <c r="AZ33" s="471"/>
      <c r="BA33" s="471"/>
      <c r="BB33" s="471"/>
      <c r="BC33" s="471"/>
      <c r="BD33" s="471"/>
      <c r="BE33" s="471"/>
      <c r="BF33" s="471"/>
      <c r="BG33" s="471"/>
      <c r="BH33" s="471"/>
      <c r="BI33" s="471"/>
      <c r="BJ33" s="471"/>
      <c r="BK33" s="471"/>
      <c r="BL33" s="471"/>
      <c r="BM33" s="471"/>
      <c r="BN33" s="471"/>
      <c r="BO33" s="471"/>
      <c r="BP33" s="471"/>
      <c r="BQ33" s="471"/>
      <c r="BR33" s="471"/>
      <c r="BS33" s="471"/>
      <c r="BT33" s="471"/>
      <c r="BU33" s="471"/>
      <c r="BV33" s="471"/>
      <c r="BW33" s="471"/>
      <c r="BX33" s="471"/>
      <c r="BY33" s="471"/>
      <c r="BZ33" s="471"/>
      <c r="CA33" s="471"/>
      <c r="CB33" s="471"/>
      <c r="CC33" s="471"/>
      <c r="CD33" s="471"/>
      <c r="CE33" s="471"/>
      <c r="CF33" s="471"/>
      <c r="CG33" s="471"/>
      <c r="CH33" s="471"/>
    </row>
    <row r="34" spans="1:86" s="468" customFormat="1" x14ac:dyDescent="0.2">
      <c r="A34" s="275"/>
      <c r="B34" s="356" t="s">
        <v>71</v>
      </c>
      <c r="C34" s="357">
        <v>12.367447790000002</v>
      </c>
      <c r="D34" s="357">
        <v>43.317552430000006</v>
      </c>
      <c r="E34" s="357">
        <v>26.90885746</v>
      </c>
      <c r="F34" s="357">
        <v>9.6395101400000005</v>
      </c>
      <c r="G34" s="357">
        <v>1.50044982</v>
      </c>
      <c r="H34" s="357">
        <v>0</v>
      </c>
      <c r="I34" s="357">
        <v>0</v>
      </c>
      <c r="J34" s="84">
        <v>0</v>
      </c>
      <c r="K34" s="357">
        <v>0</v>
      </c>
      <c r="L34" s="357">
        <v>0</v>
      </c>
      <c r="M34" s="357">
        <v>0</v>
      </c>
      <c r="N34" s="357">
        <v>0</v>
      </c>
      <c r="O34" s="357">
        <v>0</v>
      </c>
      <c r="P34" s="357">
        <v>0</v>
      </c>
      <c r="Q34" s="357">
        <v>0</v>
      </c>
      <c r="R34" s="357">
        <v>0</v>
      </c>
      <c r="S34" s="357">
        <v>0</v>
      </c>
      <c r="T34" s="357">
        <v>0</v>
      </c>
      <c r="U34" s="357">
        <v>0</v>
      </c>
      <c r="V34" s="357">
        <v>0</v>
      </c>
      <c r="W34" s="357">
        <v>0</v>
      </c>
      <c r="X34" s="357">
        <v>0</v>
      </c>
      <c r="Y34" s="357">
        <v>0</v>
      </c>
      <c r="Z34" s="357">
        <v>0</v>
      </c>
      <c r="AA34" s="357">
        <v>0</v>
      </c>
      <c r="AB34" s="357">
        <v>0</v>
      </c>
      <c r="AC34" s="357">
        <v>0</v>
      </c>
      <c r="AD34" s="357">
        <v>0</v>
      </c>
      <c r="AE34" s="357">
        <v>0</v>
      </c>
      <c r="AF34" s="357">
        <v>0</v>
      </c>
      <c r="AG34" s="357">
        <v>0</v>
      </c>
      <c r="AH34" s="357">
        <v>0</v>
      </c>
      <c r="AI34" s="357">
        <v>0</v>
      </c>
      <c r="AJ34" s="84">
        <f>SUM(C34:AI34)</f>
        <v>93.733817640000012</v>
      </c>
      <c r="AK34" s="471"/>
      <c r="AL34" s="471"/>
      <c r="AM34" s="471"/>
      <c r="AN34" s="471"/>
      <c r="AO34" s="471"/>
      <c r="AP34" s="471"/>
      <c r="AQ34" s="471"/>
      <c r="AR34" s="471"/>
      <c r="AS34" s="471"/>
      <c r="AT34" s="471"/>
      <c r="AU34" s="471"/>
      <c r="AV34" s="471"/>
      <c r="AW34" s="471"/>
      <c r="AX34" s="471"/>
      <c r="AY34" s="471"/>
      <c r="AZ34" s="471"/>
      <c r="BA34" s="471"/>
      <c r="BB34" s="471"/>
      <c r="BC34" s="471"/>
      <c r="BD34" s="471"/>
      <c r="BE34" s="471"/>
      <c r="BF34" s="471"/>
      <c r="BG34" s="471"/>
      <c r="BH34" s="471"/>
      <c r="BI34" s="471"/>
      <c r="BJ34" s="471"/>
      <c r="BK34" s="471"/>
      <c r="BL34" s="471"/>
      <c r="BM34" s="471"/>
      <c r="BN34" s="471"/>
      <c r="BO34" s="471"/>
      <c r="BP34" s="471"/>
      <c r="BQ34" s="471"/>
      <c r="BR34" s="471"/>
      <c r="BS34" s="471"/>
      <c r="BT34" s="471"/>
      <c r="BU34" s="471"/>
      <c r="BV34" s="471"/>
      <c r="BW34" s="471"/>
      <c r="BX34" s="471"/>
      <c r="BY34" s="471"/>
      <c r="BZ34" s="471"/>
      <c r="CA34" s="471"/>
      <c r="CB34" s="471"/>
      <c r="CC34" s="471"/>
      <c r="CD34" s="471"/>
      <c r="CE34" s="471"/>
      <c r="CF34" s="471"/>
      <c r="CG34" s="471"/>
      <c r="CH34" s="471"/>
    </row>
    <row r="35" spans="1:86" s="471" customFormat="1" ht="13.5" thickBot="1" x14ac:dyDescent="0.25">
      <c r="A35" s="275"/>
      <c r="B35" s="358"/>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1014"/>
      <c r="AI35" s="359"/>
      <c r="AJ35" s="359"/>
    </row>
    <row r="36" spans="1:86" s="471" customFormat="1" ht="13.5" thickBot="1" x14ac:dyDescent="0.25">
      <c r="A36" s="275"/>
      <c r="B36" s="126" t="s">
        <v>308</v>
      </c>
      <c r="C36" s="78">
        <f t="shared" ref="C36:AI36" si="14">+C37+C54+SUM(C71:C117)+C120</f>
        <v>4812.2731053326006</v>
      </c>
      <c r="D36" s="78">
        <f t="shared" si="14"/>
        <v>11995.916995234506</v>
      </c>
      <c r="E36" s="78">
        <f t="shared" si="14"/>
        <v>8893.842311427321</v>
      </c>
      <c r="F36" s="78">
        <f t="shared" si="14"/>
        <v>7746.7962632090303</v>
      </c>
      <c r="G36" s="78">
        <f t="shared" si="14"/>
        <v>6599.4428669225472</v>
      </c>
      <c r="H36" s="78">
        <f t="shared" si="14"/>
        <v>5981.0349986909278</v>
      </c>
      <c r="I36" s="78">
        <f t="shared" si="14"/>
        <v>5515.2258797996892</v>
      </c>
      <c r="J36" s="78">
        <f t="shared" si="14"/>
        <v>4624.1475160272812</v>
      </c>
      <c r="K36" s="78">
        <f t="shared" si="14"/>
        <v>3811.2228849729136</v>
      </c>
      <c r="L36" s="78">
        <f t="shared" si="14"/>
        <v>2942.1889815457407</v>
      </c>
      <c r="M36" s="78">
        <f t="shared" si="14"/>
        <v>2619.1861250148168</v>
      </c>
      <c r="N36" s="78">
        <f t="shared" si="14"/>
        <v>2495.9085804933884</v>
      </c>
      <c r="O36" s="78">
        <f t="shared" si="14"/>
        <v>2254.722807238245</v>
      </c>
      <c r="P36" s="78">
        <f t="shared" si="14"/>
        <v>2013.6769910821856</v>
      </c>
      <c r="Q36" s="78">
        <f t="shared" si="14"/>
        <v>1772.3512607192929</v>
      </c>
      <c r="R36" s="78">
        <f t="shared" si="14"/>
        <v>1573.9319190958363</v>
      </c>
      <c r="S36" s="78">
        <f t="shared" si="14"/>
        <v>1469.5810400224325</v>
      </c>
      <c r="T36" s="78">
        <f t="shared" si="14"/>
        <v>1325.8719047548148</v>
      </c>
      <c r="U36" s="78">
        <f t="shared" si="14"/>
        <v>1040.3559148599418</v>
      </c>
      <c r="V36" s="78">
        <f t="shared" si="14"/>
        <v>922.66289403674148</v>
      </c>
      <c r="W36" s="78">
        <f t="shared" si="14"/>
        <v>805.17863285594137</v>
      </c>
      <c r="X36" s="78">
        <f t="shared" si="14"/>
        <v>784.24906666725349</v>
      </c>
      <c r="Y36" s="78">
        <f t="shared" si="14"/>
        <v>763.03958622683808</v>
      </c>
      <c r="Z36" s="78">
        <f t="shared" si="14"/>
        <v>741.97006291086154</v>
      </c>
      <c r="AA36" s="78">
        <f t="shared" si="14"/>
        <v>720.90053959488512</v>
      </c>
      <c r="AB36" s="78">
        <f t="shared" si="14"/>
        <v>699.97097340904691</v>
      </c>
      <c r="AC36" s="78">
        <f t="shared" si="14"/>
        <v>678.76149296578171</v>
      </c>
      <c r="AD36" s="78">
        <f t="shared" si="14"/>
        <v>558.11560047951173</v>
      </c>
      <c r="AE36" s="78">
        <f t="shared" si="14"/>
        <v>453.27185047951178</v>
      </c>
      <c r="AF36" s="78">
        <f t="shared" si="14"/>
        <v>299.0625</v>
      </c>
      <c r="AG36" s="78">
        <f t="shared" si="14"/>
        <v>195.9375</v>
      </c>
      <c r="AH36" s="78">
        <f t="shared" si="14"/>
        <v>195.9375</v>
      </c>
      <c r="AI36" s="78">
        <f t="shared" si="14"/>
        <v>13029.84375</v>
      </c>
      <c r="AJ36" s="127">
        <f t="shared" ref="AJ36:AJ67" si="15">SUM(C36:AI36)</f>
        <v>100336.58029606986</v>
      </c>
    </row>
    <row r="37" spans="1:86" s="471" customFormat="1" x14ac:dyDescent="0.2">
      <c r="A37" s="275"/>
      <c r="B37" s="363" t="s">
        <v>75</v>
      </c>
      <c r="C37" s="364">
        <f t="shared" ref="C37:W37" si="16">+C38+C41+C48+C51</f>
        <v>0</v>
      </c>
      <c r="D37" s="364">
        <f t="shared" si="16"/>
        <v>500.44403239318359</v>
      </c>
      <c r="E37" s="364">
        <f t="shared" si="16"/>
        <v>500.44403239318359</v>
      </c>
      <c r="F37" s="364">
        <f t="shared" si="16"/>
        <v>500.44403239318359</v>
      </c>
      <c r="G37" s="364">
        <f t="shared" si="16"/>
        <v>500.44403239318359</v>
      </c>
      <c r="H37" s="364">
        <f t="shared" si="16"/>
        <v>500.44403239318359</v>
      </c>
      <c r="I37" s="364">
        <f t="shared" si="16"/>
        <v>500.44403239318359</v>
      </c>
      <c r="J37" s="364">
        <f t="shared" si="16"/>
        <v>500.44403239318359</v>
      </c>
      <c r="K37" s="364">
        <f t="shared" si="16"/>
        <v>500.44403239318359</v>
      </c>
      <c r="L37" s="364">
        <f t="shared" si="16"/>
        <v>500.44403239318359</v>
      </c>
      <c r="M37" s="364">
        <f t="shared" si="16"/>
        <v>600.82224948825683</v>
      </c>
      <c r="N37" s="364">
        <f t="shared" si="16"/>
        <v>648.61043156677226</v>
      </c>
      <c r="O37" s="364">
        <f t="shared" si="16"/>
        <v>578.49038492336842</v>
      </c>
      <c r="P37" s="364">
        <f t="shared" si="16"/>
        <v>508.37033827086253</v>
      </c>
      <c r="Q37" s="364">
        <f t="shared" si="16"/>
        <v>438.2502916194104</v>
      </c>
      <c r="R37" s="364">
        <f t="shared" si="16"/>
        <v>368.1302449422588</v>
      </c>
      <c r="S37" s="364">
        <f t="shared" si="16"/>
        <v>298.01019830885497</v>
      </c>
      <c r="T37" s="364">
        <f t="shared" si="16"/>
        <v>227.89015161365509</v>
      </c>
      <c r="U37" s="364">
        <f t="shared" si="16"/>
        <v>157.77010498204723</v>
      </c>
      <c r="V37" s="364">
        <f t="shared" si="16"/>
        <v>96.414737864823579</v>
      </c>
      <c r="W37" s="364">
        <f t="shared" si="16"/>
        <v>0</v>
      </c>
      <c r="X37" s="364">
        <f t="shared" ref="X37:AI37" si="17">+X38+X41+X48+X51</f>
        <v>0</v>
      </c>
      <c r="Y37" s="364">
        <f t="shared" si="17"/>
        <v>0</v>
      </c>
      <c r="Z37" s="364">
        <f t="shared" si="17"/>
        <v>0</v>
      </c>
      <c r="AA37" s="364">
        <f t="shared" si="17"/>
        <v>0</v>
      </c>
      <c r="AB37" s="364">
        <f t="shared" si="17"/>
        <v>0</v>
      </c>
      <c r="AC37" s="364">
        <f t="shared" si="17"/>
        <v>0</v>
      </c>
      <c r="AD37" s="364">
        <f t="shared" si="17"/>
        <v>0</v>
      </c>
      <c r="AE37" s="364">
        <f t="shared" si="17"/>
        <v>0</v>
      </c>
      <c r="AF37" s="364">
        <f t="shared" si="17"/>
        <v>0</v>
      </c>
      <c r="AG37" s="364">
        <f t="shared" si="17"/>
        <v>0</v>
      </c>
      <c r="AH37" s="364">
        <f t="shared" ref="AH37" si="18">+AH38+AH41+AH48+AH51</f>
        <v>0</v>
      </c>
      <c r="AI37" s="364">
        <f t="shared" si="17"/>
        <v>0</v>
      </c>
      <c r="AJ37" s="85">
        <f t="shared" si="15"/>
        <v>8426.7554251189631</v>
      </c>
    </row>
    <row r="38" spans="1:86" s="471" customFormat="1" x14ac:dyDescent="0.2">
      <c r="A38" s="275"/>
      <c r="B38" s="275" t="s">
        <v>19</v>
      </c>
      <c r="C38" s="365">
        <f t="shared" ref="C38:W38" si="19">+C39+C40</f>
        <v>0</v>
      </c>
      <c r="D38" s="365">
        <f t="shared" si="19"/>
        <v>9.8293654491071205</v>
      </c>
      <c r="E38" s="365">
        <f t="shared" si="19"/>
        <v>9.8293654491071205</v>
      </c>
      <c r="F38" s="365">
        <f t="shared" si="19"/>
        <v>9.8293654491071205</v>
      </c>
      <c r="G38" s="365">
        <f t="shared" si="19"/>
        <v>9.8293654491071205</v>
      </c>
      <c r="H38" s="365">
        <f t="shared" si="19"/>
        <v>9.8293654491071205</v>
      </c>
      <c r="I38" s="365">
        <f t="shared" si="19"/>
        <v>9.8293654491071205</v>
      </c>
      <c r="J38" s="365">
        <f t="shared" si="19"/>
        <v>9.8293654491071205</v>
      </c>
      <c r="K38" s="365">
        <f t="shared" si="19"/>
        <v>9.8293654491071205</v>
      </c>
      <c r="L38" s="365">
        <f t="shared" si="19"/>
        <v>9.8293654491071205</v>
      </c>
      <c r="M38" s="365">
        <f t="shared" si="19"/>
        <v>11.800791856364146</v>
      </c>
      <c r="N38" s="365">
        <f t="shared" si="19"/>
        <v>12.73930188857757</v>
      </c>
      <c r="O38" s="365">
        <f t="shared" si="19"/>
        <v>11.362080062785402</v>
      </c>
      <c r="P38" s="365">
        <f t="shared" si="19"/>
        <v>9.9848582369932313</v>
      </c>
      <c r="Q38" s="365">
        <f t="shared" si="19"/>
        <v>8.6076364140507984</v>
      </c>
      <c r="R38" s="365">
        <f t="shared" si="19"/>
        <v>7.2304145854088917</v>
      </c>
      <c r="S38" s="365">
        <f t="shared" si="19"/>
        <v>5.8531927596167224</v>
      </c>
      <c r="T38" s="365">
        <f t="shared" si="19"/>
        <v>4.4759709338245521</v>
      </c>
      <c r="U38" s="365">
        <f t="shared" si="19"/>
        <v>3.0987491080323823</v>
      </c>
      <c r="V38" s="365">
        <f t="shared" si="19"/>
        <v>1.8936800104642335</v>
      </c>
      <c r="W38" s="365">
        <f t="shared" si="19"/>
        <v>0</v>
      </c>
      <c r="X38" s="365">
        <f t="shared" ref="X38:AI38" si="20">+X39+X40</f>
        <v>0</v>
      </c>
      <c r="Y38" s="365">
        <f t="shared" si="20"/>
        <v>0</v>
      </c>
      <c r="Z38" s="365">
        <f t="shared" si="20"/>
        <v>0</v>
      </c>
      <c r="AA38" s="365">
        <f t="shared" si="20"/>
        <v>0</v>
      </c>
      <c r="AB38" s="365">
        <f t="shared" si="20"/>
        <v>0</v>
      </c>
      <c r="AC38" s="365">
        <f t="shared" si="20"/>
        <v>0</v>
      </c>
      <c r="AD38" s="365">
        <f t="shared" si="20"/>
        <v>0</v>
      </c>
      <c r="AE38" s="365">
        <f t="shared" si="20"/>
        <v>0</v>
      </c>
      <c r="AF38" s="365">
        <f t="shared" si="20"/>
        <v>0</v>
      </c>
      <c r="AG38" s="365">
        <f t="shared" si="20"/>
        <v>0</v>
      </c>
      <c r="AH38" s="1025">
        <f t="shared" ref="AH38" si="21">+AH39+AH40</f>
        <v>0</v>
      </c>
      <c r="AI38" s="365">
        <f t="shared" si="20"/>
        <v>0</v>
      </c>
      <c r="AJ38" s="95">
        <f t="shared" si="15"/>
        <v>165.51096489808202</v>
      </c>
    </row>
    <row r="39" spans="1:86" s="471" customFormat="1" x14ac:dyDescent="0.2">
      <c r="A39" s="275"/>
      <c r="B39" s="366" t="s">
        <v>241</v>
      </c>
      <c r="C39" s="365">
        <v>0</v>
      </c>
      <c r="D39" s="365">
        <v>9.79042889108762</v>
      </c>
      <c r="E39" s="365">
        <v>9.79042889108762</v>
      </c>
      <c r="F39" s="365">
        <v>9.79042889108762</v>
      </c>
      <c r="G39" s="365">
        <v>9.79042889108762</v>
      </c>
      <c r="H39" s="365">
        <v>9.79042889108762</v>
      </c>
      <c r="I39" s="365">
        <v>9.79042889108762</v>
      </c>
      <c r="J39" s="81">
        <v>9.79042889108762</v>
      </c>
      <c r="K39" s="365">
        <v>9.79042889108762</v>
      </c>
      <c r="L39" s="365">
        <v>9.79042889108762</v>
      </c>
      <c r="M39" s="365">
        <v>11.754045987912557</v>
      </c>
      <c r="N39" s="365">
        <v>12.688838350389958</v>
      </c>
      <c r="O39" s="365">
        <v>11.317072043626052</v>
      </c>
      <c r="P39" s="365">
        <v>9.9453057340124058</v>
      </c>
      <c r="Q39" s="365">
        <v>8.5735394272484999</v>
      </c>
      <c r="R39" s="365">
        <v>7.2017731176348549</v>
      </c>
      <c r="S39" s="365">
        <v>5.8300068108709482</v>
      </c>
      <c r="T39" s="365">
        <v>4.4582405012573041</v>
      </c>
      <c r="U39" s="365">
        <v>3.08647419164366</v>
      </c>
      <c r="V39" s="365">
        <v>1.8861786739376751</v>
      </c>
      <c r="W39" s="365">
        <v>0</v>
      </c>
      <c r="X39" s="365">
        <v>0</v>
      </c>
      <c r="Y39" s="365">
        <v>0</v>
      </c>
      <c r="Z39" s="365">
        <v>0</v>
      </c>
      <c r="AA39" s="365">
        <v>0</v>
      </c>
      <c r="AB39" s="365">
        <v>0</v>
      </c>
      <c r="AC39" s="365">
        <v>0</v>
      </c>
      <c r="AD39" s="365">
        <v>0</v>
      </c>
      <c r="AE39" s="365">
        <v>0</v>
      </c>
      <c r="AF39" s="365">
        <v>0</v>
      </c>
      <c r="AG39" s="365">
        <v>0</v>
      </c>
      <c r="AH39" s="1025">
        <v>0</v>
      </c>
      <c r="AI39" s="365">
        <v>0</v>
      </c>
      <c r="AJ39" s="81">
        <f t="shared" si="15"/>
        <v>164.85533485832249</v>
      </c>
    </row>
    <row r="40" spans="1:86" s="471" customFormat="1" x14ac:dyDescent="0.2">
      <c r="B40" s="366" t="s">
        <v>242</v>
      </c>
      <c r="C40" s="365">
        <v>0</v>
      </c>
      <c r="D40" s="365">
        <v>3.893655801950132E-2</v>
      </c>
      <c r="E40" s="365">
        <v>3.893655801950132E-2</v>
      </c>
      <c r="F40" s="365">
        <v>3.893655801950132E-2</v>
      </c>
      <c r="G40" s="365">
        <v>3.893655801950132E-2</v>
      </c>
      <c r="H40" s="365">
        <v>3.893655801950132E-2</v>
      </c>
      <c r="I40" s="365">
        <v>3.893655801950132E-2</v>
      </c>
      <c r="J40" s="81">
        <v>3.893655801950132E-2</v>
      </c>
      <c r="K40" s="365">
        <v>3.893655801950132E-2</v>
      </c>
      <c r="L40" s="365">
        <v>3.893655801950132E-2</v>
      </c>
      <c r="M40" s="365">
        <v>4.6745868451589803E-2</v>
      </c>
      <c r="N40" s="365">
        <v>5.0463538187612997E-2</v>
      </c>
      <c r="O40" s="365">
        <v>4.5008019159350439E-2</v>
      </c>
      <c r="P40" s="365">
        <v>3.9552502980824689E-2</v>
      </c>
      <c r="Q40" s="365">
        <v>3.4096986802298938E-2</v>
      </c>
      <c r="R40" s="365">
        <v>2.8641467774036391E-2</v>
      </c>
      <c r="S40" s="365">
        <v>2.318594874577384E-2</v>
      </c>
      <c r="T40" s="365">
        <v>1.773043256724809E-2</v>
      </c>
      <c r="U40" s="365">
        <v>1.2274916388722336E-2</v>
      </c>
      <c r="V40" s="365">
        <v>7.5013365265584071E-3</v>
      </c>
      <c r="W40" s="365">
        <v>0</v>
      </c>
      <c r="X40" s="365">
        <v>0</v>
      </c>
      <c r="Y40" s="365">
        <v>0</v>
      </c>
      <c r="Z40" s="365">
        <v>0</v>
      </c>
      <c r="AA40" s="365">
        <v>0</v>
      </c>
      <c r="AB40" s="365">
        <v>0</v>
      </c>
      <c r="AC40" s="365">
        <v>0</v>
      </c>
      <c r="AD40" s="365">
        <v>0</v>
      </c>
      <c r="AE40" s="365">
        <v>0</v>
      </c>
      <c r="AF40" s="365">
        <v>0</v>
      </c>
      <c r="AG40" s="365">
        <v>0</v>
      </c>
      <c r="AH40" s="1025">
        <v>0</v>
      </c>
      <c r="AI40" s="365">
        <v>0</v>
      </c>
      <c r="AJ40" s="81">
        <f t="shared" si="15"/>
        <v>0.65563003975952772</v>
      </c>
    </row>
    <row r="41" spans="1:86" s="471" customFormat="1" x14ac:dyDescent="0.2">
      <c r="B41" s="275" t="s">
        <v>20</v>
      </c>
      <c r="C41" s="365">
        <f t="shared" ref="C41:AI41" si="22">+C42+C45</f>
        <v>0</v>
      </c>
      <c r="D41" s="365">
        <f t="shared" si="22"/>
        <v>251.04865944000002</v>
      </c>
      <c r="E41" s="365">
        <f t="shared" si="22"/>
        <v>251.04865944000002</v>
      </c>
      <c r="F41" s="365">
        <f t="shared" si="22"/>
        <v>251.04865944000002</v>
      </c>
      <c r="G41" s="365">
        <f t="shared" si="22"/>
        <v>251.04865944000002</v>
      </c>
      <c r="H41" s="365">
        <f t="shared" si="22"/>
        <v>251.04865944000002</v>
      </c>
      <c r="I41" s="365">
        <f t="shared" si="22"/>
        <v>251.04865944000002</v>
      </c>
      <c r="J41" s="365">
        <f t="shared" si="22"/>
        <v>251.04865944000002</v>
      </c>
      <c r="K41" s="365">
        <f t="shared" si="22"/>
        <v>251.04865944000002</v>
      </c>
      <c r="L41" s="365">
        <f t="shared" si="22"/>
        <v>251.04865944000002</v>
      </c>
      <c r="M41" s="365">
        <f t="shared" si="22"/>
        <v>301.25839131999999</v>
      </c>
      <c r="N41" s="365">
        <f t="shared" si="22"/>
        <v>325.10801394999999</v>
      </c>
      <c r="O41" s="365">
        <f t="shared" si="22"/>
        <v>289.96120164000001</v>
      </c>
      <c r="P41" s="365">
        <f t="shared" si="22"/>
        <v>254.81438931000002</v>
      </c>
      <c r="Q41" s="365">
        <f t="shared" si="22"/>
        <v>219.66757699999999</v>
      </c>
      <c r="R41" s="365">
        <f t="shared" si="22"/>
        <v>184.52076467000003</v>
      </c>
      <c r="S41" s="365">
        <f t="shared" si="22"/>
        <v>149.37395237000001</v>
      </c>
      <c r="T41" s="365">
        <f t="shared" si="22"/>
        <v>114.22714002999999</v>
      </c>
      <c r="U41" s="365">
        <f t="shared" si="22"/>
        <v>79.080327710000006</v>
      </c>
      <c r="V41" s="365">
        <f t="shared" si="22"/>
        <v>48.326540639999997</v>
      </c>
      <c r="W41" s="365">
        <f t="shared" si="22"/>
        <v>0</v>
      </c>
      <c r="X41" s="365">
        <f t="shared" si="22"/>
        <v>0</v>
      </c>
      <c r="Y41" s="365">
        <f t="shared" si="22"/>
        <v>0</v>
      </c>
      <c r="Z41" s="365">
        <f t="shared" si="22"/>
        <v>0</v>
      </c>
      <c r="AA41" s="365">
        <f t="shared" si="22"/>
        <v>0</v>
      </c>
      <c r="AB41" s="365">
        <f t="shared" si="22"/>
        <v>0</v>
      </c>
      <c r="AC41" s="365">
        <f t="shared" si="22"/>
        <v>0</v>
      </c>
      <c r="AD41" s="365">
        <f t="shared" si="22"/>
        <v>0</v>
      </c>
      <c r="AE41" s="365">
        <f t="shared" si="22"/>
        <v>0</v>
      </c>
      <c r="AF41" s="365">
        <f t="shared" si="22"/>
        <v>0</v>
      </c>
      <c r="AG41" s="365">
        <f t="shared" si="22"/>
        <v>0</v>
      </c>
      <c r="AH41" s="1025">
        <f t="shared" ref="AH41" si="23">+AH42+AH45</f>
        <v>0</v>
      </c>
      <c r="AI41" s="365">
        <f t="shared" si="22"/>
        <v>0</v>
      </c>
      <c r="AJ41" s="81">
        <f t="shared" si="15"/>
        <v>4225.7762336000005</v>
      </c>
    </row>
    <row r="42" spans="1:86" s="471" customFormat="1" x14ac:dyDescent="0.2">
      <c r="B42" s="366" t="s">
        <v>241</v>
      </c>
      <c r="C42" s="365">
        <f t="shared" ref="C42:H42" si="24">+C43+C44</f>
        <v>0</v>
      </c>
      <c r="D42" s="365">
        <f t="shared" si="24"/>
        <v>244.73445140000001</v>
      </c>
      <c r="E42" s="365">
        <f t="shared" si="24"/>
        <v>244.73445140000001</v>
      </c>
      <c r="F42" s="365">
        <f t="shared" si="24"/>
        <v>244.73445140000001</v>
      </c>
      <c r="G42" s="365">
        <f t="shared" si="24"/>
        <v>244.73445140000001</v>
      </c>
      <c r="H42" s="365">
        <f t="shared" si="24"/>
        <v>244.73445140000001</v>
      </c>
      <c r="I42" s="365">
        <f t="shared" ref="I42:AI42" si="25">+I43+I44</f>
        <v>244.73445140000001</v>
      </c>
      <c r="J42" s="365">
        <f t="shared" si="25"/>
        <v>244.73445140000001</v>
      </c>
      <c r="K42" s="365">
        <f t="shared" si="25"/>
        <v>244.73445140000001</v>
      </c>
      <c r="L42" s="365">
        <f t="shared" si="25"/>
        <v>244.73445140000001</v>
      </c>
      <c r="M42" s="365">
        <f t="shared" si="25"/>
        <v>293.68134166999999</v>
      </c>
      <c r="N42" s="365">
        <f t="shared" si="25"/>
        <v>316.93111454000001</v>
      </c>
      <c r="O42" s="365">
        <f t="shared" si="25"/>
        <v>282.66829135</v>
      </c>
      <c r="P42" s="365">
        <f t="shared" si="25"/>
        <v>248.40546816000003</v>
      </c>
      <c r="Q42" s="365">
        <f t="shared" si="25"/>
        <v>214.14264495999998</v>
      </c>
      <c r="R42" s="365">
        <f t="shared" si="25"/>
        <v>179.87982176000003</v>
      </c>
      <c r="S42" s="365">
        <f t="shared" si="25"/>
        <v>145.61699858</v>
      </c>
      <c r="T42" s="365">
        <f t="shared" si="25"/>
        <v>111.35417537999999</v>
      </c>
      <c r="U42" s="365">
        <f t="shared" si="25"/>
        <v>77.091352180000001</v>
      </c>
      <c r="V42" s="365">
        <f t="shared" si="25"/>
        <v>47.111055589999999</v>
      </c>
      <c r="W42" s="365">
        <f t="shared" si="25"/>
        <v>0</v>
      </c>
      <c r="X42" s="365">
        <f t="shared" si="25"/>
        <v>0</v>
      </c>
      <c r="Y42" s="365">
        <f t="shared" si="25"/>
        <v>0</v>
      </c>
      <c r="Z42" s="365">
        <f t="shared" si="25"/>
        <v>0</v>
      </c>
      <c r="AA42" s="365">
        <f t="shared" si="25"/>
        <v>0</v>
      </c>
      <c r="AB42" s="365">
        <f t="shared" si="25"/>
        <v>0</v>
      </c>
      <c r="AC42" s="365">
        <f t="shared" si="25"/>
        <v>0</v>
      </c>
      <c r="AD42" s="365">
        <f t="shared" si="25"/>
        <v>0</v>
      </c>
      <c r="AE42" s="365">
        <f t="shared" si="25"/>
        <v>0</v>
      </c>
      <c r="AF42" s="365">
        <f t="shared" si="25"/>
        <v>0</v>
      </c>
      <c r="AG42" s="365">
        <f t="shared" si="25"/>
        <v>0</v>
      </c>
      <c r="AH42" s="1025">
        <f t="shared" ref="AH42" si="26">+AH43+AH44</f>
        <v>0</v>
      </c>
      <c r="AI42" s="365">
        <f t="shared" si="25"/>
        <v>0</v>
      </c>
      <c r="AJ42" s="81">
        <f t="shared" si="15"/>
        <v>4119.4923267700015</v>
      </c>
    </row>
    <row r="43" spans="1:86" s="471" customFormat="1" x14ac:dyDescent="0.2">
      <c r="B43" s="367" t="s">
        <v>243</v>
      </c>
      <c r="C43" s="365">
        <v>0</v>
      </c>
      <c r="D43" s="365">
        <v>198.62584482</v>
      </c>
      <c r="E43" s="365">
        <v>198.62584482</v>
      </c>
      <c r="F43" s="365">
        <v>198.62584482</v>
      </c>
      <c r="G43" s="365">
        <v>198.62584482</v>
      </c>
      <c r="H43" s="365">
        <v>198.62584482</v>
      </c>
      <c r="I43" s="365">
        <v>198.62584482</v>
      </c>
      <c r="J43" s="81">
        <v>198.62584482</v>
      </c>
      <c r="K43" s="365">
        <v>198.62584482</v>
      </c>
      <c r="L43" s="365">
        <v>198.62584482</v>
      </c>
      <c r="M43" s="365">
        <v>238.35101377999999</v>
      </c>
      <c r="N43" s="365">
        <v>257.22046903</v>
      </c>
      <c r="O43" s="365">
        <v>229.41285076</v>
      </c>
      <c r="P43" s="365">
        <v>201.60523249000002</v>
      </c>
      <c r="Q43" s="365">
        <v>173.79761420999998</v>
      </c>
      <c r="R43" s="365">
        <v>145.98999593000002</v>
      </c>
      <c r="S43" s="365">
        <v>118.18237766999999</v>
      </c>
      <c r="T43" s="365">
        <v>90.37475938999998</v>
      </c>
      <c r="U43" s="365">
        <v>62.567141110000001</v>
      </c>
      <c r="V43" s="365">
        <v>38.235210299999999</v>
      </c>
      <c r="W43" s="365">
        <v>0</v>
      </c>
      <c r="X43" s="365">
        <v>0</v>
      </c>
      <c r="Y43" s="365">
        <v>0</v>
      </c>
      <c r="Z43" s="365">
        <v>0</v>
      </c>
      <c r="AA43" s="365">
        <v>0</v>
      </c>
      <c r="AB43" s="365">
        <v>0</v>
      </c>
      <c r="AC43" s="365">
        <v>0</v>
      </c>
      <c r="AD43" s="365">
        <v>0</v>
      </c>
      <c r="AE43" s="365">
        <v>0</v>
      </c>
      <c r="AF43" s="365">
        <v>0</v>
      </c>
      <c r="AG43" s="365">
        <v>0</v>
      </c>
      <c r="AH43" s="1025">
        <v>0</v>
      </c>
      <c r="AI43" s="365">
        <v>0</v>
      </c>
      <c r="AJ43" s="81">
        <f t="shared" si="15"/>
        <v>3343.3692680499998</v>
      </c>
    </row>
    <row r="44" spans="1:86" s="471" customFormat="1" x14ac:dyDescent="0.2">
      <c r="B44" s="368" t="s">
        <v>244</v>
      </c>
      <c r="C44" s="365">
        <v>0</v>
      </c>
      <c r="D44" s="365">
        <v>46.10860658</v>
      </c>
      <c r="E44" s="365">
        <v>46.10860658</v>
      </c>
      <c r="F44" s="365">
        <v>46.10860658</v>
      </c>
      <c r="G44" s="365">
        <v>46.10860658</v>
      </c>
      <c r="H44" s="365">
        <v>46.10860658</v>
      </c>
      <c r="I44" s="365">
        <v>46.10860658</v>
      </c>
      <c r="J44" s="81">
        <v>46.10860658</v>
      </c>
      <c r="K44" s="365">
        <v>46.10860658</v>
      </c>
      <c r="L44" s="365">
        <v>46.10860658</v>
      </c>
      <c r="M44" s="365">
        <v>55.33032789</v>
      </c>
      <c r="N44" s="365">
        <v>59.710645510000006</v>
      </c>
      <c r="O44" s="365">
        <v>53.255440590000006</v>
      </c>
      <c r="P44" s="365">
        <v>46.800235669999999</v>
      </c>
      <c r="Q44" s="365">
        <v>40.345030749999999</v>
      </c>
      <c r="R44" s="365">
        <v>33.889825829999999</v>
      </c>
      <c r="S44" s="365">
        <v>27.43462091</v>
      </c>
      <c r="T44" s="365">
        <v>20.979415990000003</v>
      </c>
      <c r="U44" s="365">
        <v>14.52421107</v>
      </c>
      <c r="V44" s="365">
        <v>8.8758452900000009</v>
      </c>
      <c r="W44" s="365">
        <v>0</v>
      </c>
      <c r="X44" s="365">
        <v>0</v>
      </c>
      <c r="Y44" s="365">
        <v>0</v>
      </c>
      <c r="Z44" s="365">
        <v>0</v>
      </c>
      <c r="AA44" s="365">
        <v>0</v>
      </c>
      <c r="AB44" s="365">
        <v>0</v>
      </c>
      <c r="AC44" s="365">
        <v>0</v>
      </c>
      <c r="AD44" s="365">
        <v>0</v>
      </c>
      <c r="AE44" s="365">
        <v>0</v>
      </c>
      <c r="AF44" s="365">
        <v>0</v>
      </c>
      <c r="AG44" s="365">
        <v>0</v>
      </c>
      <c r="AH44" s="1025">
        <v>0</v>
      </c>
      <c r="AI44" s="365">
        <v>0</v>
      </c>
      <c r="AJ44" s="81">
        <f t="shared" si="15"/>
        <v>776.12305872000013</v>
      </c>
    </row>
    <row r="45" spans="1:86" s="471" customFormat="1" x14ac:dyDescent="0.2">
      <c r="B45" s="366" t="s">
        <v>522</v>
      </c>
      <c r="C45" s="365">
        <f>+C46+C47</f>
        <v>0</v>
      </c>
      <c r="D45" s="365">
        <f>+D46+D47</f>
        <v>6.3142080399999996</v>
      </c>
      <c r="E45" s="365">
        <f>+E46+E47</f>
        <v>6.3142080399999996</v>
      </c>
      <c r="F45" s="365">
        <f t="shared" ref="F45:AI45" si="27">+F46+F47</f>
        <v>6.3142080399999996</v>
      </c>
      <c r="G45" s="365">
        <f t="shared" si="27"/>
        <v>6.3142080399999996</v>
      </c>
      <c r="H45" s="365">
        <f t="shared" si="27"/>
        <v>6.3142080399999996</v>
      </c>
      <c r="I45" s="365">
        <f t="shared" si="27"/>
        <v>6.3142080399999996</v>
      </c>
      <c r="J45" s="365">
        <f t="shared" si="27"/>
        <v>6.3142080399999996</v>
      </c>
      <c r="K45" s="365">
        <f t="shared" si="27"/>
        <v>6.3142080399999996</v>
      </c>
      <c r="L45" s="365">
        <f t="shared" si="27"/>
        <v>6.3142080399999996</v>
      </c>
      <c r="M45" s="365">
        <f>+M46+M47</f>
        <v>7.5770496499999993</v>
      </c>
      <c r="N45" s="365">
        <f t="shared" si="27"/>
        <v>8.1768994100000008</v>
      </c>
      <c r="O45" s="365">
        <f t="shared" si="27"/>
        <v>7.2929102899999982</v>
      </c>
      <c r="P45" s="365">
        <f t="shared" si="27"/>
        <v>6.4089211500000003</v>
      </c>
      <c r="Q45" s="365">
        <f t="shared" si="27"/>
        <v>5.5249320399999995</v>
      </c>
      <c r="R45" s="365">
        <f t="shared" si="27"/>
        <v>4.6409429099999997</v>
      </c>
      <c r="S45" s="365">
        <f t="shared" si="27"/>
        <v>3.7569537899999998</v>
      </c>
      <c r="T45" s="365">
        <f t="shared" si="27"/>
        <v>2.8729646500000001</v>
      </c>
      <c r="U45" s="365">
        <f t="shared" si="27"/>
        <v>1.9889755299999998</v>
      </c>
      <c r="V45" s="365">
        <f t="shared" si="27"/>
        <v>1.2154850500000001</v>
      </c>
      <c r="W45" s="365">
        <f t="shared" si="27"/>
        <v>0</v>
      </c>
      <c r="X45" s="365">
        <f t="shared" si="27"/>
        <v>0</v>
      </c>
      <c r="Y45" s="365">
        <f t="shared" si="27"/>
        <v>0</v>
      </c>
      <c r="Z45" s="365">
        <f t="shared" si="27"/>
        <v>0</v>
      </c>
      <c r="AA45" s="365">
        <f t="shared" si="27"/>
        <v>0</v>
      </c>
      <c r="AB45" s="365">
        <f t="shared" si="27"/>
        <v>0</v>
      </c>
      <c r="AC45" s="365">
        <f t="shared" si="27"/>
        <v>0</v>
      </c>
      <c r="AD45" s="365">
        <f t="shared" si="27"/>
        <v>0</v>
      </c>
      <c r="AE45" s="365">
        <f t="shared" si="27"/>
        <v>0</v>
      </c>
      <c r="AF45" s="365">
        <f t="shared" si="27"/>
        <v>0</v>
      </c>
      <c r="AG45" s="365">
        <f t="shared" si="27"/>
        <v>0</v>
      </c>
      <c r="AH45" s="1025">
        <f t="shared" ref="AH45" si="28">+AH46+AH47</f>
        <v>0</v>
      </c>
      <c r="AI45" s="365">
        <f t="shared" si="27"/>
        <v>0</v>
      </c>
      <c r="AJ45" s="81">
        <f t="shared" si="15"/>
        <v>106.28390682999998</v>
      </c>
    </row>
    <row r="46" spans="1:86" s="471" customFormat="1" x14ac:dyDescent="0.2">
      <c r="B46" s="367" t="s">
        <v>243</v>
      </c>
      <c r="C46" s="365">
        <v>0</v>
      </c>
      <c r="D46" s="365">
        <v>3.6352192199999998</v>
      </c>
      <c r="E46" s="365">
        <v>3.6352192199999998</v>
      </c>
      <c r="F46" s="365">
        <v>3.6352192199999998</v>
      </c>
      <c r="G46" s="365">
        <v>3.6352192199999998</v>
      </c>
      <c r="H46" s="365">
        <v>3.6352192199999998</v>
      </c>
      <c r="I46" s="365">
        <v>3.6352192199999998</v>
      </c>
      <c r="J46" s="81">
        <v>3.6352192199999998</v>
      </c>
      <c r="K46" s="365">
        <v>3.6352192199999998</v>
      </c>
      <c r="L46" s="365">
        <v>3.6352192199999998</v>
      </c>
      <c r="M46" s="365">
        <v>4.3622630600000001</v>
      </c>
      <c r="N46" s="365">
        <v>4.7076088800000004</v>
      </c>
      <c r="O46" s="365">
        <v>4.1986781999999989</v>
      </c>
      <c r="P46" s="365">
        <v>3.6897475000000002</v>
      </c>
      <c r="Q46" s="365">
        <v>3.18081681</v>
      </c>
      <c r="R46" s="365">
        <v>2.6718861199999999</v>
      </c>
      <c r="S46" s="365">
        <v>2.1629554399999997</v>
      </c>
      <c r="T46" s="365">
        <v>1.6540247399999999</v>
      </c>
      <c r="U46" s="365">
        <v>1.1450940499999998</v>
      </c>
      <c r="V46" s="365">
        <v>0.6997797</v>
      </c>
      <c r="W46" s="365">
        <v>0</v>
      </c>
      <c r="X46" s="365">
        <v>0</v>
      </c>
      <c r="Y46" s="365">
        <v>0</v>
      </c>
      <c r="Z46" s="365">
        <v>0</v>
      </c>
      <c r="AA46" s="365">
        <v>0</v>
      </c>
      <c r="AB46" s="365">
        <v>0</v>
      </c>
      <c r="AC46" s="365">
        <v>0</v>
      </c>
      <c r="AD46" s="365">
        <v>0</v>
      </c>
      <c r="AE46" s="365">
        <v>0</v>
      </c>
      <c r="AF46" s="365">
        <v>0</v>
      </c>
      <c r="AG46" s="365">
        <v>0</v>
      </c>
      <c r="AH46" s="1025">
        <v>0</v>
      </c>
      <c r="AI46" s="365">
        <v>0</v>
      </c>
      <c r="AJ46" s="81">
        <f t="shared" si="15"/>
        <v>61.189827479999991</v>
      </c>
    </row>
    <row r="47" spans="1:86" s="471" customFormat="1" x14ac:dyDescent="0.2">
      <c r="B47" s="368" t="s">
        <v>244</v>
      </c>
      <c r="C47" s="365">
        <v>0</v>
      </c>
      <c r="D47" s="365">
        <v>2.6789888199999998</v>
      </c>
      <c r="E47" s="365">
        <v>2.6789888199999998</v>
      </c>
      <c r="F47" s="365">
        <v>2.6789888199999998</v>
      </c>
      <c r="G47" s="365">
        <v>2.6789888199999998</v>
      </c>
      <c r="H47" s="365">
        <v>2.6789888199999998</v>
      </c>
      <c r="I47" s="365">
        <v>2.6789888199999998</v>
      </c>
      <c r="J47" s="81">
        <v>2.6789888199999998</v>
      </c>
      <c r="K47" s="365">
        <v>2.6789888199999998</v>
      </c>
      <c r="L47" s="365">
        <v>2.6789888199999998</v>
      </c>
      <c r="M47" s="365">
        <v>3.2147865899999997</v>
      </c>
      <c r="N47" s="365">
        <v>3.4692905300000003</v>
      </c>
      <c r="O47" s="365">
        <v>3.0942320899999998</v>
      </c>
      <c r="P47" s="365">
        <v>2.7191736500000001</v>
      </c>
      <c r="Q47" s="365">
        <v>2.3441152299999999</v>
      </c>
      <c r="R47" s="365">
        <v>1.96905679</v>
      </c>
      <c r="S47" s="365">
        <v>1.5939983500000001</v>
      </c>
      <c r="T47" s="365">
        <v>1.2189399100000002</v>
      </c>
      <c r="U47" s="365">
        <v>0.84388147999999996</v>
      </c>
      <c r="V47" s="365">
        <v>0.51570535000000006</v>
      </c>
      <c r="W47" s="365">
        <v>0</v>
      </c>
      <c r="X47" s="365">
        <v>0</v>
      </c>
      <c r="Y47" s="365">
        <v>0</v>
      </c>
      <c r="Z47" s="365">
        <v>0</v>
      </c>
      <c r="AA47" s="365">
        <v>0</v>
      </c>
      <c r="AB47" s="365">
        <v>0</v>
      </c>
      <c r="AC47" s="365">
        <v>0</v>
      </c>
      <c r="AD47" s="365">
        <v>0</v>
      </c>
      <c r="AE47" s="365">
        <v>0</v>
      </c>
      <c r="AF47" s="365">
        <v>0</v>
      </c>
      <c r="AG47" s="365">
        <v>0</v>
      </c>
      <c r="AH47" s="1025">
        <v>0</v>
      </c>
      <c r="AI47" s="365">
        <v>0</v>
      </c>
      <c r="AJ47" s="81">
        <f t="shared" si="15"/>
        <v>45.094079350000008</v>
      </c>
    </row>
    <row r="48" spans="1:86" s="471" customFormat="1" x14ac:dyDescent="0.2">
      <c r="B48" s="275" t="s">
        <v>21</v>
      </c>
      <c r="C48" s="365">
        <f t="shared" ref="C48:W48" si="29">+C49+C50</f>
        <v>0</v>
      </c>
      <c r="D48" s="365">
        <f t="shared" si="29"/>
        <v>238.4426119442023</v>
      </c>
      <c r="E48" s="365">
        <f t="shared" si="29"/>
        <v>238.4426119442023</v>
      </c>
      <c r="F48" s="365">
        <f t="shared" si="29"/>
        <v>238.4426119442023</v>
      </c>
      <c r="G48" s="365">
        <f t="shared" si="29"/>
        <v>238.4426119442023</v>
      </c>
      <c r="H48" s="365">
        <f t="shared" si="29"/>
        <v>238.4426119442023</v>
      </c>
      <c r="I48" s="365">
        <f t="shared" si="29"/>
        <v>238.4426119442023</v>
      </c>
      <c r="J48" s="365">
        <f t="shared" si="29"/>
        <v>238.4426119442023</v>
      </c>
      <c r="K48" s="365">
        <f t="shared" si="29"/>
        <v>238.4426119442023</v>
      </c>
      <c r="L48" s="365">
        <f t="shared" si="29"/>
        <v>238.4426119442023</v>
      </c>
      <c r="M48" s="365">
        <f t="shared" si="29"/>
        <v>286.4133149302528</v>
      </c>
      <c r="N48" s="365">
        <f t="shared" si="29"/>
        <v>309.30521656495205</v>
      </c>
      <c r="O48" s="365">
        <f t="shared" si="29"/>
        <v>275.86681477768093</v>
      </c>
      <c r="P48" s="365">
        <f t="shared" si="29"/>
        <v>242.42841300130777</v>
      </c>
      <c r="Q48" s="365">
        <f t="shared" si="29"/>
        <v>208.99001120313861</v>
      </c>
      <c r="R48" s="365">
        <f t="shared" si="29"/>
        <v>175.5516094049695</v>
      </c>
      <c r="S48" s="365">
        <f t="shared" si="29"/>
        <v>142.11320761769835</v>
      </c>
      <c r="T48" s="365">
        <f t="shared" si="29"/>
        <v>108.67480580863121</v>
      </c>
      <c r="U48" s="365">
        <f t="shared" si="29"/>
        <v>75.236404043156071</v>
      </c>
      <c r="V48" s="365">
        <f t="shared" si="29"/>
        <v>45.977802473844818</v>
      </c>
      <c r="W48" s="365">
        <f t="shared" si="29"/>
        <v>0</v>
      </c>
      <c r="X48" s="365">
        <f t="shared" ref="X48:AG48" si="30">+X49+X50</f>
        <v>0</v>
      </c>
      <c r="Y48" s="365">
        <f t="shared" si="30"/>
        <v>0</v>
      </c>
      <c r="Z48" s="365">
        <f t="shared" si="30"/>
        <v>0</v>
      </c>
      <c r="AA48" s="365">
        <f t="shared" si="30"/>
        <v>0</v>
      </c>
      <c r="AB48" s="365">
        <f t="shared" si="30"/>
        <v>0</v>
      </c>
      <c r="AC48" s="365">
        <f t="shared" si="30"/>
        <v>0</v>
      </c>
      <c r="AD48" s="365">
        <f t="shared" si="30"/>
        <v>0</v>
      </c>
      <c r="AE48" s="365">
        <f t="shared" si="30"/>
        <v>0</v>
      </c>
      <c r="AF48" s="365">
        <f t="shared" si="30"/>
        <v>0</v>
      </c>
      <c r="AG48" s="365">
        <f t="shared" si="30"/>
        <v>0</v>
      </c>
      <c r="AH48" s="1025">
        <f t="shared" ref="AH48" si="31">+AH49+AH50</f>
        <v>0</v>
      </c>
      <c r="AI48" s="365">
        <f>+AI49+AI50</f>
        <v>0</v>
      </c>
      <c r="AJ48" s="81">
        <f t="shared" si="15"/>
        <v>4016.5411073234532</v>
      </c>
    </row>
    <row r="49" spans="2:36" s="471" customFormat="1" x14ac:dyDescent="0.2">
      <c r="B49" s="366" t="s">
        <v>241</v>
      </c>
      <c r="C49" s="365">
        <v>0</v>
      </c>
      <c r="D49" s="365">
        <v>185.46210906713168</v>
      </c>
      <c r="E49" s="365">
        <v>185.46210906713168</v>
      </c>
      <c r="F49" s="365">
        <v>185.46210906713168</v>
      </c>
      <c r="G49" s="365">
        <v>185.46210906713168</v>
      </c>
      <c r="H49" s="365">
        <v>185.46210906713168</v>
      </c>
      <c r="I49" s="365">
        <v>185.46210906713168</v>
      </c>
      <c r="J49" s="81">
        <v>185.46210906713168</v>
      </c>
      <c r="K49" s="365">
        <v>185.46210906713168</v>
      </c>
      <c r="L49" s="365">
        <v>185.46210906713168</v>
      </c>
      <c r="M49" s="365">
        <v>222.7740126634699</v>
      </c>
      <c r="N49" s="365">
        <v>240.57947253705319</v>
      </c>
      <c r="O49" s="365">
        <v>214.57088091761119</v>
      </c>
      <c r="P49" s="365">
        <v>188.56228929816913</v>
      </c>
      <c r="Q49" s="365">
        <v>162.55369766782911</v>
      </c>
      <c r="R49" s="365">
        <v>136.54510603748912</v>
      </c>
      <c r="S49" s="365">
        <v>110.53651440714908</v>
      </c>
      <c r="T49" s="365">
        <v>84.527922776809064</v>
      </c>
      <c r="U49" s="365">
        <v>58.519331168265047</v>
      </c>
      <c r="V49" s="365">
        <v>35.761813491717525</v>
      </c>
      <c r="W49" s="365">
        <v>0</v>
      </c>
      <c r="X49" s="365">
        <v>0</v>
      </c>
      <c r="Y49" s="365">
        <v>0</v>
      </c>
      <c r="Z49" s="365">
        <v>0</v>
      </c>
      <c r="AA49" s="365">
        <v>0</v>
      </c>
      <c r="AB49" s="365">
        <v>0</v>
      </c>
      <c r="AC49" s="365">
        <v>0</v>
      </c>
      <c r="AD49" s="365">
        <v>0</v>
      </c>
      <c r="AE49" s="365">
        <v>0</v>
      </c>
      <c r="AF49" s="365">
        <v>0</v>
      </c>
      <c r="AG49" s="365">
        <v>0</v>
      </c>
      <c r="AH49" s="1025">
        <v>0</v>
      </c>
      <c r="AI49" s="365">
        <v>0</v>
      </c>
      <c r="AJ49" s="81">
        <f t="shared" si="15"/>
        <v>3124.0900225697478</v>
      </c>
    </row>
    <row r="50" spans="2:36" s="471" customFormat="1" x14ac:dyDescent="0.2">
      <c r="B50" s="366" t="s">
        <v>242</v>
      </c>
      <c r="C50" s="365">
        <v>0</v>
      </c>
      <c r="D50" s="365">
        <v>52.98050287707062</v>
      </c>
      <c r="E50" s="365">
        <v>52.98050287707062</v>
      </c>
      <c r="F50" s="365">
        <v>52.98050287707062</v>
      </c>
      <c r="G50" s="365">
        <v>52.98050287707062</v>
      </c>
      <c r="H50" s="365">
        <v>52.98050287707062</v>
      </c>
      <c r="I50" s="365">
        <v>52.98050287707062</v>
      </c>
      <c r="J50" s="81">
        <v>52.98050287707062</v>
      </c>
      <c r="K50" s="365">
        <v>52.98050287707062</v>
      </c>
      <c r="L50" s="365">
        <v>52.98050287707062</v>
      </c>
      <c r="M50" s="365">
        <v>63.63930226678292</v>
      </c>
      <c r="N50" s="365">
        <v>68.725744027898884</v>
      </c>
      <c r="O50" s="365">
        <v>61.295933860069752</v>
      </c>
      <c r="P50" s="365">
        <v>53.866123703138626</v>
      </c>
      <c r="Q50" s="365">
        <v>46.436313535309502</v>
      </c>
      <c r="R50" s="365">
        <v>39.006503367480384</v>
      </c>
      <c r="S50" s="365">
        <v>31.576693210549262</v>
      </c>
      <c r="T50" s="365">
        <v>24.146883031822146</v>
      </c>
      <c r="U50" s="365">
        <v>16.71707287489102</v>
      </c>
      <c r="V50" s="365">
        <v>10.215988982127289</v>
      </c>
      <c r="W50" s="365">
        <v>0</v>
      </c>
      <c r="X50" s="365">
        <v>0</v>
      </c>
      <c r="Y50" s="365">
        <v>0</v>
      </c>
      <c r="Z50" s="365">
        <v>0</v>
      </c>
      <c r="AA50" s="365">
        <v>0</v>
      </c>
      <c r="AB50" s="365">
        <v>0</v>
      </c>
      <c r="AC50" s="365">
        <v>0</v>
      </c>
      <c r="AD50" s="365">
        <v>0</v>
      </c>
      <c r="AE50" s="365">
        <v>0</v>
      </c>
      <c r="AF50" s="365">
        <v>0</v>
      </c>
      <c r="AG50" s="365">
        <v>0</v>
      </c>
      <c r="AH50" s="1025">
        <v>0</v>
      </c>
      <c r="AI50" s="365">
        <v>0</v>
      </c>
      <c r="AJ50" s="81">
        <f t="shared" si="15"/>
        <v>892.45108475370569</v>
      </c>
    </row>
    <row r="51" spans="2:36" s="471" customFormat="1" x14ac:dyDescent="0.2">
      <c r="B51" s="275" t="s">
        <v>22</v>
      </c>
      <c r="C51" s="365">
        <f t="shared" ref="C51:W51" si="32">+C52+C53</f>
        <v>0</v>
      </c>
      <c r="D51" s="365">
        <f t="shared" si="32"/>
        <v>1.1233955598741441</v>
      </c>
      <c r="E51" s="365">
        <f t="shared" si="32"/>
        <v>1.1233955598741441</v>
      </c>
      <c r="F51" s="365">
        <f t="shared" si="32"/>
        <v>1.1233955598741441</v>
      </c>
      <c r="G51" s="365">
        <f t="shared" si="32"/>
        <v>1.1233955598741441</v>
      </c>
      <c r="H51" s="365">
        <f t="shared" si="32"/>
        <v>1.1233955598741441</v>
      </c>
      <c r="I51" s="365">
        <f t="shared" si="32"/>
        <v>1.1233955598741441</v>
      </c>
      <c r="J51" s="365">
        <f t="shared" si="32"/>
        <v>1.1233955598741441</v>
      </c>
      <c r="K51" s="365">
        <f t="shared" si="32"/>
        <v>1.1233955598741441</v>
      </c>
      <c r="L51" s="365">
        <f t="shared" si="32"/>
        <v>1.1233955598741441</v>
      </c>
      <c r="M51" s="365">
        <f t="shared" si="32"/>
        <v>1.3497513816398297</v>
      </c>
      <c r="N51" s="365">
        <f t="shared" si="32"/>
        <v>1.4578991632426428</v>
      </c>
      <c r="O51" s="365">
        <f t="shared" si="32"/>
        <v>1.3002884429020916</v>
      </c>
      <c r="P51" s="365">
        <f t="shared" si="32"/>
        <v>1.1426777225615399</v>
      </c>
      <c r="Q51" s="365">
        <f t="shared" si="32"/>
        <v>0.98506700222098831</v>
      </c>
      <c r="R51" s="365">
        <f t="shared" si="32"/>
        <v>0.82745628188043663</v>
      </c>
      <c r="S51" s="365">
        <f t="shared" si="32"/>
        <v>0.66984556153988528</v>
      </c>
      <c r="T51" s="365">
        <f t="shared" si="32"/>
        <v>0.51223484119933371</v>
      </c>
      <c r="U51" s="365">
        <f t="shared" si="32"/>
        <v>0.35462412085878214</v>
      </c>
      <c r="V51" s="365">
        <f t="shared" si="32"/>
        <v>0.21671474051452896</v>
      </c>
      <c r="W51" s="365">
        <f t="shared" si="32"/>
        <v>0</v>
      </c>
      <c r="X51" s="365">
        <f t="shared" ref="X51:AI51" si="33">+X52+X53</f>
        <v>0</v>
      </c>
      <c r="Y51" s="365">
        <f t="shared" si="33"/>
        <v>0</v>
      </c>
      <c r="Z51" s="365">
        <f t="shared" si="33"/>
        <v>0</v>
      </c>
      <c r="AA51" s="365">
        <f t="shared" si="33"/>
        <v>0</v>
      </c>
      <c r="AB51" s="365">
        <f t="shared" si="33"/>
        <v>0</v>
      </c>
      <c r="AC51" s="365">
        <f t="shared" si="33"/>
        <v>0</v>
      </c>
      <c r="AD51" s="365">
        <f t="shared" si="33"/>
        <v>0</v>
      </c>
      <c r="AE51" s="365">
        <f t="shared" si="33"/>
        <v>0</v>
      </c>
      <c r="AF51" s="365">
        <f t="shared" si="33"/>
        <v>0</v>
      </c>
      <c r="AG51" s="365">
        <f t="shared" si="33"/>
        <v>0</v>
      </c>
      <c r="AH51" s="1025">
        <f t="shared" ref="AH51" si="34">+AH52+AH53</f>
        <v>0</v>
      </c>
      <c r="AI51" s="365">
        <f t="shared" si="33"/>
        <v>0</v>
      </c>
      <c r="AJ51" s="81">
        <f t="shared" si="15"/>
        <v>18.927119297427357</v>
      </c>
    </row>
    <row r="52" spans="2:36" s="471" customFormat="1" x14ac:dyDescent="0.2">
      <c r="B52" s="366" t="s">
        <v>241</v>
      </c>
      <c r="C52" s="365">
        <v>0</v>
      </c>
      <c r="D52" s="365">
        <v>1.070452601332593</v>
      </c>
      <c r="E52" s="365">
        <v>1.070452601332593</v>
      </c>
      <c r="F52" s="365">
        <v>1.070452601332593</v>
      </c>
      <c r="G52" s="365">
        <v>1.070452601332593</v>
      </c>
      <c r="H52" s="365">
        <v>1.070452601332593</v>
      </c>
      <c r="I52" s="365">
        <v>1.070452601332593</v>
      </c>
      <c r="J52" s="81">
        <v>1.070452601332593</v>
      </c>
      <c r="K52" s="365">
        <v>1.070452601332593</v>
      </c>
      <c r="L52" s="365">
        <v>1.070452601332593</v>
      </c>
      <c r="M52" s="365">
        <v>1.2861408120488618</v>
      </c>
      <c r="N52" s="365">
        <v>1.389191846104016</v>
      </c>
      <c r="O52" s="365">
        <v>1.2390089438275034</v>
      </c>
      <c r="P52" s="365">
        <v>1.0888260415509903</v>
      </c>
      <c r="Q52" s="365">
        <v>0.93864313927447707</v>
      </c>
      <c r="R52" s="365">
        <v>0.78846023699796397</v>
      </c>
      <c r="S52" s="365">
        <v>0.6382773347214511</v>
      </c>
      <c r="T52" s="365">
        <v>0.488094432444938</v>
      </c>
      <c r="U52" s="365">
        <v>0.33791153016842496</v>
      </c>
      <c r="V52" s="365">
        <v>0.20650149065334072</v>
      </c>
      <c r="W52" s="365">
        <v>0</v>
      </c>
      <c r="X52" s="365">
        <v>0</v>
      </c>
      <c r="Y52" s="365">
        <v>0</v>
      </c>
      <c r="Z52" s="365">
        <v>0</v>
      </c>
      <c r="AA52" s="365">
        <v>0</v>
      </c>
      <c r="AB52" s="365">
        <v>0</v>
      </c>
      <c r="AC52" s="365">
        <v>0</v>
      </c>
      <c r="AD52" s="365">
        <v>0</v>
      </c>
      <c r="AE52" s="365">
        <v>0</v>
      </c>
      <c r="AF52" s="365">
        <v>0</v>
      </c>
      <c r="AG52" s="365">
        <v>0</v>
      </c>
      <c r="AH52" s="1025">
        <v>0</v>
      </c>
      <c r="AI52" s="365">
        <v>0</v>
      </c>
      <c r="AJ52" s="81">
        <f t="shared" si="15"/>
        <v>18.035129219785308</v>
      </c>
    </row>
    <row r="53" spans="2:36" s="471" customFormat="1" x14ac:dyDescent="0.2">
      <c r="B53" s="366" t="s">
        <v>242</v>
      </c>
      <c r="C53" s="365">
        <v>0</v>
      </c>
      <c r="D53" s="365">
        <v>5.294295854155099E-2</v>
      </c>
      <c r="E53" s="365">
        <v>5.294295854155099E-2</v>
      </c>
      <c r="F53" s="365">
        <v>5.294295854155099E-2</v>
      </c>
      <c r="G53" s="365">
        <v>5.294295854155099E-2</v>
      </c>
      <c r="H53" s="365">
        <v>5.294295854155099E-2</v>
      </c>
      <c r="I53" s="365">
        <v>5.294295854155099E-2</v>
      </c>
      <c r="J53" s="85">
        <v>5.294295854155099E-2</v>
      </c>
      <c r="K53" s="365">
        <v>5.294295854155099E-2</v>
      </c>
      <c r="L53" s="365">
        <v>5.294295854155099E-2</v>
      </c>
      <c r="M53" s="365">
        <v>6.3610569590967989E-2</v>
      </c>
      <c r="N53" s="365">
        <v>6.8707317138626697E-2</v>
      </c>
      <c r="O53" s="365">
        <v>6.1279499074588191E-2</v>
      </c>
      <c r="P53" s="365">
        <v>5.3851681010549692E-2</v>
      </c>
      <c r="Q53" s="365">
        <v>4.6423862946511206E-2</v>
      </c>
      <c r="R53" s="365">
        <v>3.8996044882472707E-2</v>
      </c>
      <c r="S53" s="365">
        <v>3.15682268184342E-2</v>
      </c>
      <c r="T53" s="365">
        <v>2.4140408754395711E-2</v>
      </c>
      <c r="U53" s="365">
        <v>1.6712590690357212E-2</v>
      </c>
      <c r="V53" s="365">
        <v>1.0213249861188229E-2</v>
      </c>
      <c r="W53" s="365">
        <v>0</v>
      </c>
      <c r="X53" s="365">
        <v>0</v>
      </c>
      <c r="Y53" s="365">
        <v>0</v>
      </c>
      <c r="Z53" s="365">
        <v>0</v>
      </c>
      <c r="AA53" s="365">
        <v>0</v>
      </c>
      <c r="AB53" s="365">
        <v>0</v>
      </c>
      <c r="AC53" s="365">
        <v>0</v>
      </c>
      <c r="AD53" s="365">
        <v>0</v>
      </c>
      <c r="AE53" s="365">
        <v>0</v>
      </c>
      <c r="AF53" s="365">
        <v>0</v>
      </c>
      <c r="AG53" s="365">
        <v>0</v>
      </c>
      <c r="AH53" s="1025">
        <v>0</v>
      </c>
      <c r="AI53" s="365">
        <v>0</v>
      </c>
      <c r="AJ53" s="85">
        <f t="shared" si="15"/>
        <v>0.89199007764205074</v>
      </c>
    </row>
    <row r="54" spans="2:36" s="471" customFormat="1" x14ac:dyDescent="0.2">
      <c r="B54" s="369" t="s">
        <v>76</v>
      </c>
      <c r="C54" s="370">
        <f t="shared" ref="C54:R54" si="35">+C55+C58+C65+C68</f>
        <v>855.32863300947145</v>
      </c>
      <c r="D54" s="370">
        <f t="shared" si="35"/>
        <v>1710.6572660189429</v>
      </c>
      <c r="E54" s="370">
        <f t="shared" si="35"/>
        <v>1710.6572660189429</v>
      </c>
      <c r="F54" s="370">
        <f t="shared" si="35"/>
        <v>1710.6572660189429</v>
      </c>
      <c r="G54" s="370">
        <f t="shared" si="35"/>
        <v>1710.6572660189429</v>
      </c>
      <c r="H54" s="370">
        <f t="shared" si="35"/>
        <v>1667.8908343844062</v>
      </c>
      <c r="I54" s="370">
        <f t="shared" si="35"/>
        <v>1496.8251077743694</v>
      </c>
      <c r="J54" s="370">
        <f t="shared" si="35"/>
        <v>1325.7593811664699</v>
      </c>
      <c r="K54" s="370">
        <f t="shared" si="35"/>
        <v>1154.6936545995604</v>
      </c>
      <c r="L54" s="370">
        <f t="shared" si="35"/>
        <v>983.62792799943156</v>
      </c>
      <c r="M54" s="370">
        <f t="shared" si="35"/>
        <v>812.5622013729826</v>
      </c>
      <c r="N54" s="370">
        <f t="shared" si="35"/>
        <v>641.49647477303881</v>
      </c>
      <c r="O54" s="370">
        <f t="shared" si="35"/>
        <v>470.43074816129888</v>
      </c>
      <c r="P54" s="370">
        <f t="shared" si="35"/>
        <v>299.36502153045694</v>
      </c>
      <c r="Q54" s="370">
        <f t="shared" si="35"/>
        <v>128.29929494630494</v>
      </c>
      <c r="R54" s="370">
        <f t="shared" si="35"/>
        <v>0</v>
      </c>
      <c r="S54" s="370">
        <f t="shared" ref="S54:AI54" si="36">+S55+S58+S65+S68</f>
        <v>0</v>
      </c>
      <c r="T54" s="370">
        <f t="shared" si="36"/>
        <v>0</v>
      </c>
      <c r="U54" s="370">
        <f t="shared" si="36"/>
        <v>0</v>
      </c>
      <c r="V54" s="370">
        <f t="shared" si="36"/>
        <v>0</v>
      </c>
      <c r="W54" s="370">
        <f t="shared" si="36"/>
        <v>0</v>
      </c>
      <c r="X54" s="370">
        <f t="shared" si="36"/>
        <v>0</v>
      </c>
      <c r="Y54" s="370">
        <f t="shared" si="36"/>
        <v>0</v>
      </c>
      <c r="Z54" s="370">
        <f t="shared" si="36"/>
        <v>0</v>
      </c>
      <c r="AA54" s="370">
        <f t="shared" si="36"/>
        <v>0</v>
      </c>
      <c r="AB54" s="370">
        <f t="shared" si="36"/>
        <v>0</v>
      </c>
      <c r="AC54" s="370">
        <f t="shared" si="36"/>
        <v>0</v>
      </c>
      <c r="AD54" s="370">
        <f t="shared" si="36"/>
        <v>0</v>
      </c>
      <c r="AE54" s="370">
        <f t="shared" si="36"/>
        <v>0</v>
      </c>
      <c r="AF54" s="370">
        <f t="shared" si="36"/>
        <v>0</v>
      </c>
      <c r="AG54" s="370">
        <f t="shared" si="36"/>
        <v>0</v>
      </c>
      <c r="AH54" s="370">
        <f t="shared" ref="AH54" si="37">+AH55+AH58+AH65+AH68</f>
        <v>0</v>
      </c>
      <c r="AI54" s="370">
        <f t="shared" si="36"/>
        <v>0</v>
      </c>
      <c r="AJ54" s="80">
        <f t="shared" si="15"/>
        <v>16678.908343793566</v>
      </c>
    </row>
    <row r="55" spans="2:36" s="471" customFormat="1" x14ac:dyDescent="0.2">
      <c r="B55" s="275" t="s">
        <v>23</v>
      </c>
      <c r="C55" s="365">
        <f t="shared" ref="C55:R55" si="38">+C56+C57</f>
        <v>76.517962059174209</v>
      </c>
      <c r="D55" s="365">
        <f t="shared" si="38"/>
        <v>153.03592411834842</v>
      </c>
      <c r="E55" s="365">
        <f t="shared" si="38"/>
        <v>153.03592411834842</v>
      </c>
      <c r="F55" s="365">
        <f t="shared" si="38"/>
        <v>153.03592411834842</v>
      </c>
      <c r="G55" s="365">
        <f t="shared" si="38"/>
        <v>153.03592411834842</v>
      </c>
      <c r="H55" s="365">
        <f t="shared" si="38"/>
        <v>149.21002601524719</v>
      </c>
      <c r="I55" s="365">
        <f t="shared" si="38"/>
        <v>133.90643360284244</v>
      </c>
      <c r="J55" s="365">
        <f t="shared" si="38"/>
        <v>118.60284119328739</v>
      </c>
      <c r="K55" s="365">
        <f t="shared" si="38"/>
        <v>103.29924878373234</v>
      </c>
      <c r="L55" s="365">
        <f t="shared" si="38"/>
        <v>87.995656371327541</v>
      </c>
      <c r="M55" s="365">
        <f t="shared" si="38"/>
        <v>72.692063953223268</v>
      </c>
      <c r="N55" s="365">
        <f t="shared" si="38"/>
        <v>57.388471540818479</v>
      </c>
      <c r="O55" s="365">
        <f t="shared" si="38"/>
        <v>42.084879128413704</v>
      </c>
      <c r="P55" s="365">
        <f t="shared" si="38"/>
        <v>26.781286716008911</v>
      </c>
      <c r="Q55" s="365">
        <f t="shared" si="38"/>
        <v>11.477694309303592</v>
      </c>
      <c r="R55" s="365">
        <f t="shared" si="38"/>
        <v>0</v>
      </c>
      <c r="S55" s="365">
        <f t="shared" ref="S55:AI55" si="39">+S56+S57</f>
        <v>0</v>
      </c>
      <c r="T55" s="365">
        <f t="shared" si="39"/>
        <v>0</v>
      </c>
      <c r="U55" s="365">
        <f t="shared" si="39"/>
        <v>0</v>
      </c>
      <c r="V55" s="365">
        <f t="shared" si="39"/>
        <v>0</v>
      </c>
      <c r="W55" s="365">
        <f t="shared" si="39"/>
        <v>0</v>
      </c>
      <c r="X55" s="365">
        <f t="shared" si="39"/>
        <v>0</v>
      </c>
      <c r="Y55" s="365">
        <f t="shared" si="39"/>
        <v>0</v>
      </c>
      <c r="Z55" s="365">
        <f t="shared" si="39"/>
        <v>0</v>
      </c>
      <c r="AA55" s="365">
        <f t="shared" si="39"/>
        <v>0</v>
      </c>
      <c r="AB55" s="365">
        <f t="shared" si="39"/>
        <v>0</v>
      </c>
      <c r="AC55" s="365">
        <f t="shared" si="39"/>
        <v>0</v>
      </c>
      <c r="AD55" s="365">
        <f t="shared" si="39"/>
        <v>0</v>
      </c>
      <c r="AE55" s="365">
        <f t="shared" si="39"/>
        <v>0</v>
      </c>
      <c r="AF55" s="365">
        <f t="shared" si="39"/>
        <v>0</v>
      </c>
      <c r="AG55" s="365">
        <f t="shared" si="39"/>
        <v>0</v>
      </c>
      <c r="AH55" s="1025">
        <f t="shared" ref="AH55" si="40">+AH56+AH57</f>
        <v>0</v>
      </c>
      <c r="AI55" s="365">
        <f t="shared" si="39"/>
        <v>0</v>
      </c>
      <c r="AJ55" s="95">
        <f t="shared" si="15"/>
        <v>1492.1002601467728</v>
      </c>
    </row>
    <row r="56" spans="2:36" s="471" customFormat="1" x14ac:dyDescent="0.2">
      <c r="B56" s="366" t="s">
        <v>241</v>
      </c>
      <c r="C56" s="365">
        <v>75.609084849773268</v>
      </c>
      <c r="D56" s="365">
        <v>151.21816969954654</v>
      </c>
      <c r="E56" s="365">
        <v>151.21816969954654</v>
      </c>
      <c r="F56" s="365">
        <v>151.21816969954654</v>
      </c>
      <c r="G56" s="365">
        <v>151.21816969954654</v>
      </c>
      <c r="H56" s="365">
        <v>147.43771545720034</v>
      </c>
      <c r="I56" s="365">
        <v>132.31589848781567</v>
      </c>
      <c r="J56" s="81">
        <v>117.19408151843096</v>
      </c>
      <c r="K56" s="365">
        <v>102.07226454904625</v>
      </c>
      <c r="L56" s="365">
        <v>86.950447579661542</v>
      </c>
      <c r="M56" s="365">
        <v>71.828630604577356</v>
      </c>
      <c r="N56" s="365">
        <v>56.706813635192646</v>
      </c>
      <c r="O56" s="365">
        <v>41.58499666580795</v>
      </c>
      <c r="P56" s="365">
        <v>26.463179696423239</v>
      </c>
      <c r="Q56" s="365">
        <v>11.341362727038531</v>
      </c>
      <c r="R56" s="365">
        <v>0</v>
      </c>
      <c r="S56" s="365">
        <v>0</v>
      </c>
      <c r="T56" s="365">
        <v>0</v>
      </c>
      <c r="U56" s="365">
        <v>0</v>
      </c>
      <c r="V56" s="365">
        <v>0</v>
      </c>
      <c r="W56" s="365">
        <v>0</v>
      </c>
      <c r="X56" s="365">
        <v>0</v>
      </c>
      <c r="Y56" s="365">
        <v>0</v>
      </c>
      <c r="Z56" s="365">
        <v>0</v>
      </c>
      <c r="AA56" s="365">
        <v>0</v>
      </c>
      <c r="AB56" s="365">
        <v>0</v>
      </c>
      <c r="AC56" s="365">
        <v>0</v>
      </c>
      <c r="AD56" s="365">
        <v>0</v>
      </c>
      <c r="AE56" s="365">
        <v>0</v>
      </c>
      <c r="AF56" s="365">
        <v>0</v>
      </c>
      <c r="AG56" s="365">
        <v>0</v>
      </c>
      <c r="AH56" s="1025">
        <v>0</v>
      </c>
      <c r="AI56" s="365">
        <v>0</v>
      </c>
      <c r="AJ56" s="81">
        <f t="shared" si="15"/>
        <v>1474.3771545691536</v>
      </c>
    </row>
    <row r="57" spans="2:36" s="471" customFormat="1" x14ac:dyDescent="0.2">
      <c r="B57" s="366" t="s">
        <v>242</v>
      </c>
      <c r="C57" s="365">
        <v>0.90887720940093975</v>
      </c>
      <c r="D57" s="365">
        <v>1.8177544188018795</v>
      </c>
      <c r="E57" s="365">
        <v>1.8177544188018795</v>
      </c>
      <c r="F57" s="365">
        <v>1.8177544188018795</v>
      </c>
      <c r="G57" s="365">
        <v>1.8177544188018795</v>
      </c>
      <c r="H57" s="365">
        <v>1.7723105580468588</v>
      </c>
      <c r="I57" s="365">
        <v>1.5905351150267761</v>
      </c>
      <c r="J57" s="81">
        <v>1.4087596748564304</v>
      </c>
      <c r="K57" s="365">
        <v>1.2269842346860846</v>
      </c>
      <c r="L57" s="365">
        <v>1.0452087916660018</v>
      </c>
      <c r="M57" s="365">
        <v>0.86343334864591914</v>
      </c>
      <c r="N57" s="365">
        <v>0.6816579056258365</v>
      </c>
      <c r="O57" s="365">
        <v>0.49988246260575375</v>
      </c>
      <c r="P57" s="365">
        <v>0.318107019585671</v>
      </c>
      <c r="Q57" s="365">
        <v>0.13633158226506201</v>
      </c>
      <c r="R57" s="365">
        <v>0</v>
      </c>
      <c r="S57" s="365">
        <v>0</v>
      </c>
      <c r="T57" s="365">
        <v>0</v>
      </c>
      <c r="U57" s="365">
        <v>0</v>
      </c>
      <c r="V57" s="365">
        <v>0</v>
      </c>
      <c r="W57" s="365">
        <v>0</v>
      </c>
      <c r="X57" s="365">
        <v>0</v>
      </c>
      <c r="Y57" s="365">
        <v>0</v>
      </c>
      <c r="Z57" s="365">
        <v>0</v>
      </c>
      <c r="AA57" s="365">
        <v>0</v>
      </c>
      <c r="AB57" s="365">
        <v>0</v>
      </c>
      <c r="AC57" s="365">
        <v>0</v>
      </c>
      <c r="AD57" s="365">
        <v>0</v>
      </c>
      <c r="AE57" s="365">
        <v>0</v>
      </c>
      <c r="AF57" s="365">
        <v>0</v>
      </c>
      <c r="AG57" s="365">
        <v>0</v>
      </c>
      <c r="AH57" s="1025">
        <v>0</v>
      </c>
      <c r="AI57" s="365">
        <v>0</v>
      </c>
      <c r="AJ57" s="81">
        <f t="shared" si="15"/>
        <v>17.723105577618856</v>
      </c>
    </row>
    <row r="58" spans="2:36" s="471" customFormat="1" x14ac:dyDescent="0.2">
      <c r="B58" s="275" t="s">
        <v>24</v>
      </c>
      <c r="C58" s="365">
        <f t="shared" ref="C58:AI58" si="41">+C59+C62</f>
        <v>530.70812977999992</v>
      </c>
      <c r="D58" s="365">
        <f t="shared" si="41"/>
        <v>1061.4162595599998</v>
      </c>
      <c r="E58" s="365">
        <f t="shared" si="41"/>
        <v>1061.4162595599998</v>
      </c>
      <c r="F58" s="365">
        <f t="shared" si="41"/>
        <v>1061.4162595599998</v>
      </c>
      <c r="G58" s="365">
        <f t="shared" si="41"/>
        <v>1061.4162595599998</v>
      </c>
      <c r="H58" s="365">
        <f t="shared" si="41"/>
        <v>1034.8808530800002</v>
      </c>
      <c r="I58" s="365">
        <f t="shared" si="41"/>
        <v>928.73922711</v>
      </c>
      <c r="J58" s="365">
        <f t="shared" si="41"/>
        <v>822.59760115000006</v>
      </c>
      <c r="K58" s="365">
        <f t="shared" si="41"/>
        <v>716.45597521999991</v>
      </c>
      <c r="L58" s="365">
        <f t="shared" si="41"/>
        <v>610.31434925999997</v>
      </c>
      <c r="M58" s="365">
        <f t="shared" si="41"/>
        <v>504.17272328999996</v>
      </c>
      <c r="N58" s="365">
        <f t="shared" si="41"/>
        <v>398.03109733000002</v>
      </c>
      <c r="O58" s="365">
        <f t="shared" si="41"/>
        <v>291.88947138000003</v>
      </c>
      <c r="P58" s="365">
        <f t="shared" si="41"/>
        <v>185.74784539999999</v>
      </c>
      <c r="Q58" s="365">
        <f t="shared" si="41"/>
        <v>79.606219449999998</v>
      </c>
      <c r="R58" s="365">
        <f t="shared" si="41"/>
        <v>0</v>
      </c>
      <c r="S58" s="365">
        <f t="shared" si="41"/>
        <v>0</v>
      </c>
      <c r="T58" s="365">
        <f t="shared" si="41"/>
        <v>0</v>
      </c>
      <c r="U58" s="365">
        <f t="shared" si="41"/>
        <v>0</v>
      </c>
      <c r="V58" s="365">
        <f t="shared" si="41"/>
        <v>0</v>
      </c>
      <c r="W58" s="365">
        <f t="shared" si="41"/>
        <v>0</v>
      </c>
      <c r="X58" s="365">
        <f t="shared" si="41"/>
        <v>0</v>
      </c>
      <c r="Y58" s="365">
        <f t="shared" si="41"/>
        <v>0</v>
      </c>
      <c r="Z58" s="365">
        <f t="shared" si="41"/>
        <v>0</v>
      </c>
      <c r="AA58" s="365">
        <f t="shared" si="41"/>
        <v>0</v>
      </c>
      <c r="AB58" s="365">
        <f t="shared" si="41"/>
        <v>0</v>
      </c>
      <c r="AC58" s="365">
        <f t="shared" si="41"/>
        <v>0</v>
      </c>
      <c r="AD58" s="365">
        <f t="shared" si="41"/>
        <v>0</v>
      </c>
      <c r="AE58" s="365">
        <f t="shared" si="41"/>
        <v>0</v>
      </c>
      <c r="AF58" s="365">
        <f t="shared" si="41"/>
        <v>0</v>
      </c>
      <c r="AG58" s="365">
        <f t="shared" si="41"/>
        <v>0</v>
      </c>
      <c r="AH58" s="1025">
        <f t="shared" ref="AH58" si="42">+AH59+AH62</f>
        <v>0</v>
      </c>
      <c r="AI58" s="365">
        <f t="shared" si="41"/>
        <v>0</v>
      </c>
      <c r="AJ58" s="81">
        <f t="shared" si="15"/>
        <v>10348.808530689996</v>
      </c>
    </row>
    <row r="59" spans="2:36" s="471" customFormat="1" x14ac:dyDescent="0.2">
      <c r="B59" s="366" t="s">
        <v>241</v>
      </c>
      <c r="C59" s="365">
        <f t="shared" ref="C59:AI59" si="43">+C60+C61</f>
        <v>469.10147129999996</v>
      </c>
      <c r="D59" s="365">
        <f t="shared" si="43"/>
        <v>938.20294259999991</v>
      </c>
      <c r="E59" s="365">
        <f t="shared" si="43"/>
        <v>938.20294259999991</v>
      </c>
      <c r="F59" s="365">
        <f t="shared" si="43"/>
        <v>938.20294259999991</v>
      </c>
      <c r="G59" s="365">
        <f t="shared" si="43"/>
        <v>938.20294259999991</v>
      </c>
      <c r="H59" s="365">
        <f t="shared" si="43"/>
        <v>914.74786904000007</v>
      </c>
      <c r="I59" s="365">
        <f t="shared" si="43"/>
        <v>820.92757476999998</v>
      </c>
      <c r="J59" s="365">
        <f t="shared" si="43"/>
        <v>727.10728051000001</v>
      </c>
      <c r="K59" s="365">
        <f t="shared" si="43"/>
        <v>633.28698625999994</v>
      </c>
      <c r="L59" s="365">
        <f t="shared" si="43"/>
        <v>539.46669199999997</v>
      </c>
      <c r="M59" s="365">
        <f t="shared" si="43"/>
        <v>445.64639772999999</v>
      </c>
      <c r="N59" s="365">
        <f t="shared" si="43"/>
        <v>351.82610348000003</v>
      </c>
      <c r="O59" s="365">
        <f t="shared" si="43"/>
        <v>258.00580922</v>
      </c>
      <c r="P59" s="365">
        <f t="shared" si="43"/>
        <v>164.18551495999998</v>
      </c>
      <c r="Q59" s="365">
        <f t="shared" si="43"/>
        <v>70.365220690000001</v>
      </c>
      <c r="R59" s="365">
        <f t="shared" si="43"/>
        <v>0</v>
      </c>
      <c r="S59" s="365">
        <f t="shared" si="43"/>
        <v>0</v>
      </c>
      <c r="T59" s="365">
        <f t="shared" si="43"/>
        <v>0</v>
      </c>
      <c r="U59" s="365">
        <f t="shared" si="43"/>
        <v>0</v>
      </c>
      <c r="V59" s="365">
        <f t="shared" si="43"/>
        <v>0</v>
      </c>
      <c r="W59" s="365">
        <f t="shared" si="43"/>
        <v>0</v>
      </c>
      <c r="X59" s="365">
        <f t="shared" si="43"/>
        <v>0</v>
      </c>
      <c r="Y59" s="365">
        <f t="shared" si="43"/>
        <v>0</v>
      </c>
      <c r="Z59" s="365">
        <f t="shared" si="43"/>
        <v>0</v>
      </c>
      <c r="AA59" s="365">
        <f t="shared" si="43"/>
        <v>0</v>
      </c>
      <c r="AB59" s="365">
        <f t="shared" si="43"/>
        <v>0</v>
      </c>
      <c r="AC59" s="365">
        <f t="shared" si="43"/>
        <v>0</v>
      </c>
      <c r="AD59" s="365">
        <f t="shared" si="43"/>
        <v>0</v>
      </c>
      <c r="AE59" s="365">
        <f t="shared" si="43"/>
        <v>0</v>
      </c>
      <c r="AF59" s="365">
        <f t="shared" si="43"/>
        <v>0</v>
      </c>
      <c r="AG59" s="365">
        <f t="shared" si="43"/>
        <v>0</v>
      </c>
      <c r="AH59" s="1025">
        <f t="shared" ref="AH59" si="44">+AH60+AH61</f>
        <v>0</v>
      </c>
      <c r="AI59" s="365">
        <f t="shared" si="43"/>
        <v>0</v>
      </c>
      <c r="AJ59" s="81">
        <f t="shared" si="15"/>
        <v>9147.4786903600016</v>
      </c>
    </row>
    <row r="60" spans="2:36" s="471" customFormat="1" x14ac:dyDescent="0.2">
      <c r="B60" s="367" t="s">
        <v>243</v>
      </c>
      <c r="C60" s="365">
        <v>176.42785387000001</v>
      </c>
      <c r="D60" s="365">
        <v>352.85570774000001</v>
      </c>
      <c r="E60" s="365">
        <v>352.85570774000001</v>
      </c>
      <c r="F60" s="365">
        <v>352.85570774000001</v>
      </c>
      <c r="G60" s="365">
        <v>352.85570774000001</v>
      </c>
      <c r="H60" s="365">
        <v>344.03431505000003</v>
      </c>
      <c r="I60" s="365">
        <v>308.74874426999997</v>
      </c>
      <c r="J60" s="81">
        <v>273.46317349999998</v>
      </c>
      <c r="K60" s="365">
        <v>238.17760272999999</v>
      </c>
      <c r="L60" s="365">
        <v>202.89203194999999</v>
      </c>
      <c r="M60" s="365">
        <v>167.60646118</v>
      </c>
      <c r="N60" s="365">
        <v>132.32089041</v>
      </c>
      <c r="O60" s="365">
        <v>97.035319629999989</v>
      </c>
      <c r="P60" s="365">
        <v>61.749748859999997</v>
      </c>
      <c r="Q60" s="365">
        <v>26.46417808</v>
      </c>
      <c r="R60" s="365">
        <v>0</v>
      </c>
      <c r="S60" s="365">
        <v>0</v>
      </c>
      <c r="T60" s="365">
        <v>0</v>
      </c>
      <c r="U60" s="365">
        <v>0</v>
      </c>
      <c r="V60" s="365">
        <v>0</v>
      </c>
      <c r="W60" s="365">
        <v>0</v>
      </c>
      <c r="X60" s="365">
        <v>0</v>
      </c>
      <c r="Y60" s="365">
        <v>0</v>
      </c>
      <c r="Z60" s="365">
        <v>0</v>
      </c>
      <c r="AA60" s="365">
        <v>0</v>
      </c>
      <c r="AB60" s="365">
        <v>0</v>
      </c>
      <c r="AC60" s="365">
        <v>0</v>
      </c>
      <c r="AD60" s="365">
        <v>0</v>
      </c>
      <c r="AE60" s="365">
        <v>0</v>
      </c>
      <c r="AF60" s="365">
        <v>0</v>
      </c>
      <c r="AG60" s="365">
        <v>0</v>
      </c>
      <c r="AH60" s="1025">
        <v>0</v>
      </c>
      <c r="AI60" s="365">
        <v>0</v>
      </c>
      <c r="AJ60" s="81">
        <f t="shared" si="15"/>
        <v>3440.3431504899991</v>
      </c>
    </row>
    <row r="61" spans="2:36" s="471" customFormat="1" x14ac:dyDescent="0.2">
      <c r="B61" s="368" t="s">
        <v>244</v>
      </c>
      <c r="C61" s="365">
        <v>292.67361742999998</v>
      </c>
      <c r="D61" s="365">
        <v>585.34723485999996</v>
      </c>
      <c r="E61" s="365">
        <v>585.34723485999996</v>
      </c>
      <c r="F61" s="365">
        <v>585.34723485999996</v>
      </c>
      <c r="G61" s="365">
        <v>585.34723485999996</v>
      </c>
      <c r="H61" s="365">
        <v>570.71355399000004</v>
      </c>
      <c r="I61" s="365">
        <v>512.1788305</v>
      </c>
      <c r="J61" s="81">
        <v>453.64410700999997</v>
      </c>
      <c r="K61" s="365">
        <v>395.10938352999995</v>
      </c>
      <c r="L61" s="365">
        <v>336.57466005000003</v>
      </c>
      <c r="M61" s="365">
        <v>278.03993654999999</v>
      </c>
      <c r="N61" s="365">
        <v>219.50521307</v>
      </c>
      <c r="O61" s="365">
        <v>160.97048959</v>
      </c>
      <c r="P61" s="365">
        <v>102.4357661</v>
      </c>
      <c r="Q61" s="365">
        <v>43.901042609999998</v>
      </c>
      <c r="R61" s="365">
        <v>0</v>
      </c>
      <c r="S61" s="365">
        <v>0</v>
      </c>
      <c r="T61" s="365">
        <v>0</v>
      </c>
      <c r="U61" s="365">
        <v>0</v>
      </c>
      <c r="V61" s="365">
        <v>0</v>
      </c>
      <c r="W61" s="365">
        <v>0</v>
      </c>
      <c r="X61" s="365">
        <v>0</v>
      </c>
      <c r="Y61" s="365">
        <v>0</v>
      </c>
      <c r="Z61" s="365">
        <v>0</v>
      </c>
      <c r="AA61" s="365">
        <v>0</v>
      </c>
      <c r="AB61" s="365">
        <v>0</v>
      </c>
      <c r="AC61" s="365">
        <v>0</v>
      </c>
      <c r="AD61" s="365">
        <v>0</v>
      </c>
      <c r="AE61" s="365">
        <v>0</v>
      </c>
      <c r="AF61" s="365">
        <v>0</v>
      </c>
      <c r="AG61" s="365">
        <v>0</v>
      </c>
      <c r="AH61" s="1025">
        <v>0</v>
      </c>
      <c r="AI61" s="365">
        <v>0</v>
      </c>
      <c r="AJ61" s="81">
        <f t="shared" si="15"/>
        <v>5707.1355398699998</v>
      </c>
    </row>
    <row r="62" spans="2:36" s="471" customFormat="1" x14ac:dyDescent="0.2">
      <c r="B62" s="366" t="s">
        <v>242</v>
      </c>
      <c r="C62" s="365">
        <f t="shared" ref="C62:AI62" si="45">+C63+C64</f>
        <v>61.60665848</v>
      </c>
      <c r="D62" s="365">
        <f t="shared" si="45"/>
        <v>123.21331696000001</v>
      </c>
      <c r="E62" s="365">
        <f t="shared" si="45"/>
        <v>123.21331696000001</v>
      </c>
      <c r="F62" s="365">
        <f t="shared" si="45"/>
        <v>123.21331696000001</v>
      </c>
      <c r="G62" s="365">
        <f t="shared" si="45"/>
        <v>123.21331696000001</v>
      </c>
      <c r="H62" s="365">
        <f t="shared" si="45"/>
        <v>120.13298404</v>
      </c>
      <c r="I62" s="365">
        <f t="shared" si="45"/>
        <v>107.81165234000001</v>
      </c>
      <c r="J62" s="365">
        <f t="shared" si="45"/>
        <v>95.490320640000007</v>
      </c>
      <c r="K62" s="365">
        <f t="shared" si="45"/>
        <v>83.168988960000007</v>
      </c>
      <c r="L62" s="365">
        <f t="shared" si="45"/>
        <v>70.847657260000005</v>
      </c>
      <c r="M62" s="365">
        <f t="shared" si="45"/>
        <v>58.526325559999997</v>
      </c>
      <c r="N62" s="365">
        <f t="shared" si="45"/>
        <v>46.204993849999994</v>
      </c>
      <c r="O62" s="365">
        <f t="shared" si="45"/>
        <v>33.88366216</v>
      </c>
      <c r="P62" s="365">
        <f t="shared" si="45"/>
        <v>21.56233044</v>
      </c>
      <c r="Q62" s="365">
        <f t="shared" si="45"/>
        <v>9.2409987600000001</v>
      </c>
      <c r="R62" s="365">
        <f t="shared" si="45"/>
        <v>0</v>
      </c>
      <c r="S62" s="365">
        <f t="shared" si="45"/>
        <v>0</v>
      </c>
      <c r="T62" s="365">
        <f t="shared" si="45"/>
        <v>0</v>
      </c>
      <c r="U62" s="365">
        <f t="shared" si="45"/>
        <v>0</v>
      </c>
      <c r="V62" s="365">
        <f t="shared" si="45"/>
        <v>0</v>
      </c>
      <c r="W62" s="365">
        <f t="shared" si="45"/>
        <v>0</v>
      </c>
      <c r="X62" s="365">
        <f t="shared" si="45"/>
        <v>0</v>
      </c>
      <c r="Y62" s="365">
        <f t="shared" si="45"/>
        <v>0</v>
      </c>
      <c r="Z62" s="365">
        <f t="shared" si="45"/>
        <v>0</v>
      </c>
      <c r="AA62" s="365">
        <f t="shared" si="45"/>
        <v>0</v>
      </c>
      <c r="AB62" s="365">
        <f t="shared" si="45"/>
        <v>0</v>
      </c>
      <c r="AC62" s="365">
        <f t="shared" si="45"/>
        <v>0</v>
      </c>
      <c r="AD62" s="365">
        <f t="shared" si="45"/>
        <v>0</v>
      </c>
      <c r="AE62" s="365">
        <f t="shared" si="45"/>
        <v>0</v>
      </c>
      <c r="AF62" s="365">
        <f t="shared" si="45"/>
        <v>0</v>
      </c>
      <c r="AG62" s="365">
        <f t="shared" si="45"/>
        <v>0</v>
      </c>
      <c r="AH62" s="1025">
        <f t="shared" ref="AH62" si="46">+AH63+AH64</f>
        <v>0</v>
      </c>
      <c r="AI62" s="365">
        <f t="shared" si="45"/>
        <v>0</v>
      </c>
      <c r="AJ62" s="81">
        <f t="shared" si="15"/>
        <v>1201.3298403300003</v>
      </c>
    </row>
    <row r="63" spans="2:36" s="471" customFormat="1" x14ac:dyDescent="0.2">
      <c r="B63" s="367" t="s">
        <v>243</v>
      </c>
      <c r="C63" s="365">
        <v>53.975224019999999</v>
      </c>
      <c r="D63" s="365">
        <v>107.95044804000001</v>
      </c>
      <c r="E63" s="365">
        <v>107.95044804000001</v>
      </c>
      <c r="F63" s="365">
        <v>107.95044804000001</v>
      </c>
      <c r="G63" s="365">
        <v>107.95044804000001</v>
      </c>
      <c r="H63" s="365">
        <v>105.25168684</v>
      </c>
      <c r="I63" s="365">
        <v>94.456642020000004</v>
      </c>
      <c r="J63" s="81">
        <v>83.661597220000004</v>
      </c>
      <c r="K63" s="365">
        <v>72.866552430000013</v>
      </c>
      <c r="L63" s="365">
        <v>62.071507619999998</v>
      </c>
      <c r="M63" s="365">
        <v>51.276462819999999</v>
      </c>
      <c r="N63" s="365">
        <v>40.481417999999991</v>
      </c>
      <c r="O63" s="365">
        <v>29.686373199999998</v>
      </c>
      <c r="P63" s="365">
        <v>18.891328380000001</v>
      </c>
      <c r="Q63" s="365">
        <v>8.0962835900000005</v>
      </c>
      <c r="R63" s="365">
        <v>0</v>
      </c>
      <c r="S63" s="365">
        <v>0</v>
      </c>
      <c r="T63" s="365">
        <v>0</v>
      </c>
      <c r="U63" s="365">
        <v>0</v>
      </c>
      <c r="V63" s="365">
        <v>0</v>
      </c>
      <c r="W63" s="365">
        <v>0</v>
      </c>
      <c r="X63" s="365">
        <v>0</v>
      </c>
      <c r="Y63" s="365">
        <v>0</v>
      </c>
      <c r="Z63" s="365">
        <v>0</v>
      </c>
      <c r="AA63" s="365">
        <v>0</v>
      </c>
      <c r="AB63" s="365">
        <v>0</v>
      </c>
      <c r="AC63" s="365">
        <v>0</v>
      </c>
      <c r="AD63" s="365">
        <v>0</v>
      </c>
      <c r="AE63" s="365">
        <v>0</v>
      </c>
      <c r="AF63" s="365">
        <v>0</v>
      </c>
      <c r="AG63" s="365">
        <v>0</v>
      </c>
      <c r="AH63" s="1025">
        <v>0</v>
      </c>
      <c r="AI63" s="365">
        <v>0</v>
      </c>
      <c r="AJ63" s="81">
        <f t="shared" si="15"/>
        <v>1052.5168682999999</v>
      </c>
    </row>
    <row r="64" spans="2:36" s="471" customFormat="1" x14ac:dyDescent="0.2">
      <c r="B64" s="368" t="s">
        <v>244</v>
      </c>
      <c r="C64" s="365">
        <v>7.6314344600000004</v>
      </c>
      <c r="D64" s="365">
        <v>15.262868920000001</v>
      </c>
      <c r="E64" s="365">
        <v>15.262868920000001</v>
      </c>
      <c r="F64" s="365">
        <v>15.262868920000001</v>
      </c>
      <c r="G64" s="365">
        <v>15.262868920000001</v>
      </c>
      <c r="H64" s="365">
        <v>14.881297199999999</v>
      </c>
      <c r="I64" s="365">
        <v>13.35501032</v>
      </c>
      <c r="J64" s="81">
        <v>11.828723419999999</v>
      </c>
      <c r="K64" s="365">
        <v>10.302436530000001</v>
      </c>
      <c r="L64" s="365">
        <v>8.7761496399999999</v>
      </c>
      <c r="M64" s="365">
        <v>7.2498627400000002</v>
      </c>
      <c r="N64" s="365">
        <v>5.7235758499999996</v>
      </c>
      <c r="O64" s="365">
        <v>4.1972889599999998</v>
      </c>
      <c r="P64" s="365">
        <v>2.6710020599999997</v>
      </c>
      <c r="Q64" s="365">
        <v>1.14471517</v>
      </c>
      <c r="R64" s="365">
        <v>0</v>
      </c>
      <c r="S64" s="365">
        <v>0</v>
      </c>
      <c r="T64" s="365">
        <v>0</v>
      </c>
      <c r="U64" s="365">
        <v>0</v>
      </c>
      <c r="V64" s="365">
        <v>0</v>
      </c>
      <c r="W64" s="365">
        <v>0</v>
      </c>
      <c r="X64" s="365">
        <v>0</v>
      </c>
      <c r="Y64" s="365">
        <v>0</v>
      </c>
      <c r="Z64" s="365">
        <v>0</v>
      </c>
      <c r="AA64" s="365">
        <v>0</v>
      </c>
      <c r="AB64" s="365">
        <v>0</v>
      </c>
      <c r="AC64" s="365">
        <v>0</v>
      </c>
      <c r="AD64" s="365">
        <v>0</v>
      </c>
      <c r="AE64" s="365">
        <v>0</v>
      </c>
      <c r="AF64" s="365">
        <v>0</v>
      </c>
      <c r="AG64" s="365">
        <v>0</v>
      </c>
      <c r="AH64" s="1025">
        <v>0</v>
      </c>
      <c r="AI64" s="365">
        <v>0</v>
      </c>
      <c r="AJ64" s="81">
        <f t="shared" si="15"/>
        <v>148.81297203000003</v>
      </c>
    </row>
    <row r="65" spans="2:36" s="471" customFormat="1" x14ac:dyDescent="0.2">
      <c r="B65" s="275" t="s">
        <v>25</v>
      </c>
      <c r="C65" s="365">
        <f t="shared" ref="C65:R65" si="47">+C66+C67</f>
        <v>246.13415990627726</v>
      </c>
      <c r="D65" s="365">
        <f t="shared" si="47"/>
        <v>492.26831981255452</v>
      </c>
      <c r="E65" s="365">
        <f t="shared" si="47"/>
        <v>492.26831981255452</v>
      </c>
      <c r="F65" s="365">
        <f t="shared" si="47"/>
        <v>492.26831981255452</v>
      </c>
      <c r="G65" s="365">
        <f t="shared" si="47"/>
        <v>492.26831981255452</v>
      </c>
      <c r="H65" s="365">
        <f t="shared" si="47"/>
        <v>479.96161182432434</v>
      </c>
      <c r="I65" s="365">
        <f t="shared" si="47"/>
        <v>430.73477984960766</v>
      </c>
      <c r="J65" s="365">
        <f t="shared" si="47"/>
        <v>381.50794786399308</v>
      </c>
      <c r="K65" s="365">
        <f t="shared" si="47"/>
        <v>332.28111588927641</v>
      </c>
      <c r="L65" s="365">
        <f t="shared" si="47"/>
        <v>283.05428391455973</v>
      </c>
      <c r="M65" s="365">
        <f t="shared" si="47"/>
        <v>233.8274519289451</v>
      </c>
      <c r="N65" s="365">
        <f t="shared" si="47"/>
        <v>184.60061995422845</v>
      </c>
      <c r="O65" s="365">
        <f t="shared" si="47"/>
        <v>135.37378795771579</v>
      </c>
      <c r="P65" s="365">
        <f t="shared" si="47"/>
        <v>86.146955972101154</v>
      </c>
      <c r="Q65" s="365">
        <f t="shared" si="47"/>
        <v>36.920123997384479</v>
      </c>
      <c r="R65" s="365">
        <f t="shared" si="47"/>
        <v>0</v>
      </c>
      <c r="S65" s="365">
        <f t="shared" ref="S65:AI65" si="48">+S66+S67</f>
        <v>0</v>
      </c>
      <c r="T65" s="365">
        <f t="shared" si="48"/>
        <v>0</v>
      </c>
      <c r="U65" s="365">
        <f t="shared" si="48"/>
        <v>0</v>
      </c>
      <c r="V65" s="365">
        <f t="shared" si="48"/>
        <v>0</v>
      </c>
      <c r="W65" s="365">
        <f t="shared" si="48"/>
        <v>0</v>
      </c>
      <c r="X65" s="365">
        <f t="shared" si="48"/>
        <v>0</v>
      </c>
      <c r="Y65" s="365">
        <f t="shared" si="48"/>
        <v>0</v>
      </c>
      <c r="Z65" s="365">
        <f t="shared" si="48"/>
        <v>0</v>
      </c>
      <c r="AA65" s="365">
        <f t="shared" si="48"/>
        <v>0</v>
      </c>
      <c r="AB65" s="365">
        <f t="shared" si="48"/>
        <v>0</v>
      </c>
      <c r="AC65" s="365">
        <f t="shared" si="48"/>
        <v>0</v>
      </c>
      <c r="AD65" s="365">
        <f t="shared" si="48"/>
        <v>0</v>
      </c>
      <c r="AE65" s="365">
        <f t="shared" si="48"/>
        <v>0</v>
      </c>
      <c r="AF65" s="365">
        <f t="shared" si="48"/>
        <v>0</v>
      </c>
      <c r="AG65" s="365">
        <f t="shared" si="48"/>
        <v>0</v>
      </c>
      <c r="AH65" s="1025">
        <f t="shared" ref="AH65" si="49">+AH66+AH67</f>
        <v>0</v>
      </c>
      <c r="AI65" s="365">
        <f t="shared" si="48"/>
        <v>0</v>
      </c>
      <c r="AJ65" s="81">
        <f t="shared" si="15"/>
        <v>4799.6161183086315</v>
      </c>
    </row>
    <row r="66" spans="2:36" s="471" customFormat="1" x14ac:dyDescent="0.2">
      <c r="B66" s="366" t="s">
        <v>241</v>
      </c>
      <c r="C66" s="365">
        <v>132.72573322798604</v>
      </c>
      <c r="D66" s="365">
        <v>265.45146645597208</v>
      </c>
      <c r="E66" s="365">
        <v>265.45146645597208</v>
      </c>
      <c r="F66" s="365">
        <v>265.45146645597208</v>
      </c>
      <c r="G66" s="365">
        <v>265.45146645597208</v>
      </c>
      <c r="H66" s="365">
        <v>258.81517979511773</v>
      </c>
      <c r="I66" s="365">
        <v>232.27003315170009</v>
      </c>
      <c r="J66" s="81">
        <v>205.72488650828248</v>
      </c>
      <c r="K66" s="365">
        <v>179.1797398648649</v>
      </c>
      <c r="L66" s="365">
        <v>152.63459322144726</v>
      </c>
      <c r="M66" s="365">
        <v>126.08944657802965</v>
      </c>
      <c r="N66" s="365">
        <v>99.544299934612042</v>
      </c>
      <c r="O66" s="365">
        <v>72.999153280296426</v>
      </c>
      <c r="P66" s="365">
        <v>46.454006625980824</v>
      </c>
      <c r="Q66" s="365">
        <v>19.908859982563207</v>
      </c>
      <c r="R66" s="365">
        <v>0</v>
      </c>
      <c r="S66" s="365">
        <v>0</v>
      </c>
      <c r="T66" s="365">
        <v>0</v>
      </c>
      <c r="U66" s="365">
        <v>0</v>
      </c>
      <c r="V66" s="365">
        <v>0</v>
      </c>
      <c r="W66" s="365">
        <v>0</v>
      </c>
      <c r="X66" s="365">
        <v>0</v>
      </c>
      <c r="Y66" s="365">
        <v>0</v>
      </c>
      <c r="Z66" s="365">
        <v>0</v>
      </c>
      <c r="AA66" s="365">
        <v>0</v>
      </c>
      <c r="AB66" s="365">
        <v>0</v>
      </c>
      <c r="AC66" s="365">
        <v>0</v>
      </c>
      <c r="AD66" s="365">
        <v>0</v>
      </c>
      <c r="AE66" s="365">
        <v>0</v>
      </c>
      <c r="AF66" s="365">
        <v>0</v>
      </c>
      <c r="AG66" s="365">
        <v>0</v>
      </c>
      <c r="AH66" s="1025">
        <v>0</v>
      </c>
      <c r="AI66" s="365">
        <v>0</v>
      </c>
      <c r="AJ66" s="81">
        <f t="shared" si="15"/>
        <v>2588.1517979947689</v>
      </c>
    </row>
    <row r="67" spans="2:36" s="471" customFormat="1" x14ac:dyDescent="0.2">
      <c r="B67" s="366" t="s">
        <v>242</v>
      </c>
      <c r="C67" s="365">
        <v>113.40842667829121</v>
      </c>
      <c r="D67" s="365">
        <v>226.81685335658241</v>
      </c>
      <c r="E67" s="365">
        <v>226.81685335658241</v>
      </c>
      <c r="F67" s="365">
        <v>226.81685335658241</v>
      </c>
      <c r="G67" s="365">
        <v>226.81685335658241</v>
      </c>
      <c r="H67" s="365">
        <v>221.14643202920664</v>
      </c>
      <c r="I67" s="365">
        <v>198.4647466979076</v>
      </c>
      <c r="J67" s="81">
        <v>175.78306135571057</v>
      </c>
      <c r="K67" s="365">
        <v>153.10137602441154</v>
      </c>
      <c r="L67" s="365">
        <v>130.41969069311247</v>
      </c>
      <c r="M67" s="365">
        <v>107.73800535091544</v>
      </c>
      <c r="N67" s="365">
        <v>85.056320019616408</v>
      </c>
      <c r="O67" s="365">
        <v>62.374634677419358</v>
      </c>
      <c r="P67" s="365">
        <v>39.692949346120322</v>
      </c>
      <c r="Q67" s="365">
        <v>17.011264014821272</v>
      </c>
      <c r="R67" s="365">
        <v>0</v>
      </c>
      <c r="S67" s="365">
        <v>0</v>
      </c>
      <c r="T67" s="365">
        <v>0</v>
      </c>
      <c r="U67" s="365">
        <v>0</v>
      </c>
      <c r="V67" s="365">
        <v>0</v>
      </c>
      <c r="W67" s="365">
        <v>0</v>
      </c>
      <c r="X67" s="365">
        <v>0</v>
      </c>
      <c r="Y67" s="365">
        <v>0</v>
      </c>
      <c r="Z67" s="365">
        <v>0</v>
      </c>
      <c r="AA67" s="365">
        <v>0</v>
      </c>
      <c r="AB67" s="365">
        <v>0</v>
      </c>
      <c r="AC67" s="365">
        <v>0</v>
      </c>
      <c r="AD67" s="365">
        <v>0</v>
      </c>
      <c r="AE67" s="365">
        <v>0</v>
      </c>
      <c r="AF67" s="365">
        <v>0</v>
      </c>
      <c r="AG67" s="365">
        <v>0</v>
      </c>
      <c r="AH67" s="1025">
        <v>0</v>
      </c>
      <c r="AI67" s="365">
        <v>0</v>
      </c>
      <c r="AJ67" s="81">
        <f t="shared" si="15"/>
        <v>2211.4643203138626</v>
      </c>
    </row>
    <row r="68" spans="2:36" s="471" customFormat="1" x14ac:dyDescent="0.2">
      <c r="B68" s="275" t="s">
        <v>26</v>
      </c>
      <c r="C68" s="365">
        <f t="shared" ref="C68:AC68" si="50">+C69+C70</f>
        <v>1.9683812640199887</v>
      </c>
      <c r="D68" s="365">
        <f t="shared" si="50"/>
        <v>3.9367625280399769</v>
      </c>
      <c r="E68" s="365">
        <f t="shared" si="50"/>
        <v>3.9367625280399769</v>
      </c>
      <c r="F68" s="365">
        <f t="shared" si="50"/>
        <v>3.9367625280399769</v>
      </c>
      <c r="G68" s="365">
        <f t="shared" si="50"/>
        <v>3.9367625280399769</v>
      </c>
      <c r="H68" s="365">
        <f t="shared" si="50"/>
        <v>3.8383434648343506</v>
      </c>
      <c r="I68" s="365">
        <f t="shared" si="50"/>
        <v>3.4446672119193043</v>
      </c>
      <c r="J68" s="365">
        <f t="shared" si="50"/>
        <v>3.0509909591893392</v>
      </c>
      <c r="K68" s="365">
        <f t="shared" si="50"/>
        <v>2.6573147065519156</v>
      </c>
      <c r="L68" s="365">
        <f t="shared" si="50"/>
        <v>2.2636384535443272</v>
      </c>
      <c r="M68" s="365">
        <f t="shared" si="50"/>
        <v>1.8699622008143622</v>
      </c>
      <c r="N68" s="365">
        <f t="shared" si="50"/>
        <v>1.4762859479918564</v>
      </c>
      <c r="O68" s="365">
        <f t="shared" si="50"/>
        <v>1.0826096951693505</v>
      </c>
      <c r="P68" s="365">
        <f t="shared" si="50"/>
        <v>0.68893344234684428</v>
      </c>
      <c r="Q68" s="365">
        <f t="shared" si="50"/>
        <v>0.29525718961687947</v>
      </c>
      <c r="R68" s="365">
        <f t="shared" si="50"/>
        <v>0</v>
      </c>
      <c r="S68" s="365">
        <f t="shared" si="50"/>
        <v>0</v>
      </c>
      <c r="T68" s="365">
        <f t="shared" si="50"/>
        <v>0</v>
      </c>
      <c r="U68" s="365">
        <f t="shared" si="50"/>
        <v>0</v>
      </c>
      <c r="V68" s="365">
        <f t="shared" si="50"/>
        <v>0</v>
      </c>
      <c r="W68" s="365">
        <f t="shared" si="50"/>
        <v>0</v>
      </c>
      <c r="X68" s="365">
        <f t="shared" si="50"/>
        <v>0</v>
      </c>
      <c r="Y68" s="365">
        <f t="shared" si="50"/>
        <v>0</v>
      </c>
      <c r="Z68" s="365">
        <f t="shared" si="50"/>
        <v>0</v>
      </c>
      <c r="AA68" s="365">
        <f t="shared" si="50"/>
        <v>0</v>
      </c>
      <c r="AB68" s="365">
        <f t="shared" si="50"/>
        <v>0</v>
      </c>
      <c r="AC68" s="365">
        <f t="shared" si="50"/>
        <v>0</v>
      </c>
      <c r="AD68" s="365">
        <f t="shared" ref="AD68:AI68" si="51">+AD69+AD70</f>
        <v>0</v>
      </c>
      <c r="AE68" s="365">
        <f t="shared" si="51"/>
        <v>0</v>
      </c>
      <c r="AF68" s="365">
        <f t="shared" si="51"/>
        <v>0</v>
      </c>
      <c r="AG68" s="365">
        <f t="shared" si="51"/>
        <v>0</v>
      </c>
      <c r="AH68" s="1025">
        <f t="shared" si="51"/>
        <v>0</v>
      </c>
      <c r="AI68" s="365">
        <f t="shared" si="51"/>
        <v>0</v>
      </c>
      <c r="AJ68" s="81">
        <f t="shared" ref="AJ68:AJ95" si="52">SUM(C68:AI68)</f>
        <v>38.383434648158421</v>
      </c>
    </row>
    <row r="69" spans="2:36" s="471" customFormat="1" x14ac:dyDescent="0.2">
      <c r="B69" s="366" t="s">
        <v>241</v>
      </c>
      <c r="C69" s="365">
        <v>1.3581160807884507</v>
      </c>
      <c r="D69" s="365">
        <v>2.7162321615769014</v>
      </c>
      <c r="E69" s="365">
        <v>2.7162321615769014</v>
      </c>
      <c r="F69" s="365">
        <v>2.7162321615769014</v>
      </c>
      <c r="G69" s="365">
        <v>2.7162321615769014</v>
      </c>
      <c r="H69" s="365">
        <v>2.6483263575791223</v>
      </c>
      <c r="I69" s="365">
        <v>2.3767031414029245</v>
      </c>
      <c r="J69" s="81">
        <v>2.1050799252267258</v>
      </c>
      <c r="K69" s="365">
        <v>1.8334567091430687</v>
      </c>
      <c r="L69" s="365">
        <v>1.5618334929668702</v>
      </c>
      <c r="M69" s="365">
        <v>1.2902102767906718</v>
      </c>
      <c r="N69" s="365">
        <v>1.0185870606144733</v>
      </c>
      <c r="O69" s="365">
        <v>0.74696384443827513</v>
      </c>
      <c r="P69" s="365">
        <v>0.47534062835461777</v>
      </c>
      <c r="Q69" s="365">
        <v>0.20371741217841938</v>
      </c>
      <c r="R69" s="365">
        <v>0</v>
      </c>
      <c r="S69" s="365">
        <v>0</v>
      </c>
      <c r="T69" s="365">
        <v>0</v>
      </c>
      <c r="U69" s="365">
        <v>0</v>
      </c>
      <c r="V69" s="365">
        <v>0</v>
      </c>
      <c r="W69" s="365">
        <v>0</v>
      </c>
      <c r="X69" s="365">
        <v>0</v>
      </c>
      <c r="Y69" s="365">
        <v>0</v>
      </c>
      <c r="Z69" s="365">
        <v>0</v>
      </c>
      <c r="AA69" s="365">
        <v>0</v>
      </c>
      <c r="AB69" s="365">
        <v>0</v>
      </c>
      <c r="AC69" s="365">
        <v>0</v>
      </c>
      <c r="AD69" s="365">
        <v>0</v>
      </c>
      <c r="AE69" s="365">
        <v>0</v>
      </c>
      <c r="AF69" s="365">
        <v>0</v>
      </c>
      <c r="AG69" s="365">
        <v>0</v>
      </c>
      <c r="AH69" s="1025">
        <v>0</v>
      </c>
      <c r="AI69" s="365">
        <v>0</v>
      </c>
      <c r="AJ69" s="81">
        <f t="shared" si="52"/>
        <v>26.483263575791224</v>
      </c>
    </row>
    <row r="70" spans="2:36" s="471" customFormat="1" x14ac:dyDescent="0.2">
      <c r="B70" s="366" t="s">
        <v>242</v>
      </c>
      <c r="C70" s="365">
        <v>0.610265183231538</v>
      </c>
      <c r="D70" s="365">
        <v>1.2205303664630758</v>
      </c>
      <c r="E70" s="365">
        <v>1.2205303664630758</v>
      </c>
      <c r="F70" s="365">
        <v>1.2205303664630758</v>
      </c>
      <c r="G70" s="365">
        <v>1.2205303664630758</v>
      </c>
      <c r="H70" s="365">
        <v>1.1900171072552286</v>
      </c>
      <c r="I70" s="365">
        <v>1.0679640705163798</v>
      </c>
      <c r="J70" s="85">
        <v>0.94591103396261333</v>
      </c>
      <c r="K70" s="365">
        <v>0.82385799740884691</v>
      </c>
      <c r="L70" s="365">
        <v>0.701804960577457</v>
      </c>
      <c r="M70" s="365">
        <v>0.57975192402369047</v>
      </c>
      <c r="N70" s="365">
        <v>0.45769888737738296</v>
      </c>
      <c r="O70" s="365">
        <v>0.33564585073107533</v>
      </c>
      <c r="P70" s="365">
        <v>0.21359281399222652</v>
      </c>
      <c r="Q70" s="365">
        <v>9.1539777438460104E-2</v>
      </c>
      <c r="R70" s="365">
        <v>0</v>
      </c>
      <c r="S70" s="365">
        <v>0</v>
      </c>
      <c r="T70" s="365">
        <v>0</v>
      </c>
      <c r="U70" s="365">
        <v>0</v>
      </c>
      <c r="V70" s="365">
        <v>0</v>
      </c>
      <c r="W70" s="365">
        <v>0</v>
      </c>
      <c r="X70" s="365">
        <v>0</v>
      </c>
      <c r="Y70" s="365">
        <v>0</v>
      </c>
      <c r="Z70" s="365">
        <v>0</v>
      </c>
      <c r="AA70" s="365">
        <v>0</v>
      </c>
      <c r="AB70" s="365">
        <v>0</v>
      </c>
      <c r="AC70" s="365">
        <v>0</v>
      </c>
      <c r="AD70" s="365">
        <v>0</v>
      </c>
      <c r="AE70" s="365">
        <v>0</v>
      </c>
      <c r="AF70" s="365">
        <v>0</v>
      </c>
      <c r="AG70" s="365">
        <v>0</v>
      </c>
      <c r="AH70" s="1025">
        <v>0</v>
      </c>
      <c r="AI70" s="365">
        <v>0</v>
      </c>
      <c r="AJ70" s="85">
        <f t="shared" si="52"/>
        <v>11.900171072367202</v>
      </c>
    </row>
    <row r="71" spans="2:36" s="471" customFormat="1" x14ac:dyDescent="0.2">
      <c r="B71" s="372" t="s">
        <v>27</v>
      </c>
      <c r="C71" s="348">
        <v>105.34761657703294</v>
      </c>
      <c r="D71" s="348">
        <v>210.69523315406587</v>
      </c>
      <c r="E71" s="348">
        <v>210.69523315406587</v>
      </c>
      <c r="F71" s="348">
        <v>210.69523315406587</v>
      </c>
      <c r="G71" s="348">
        <v>210.69523315406587</v>
      </c>
      <c r="H71" s="348">
        <v>210.69523315406587</v>
      </c>
      <c r="I71" s="348">
        <v>210.69523315406587</v>
      </c>
      <c r="J71" s="80">
        <v>210.69523315406587</v>
      </c>
      <c r="K71" s="348">
        <v>210.69523315406587</v>
      </c>
      <c r="L71" s="348">
        <v>210.69523315406587</v>
      </c>
      <c r="M71" s="348">
        <v>210.69523315406587</v>
      </c>
      <c r="N71" s="348">
        <v>210.69523315406587</v>
      </c>
      <c r="O71" s="348">
        <v>210.69523315406587</v>
      </c>
      <c r="P71" s="348">
        <v>210.69523315406587</v>
      </c>
      <c r="Q71" s="348">
        <v>210.69523315406587</v>
      </c>
      <c r="R71" s="348">
        <v>210.69523315406587</v>
      </c>
      <c r="S71" s="348">
        <v>210.69523315406587</v>
      </c>
      <c r="T71" s="348">
        <v>205.42785232435929</v>
      </c>
      <c r="U71" s="348">
        <v>184.35832900838281</v>
      </c>
      <c r="V71" s="348">
        <v>163.28880569240624</v>
      </c>
      <c r="W71" s="348">
        <v>142.2192823764297</v>
      </c>
      <c r="X71" s="348">
        <v>121.14975906045318</v>
      </c>
      <c r="Y71" s="348">
        <v>100.08023574732637</v>
      </c>
      <c r="Z71" s="348">
        <v>79.010712431349845</v>
      </c>
      <c r="AA71" s="348">
        <v>57.941189115373312</v>
      </c>
      <c r="AB71" s="348">
        <v>36.871665802246504</v>
      </c>
      <c r="AC71" s="348">
        <v>15.80214248626997</v>
      </c>
      <c r="AD71" s="348">
        <v>0</v>
      </c>
      <c r="AE71" s="348">
        <v>0</v>
      </c>
      <c r="AF71" s="348">
        <v>0</v>
      </c>
      <c r="AG71" s="348">
        <v>0</v>
      </c>
      <c r="AH71" s="1046">
        <v>0</v>
      </c>
      <c r="AI71" s="348">
        <v>0</v>
      </c>
      <c r="AJ71" s="80">
        <f t="shared" si="52"/>
        <v>4582.6213210866854</v>
      </c>
    </row>
    <row r="72" spans="2:36" s="471" customFormat="1" x14ac:dyDescent="0.2">
      <c r="B72" s="372" t="s">
        <v>518</v>
      </c>
      <c r="C72" s="348">
        <v>0</v>
      </c>
      <c r="D72" s="348">
        <v>182.8125</v>
      </c>
      <c r="E72" s="348">
        <v>182.8125</v>
      </c>
      <c r="F72" s="348">
        <v>91.40625</v>
      </c>
      <c r="G72" s="348">
        <v>0</v>
      </c>
      <c r="H72" s="348">
        <v>0</v>
      </c>
      <c r="I72" s="348">
        <v>0</v>
      </c>
      <c r="J72" s="80">
        <v>0</v>
      </c>
      <c r="K72" s="348">
        <v>0</v>
      </c>
      <c r="L72" s="348">
        <v>0</v>
      </c>
      <c r="M72" s="348">
        <v>0</v>
      </c>
      <c r="N72" s="348">
        <v>0</v>
      </c>
      <c r="O72" s="348">
        <v>0</v>
      </c>
      <c r="P72" s="348">
        <v>0</v>
      </c>
      <c r="Q72" s="348">
        <v>0</v>
      </c>
      <c r="R72" s="348">
        <v>0</v>
      </c>
      <c r="S72" s="348">
        <v>0</v>
      </c>
      <c r="T72" s="348">
        <v>0</v>
      </c>
      <c r="U72" s="348">
        <v>0</v>
      </c>
      <c r="V72" s="348">
        <v>0</v>
      </c>
      <c r="W72" s="348">
        <v>0</v>
      </c>
      <c r="X72" s="348">
        <v>0</v>
      </c>
      <c r="Y72" s="348">
        <v>0</v>
      </c>
      <c r="Z72" s="348">
        <v>0</v>
      </c>
      <c r="AA72" s="348">
        <v>0</v>
      </c>
      <c r="AB72" s="348">
        <v>0</v>
      </c>
      <c r="AC72" s="348">
        <v>0</v>
      </c>
      <c r="AD72" s="348">
        <v>0</v>
      </c>
      <c r="AE72" s="348">
        <v>0</v>
      </c>
      <c r="AF72" s="348">
        <v>0</v>
      </c>
      <c r="AG72" s="348">
        <v>0</v>
      </c>
      <c r="AH72" s="1046">
        <v>0</v>
      </c>
      <c r="AI72" s="348">
        <v>0</v>
      </c>
      <c r="AJ72" s="80">
        <f t="shared" si="52"/>
        <v>457.03125</v>
      </c>
    </row>
    <row r="73" spans="2:36" s="471" customFormat="1" x14ac:dyDescent="0.2">
      <c r="B73" s="347" t="s">
        <v>625</v>
      </c>
      <c r="C73" s="373">
        <v>0</v>
      </c>
      <c r="D73" s="373">
        <v>80.9375</v>
      </c>
      <c r="E73" s="373">
        <v>80.9375</v>
      </c>
      <c r="F73" s="373">
        <v>80.9375</v>
      </c>
      <c r="G73" s="373">
        <v>40.46875</v>
      </c>
      <c r="H73" s="373">
        <v>0</v>
      </c>
      <c r="I73" s="373">
        <v>0</v>
      </c>
      <c r="J73" s="80">
        <v>0</v>
      </c>
      <c r="K73" s="373">
        <v>0</v>
      </c>
      <c r="L73" s="373">
        <v>0</v>
      </c>
      <c r="M73" s="373">
        <v>0</v>
      </c>
      <c r="N73" s="373">
        <v>0</v>
      </c>
      <c r="O73" s="373">
        <v>0</v>
      </c>
      <c r="P73" s="373">
        <v>0</v>
      </c>
      <c r="Q73" s="373">
        <v>0</v>
      </c>
      <c r="R73" s="373">
        <v>0</v>
      </c>
      <c r="S73" s="373">
        <v>0</v>
      </c>
      <c r="T73" s="373">
        <v>0</v>
      </c>
      <c r="U73" s="373">
        <v>0</v>
      </c>
      <c r="V73" s="373">
        <v>0</v>
      </c>
      <c r="W73" s="373">
        <v>0</v>
      </c>
      <c r="X73" s="373">
        <v>0</v>
      </c>
      <c r="Y73" s="373">
        <v>0</v>
      </c>
      <c r="Z73" s="373">
        <v>0</v>
      </c>
      <c r="AA73" s="373">
        <v>0</v>
      </c>
      <c r="AB73" s="373">
        <v>0</v>
      </c>
      <c r="AC73" s="373">
        <v>0</v>
      </c>
      <c r="AD73" s="373">
        <v>0</v>
      </c>
      <c r="AE73" s="373">
        <v>0</v>
      </c>
      <c r="AF73" s="373">
        <v>0</v>
      </c>
      <c r="AG73" s="373">
        <v>0</v>
      </c>
      <c r="AH73" s="373">
        <v>0</v>
      </c>
      <c r="AI73" s="373">
        <v>0</v>
      </c>
      <c r="AJ73" s="80">
        <f t="shared" si="52"/>
        <v>283.28125</v>
      </c>
    </row>
    <row r="74" spans="2:36" s="471" customFormat="1" x14ac:dyDescent="0.2">
      <c r="B74" s="347" t="s">
        <v>626</v>
      </c>
      <c r="C74" s="373">
        <v>0</v>
      </c>
      <c r="D74" s="373">
        <v>249.6875</v>
      </c>
      <c r="E74" s="373">
        <v>249.6875</v>
      </c>
      <c r="F74" s="373">
        <v>249.6875</v>
      </c>
      <c r="G74" s="373">
        <v>249.6875</v>
      </c>
      <c r="H74" s="373">
        <v>249.6875</v>
      </c>
      <c r="I74" s="373">
        <v>249.6875</v>
      </c>
      <c r="J74" s="80">
        <v>249.6875</v>
      </c>
      <c r="K74" s="373">
        <v>249.6875</v>
      </c>
      <c r="L74" s="373">
        <v>124.84375</v>
      </c>
      <c r="M74" s="373">
        <v>0</v>
      </c>
      <c r="N74" s="373">
        <v>0</v>
      </c>
      <c r="O74" s="373">
        <v>0</v>
      </c>
      <c r="P74" s="373">
        <v>0</v>
      </c>
      <c r="Q74" s="373">
        <v>0</v>
      </c>
      <c r="R74" s="373">
        <v>0</v>
      </c>
      <c r="S74" s="373">
        <v>0</v>
      </c>
      <c r="T74" s="373">
        <v>0</v>
      </c>
      <c r="U74" s="373">
        <v>0</v>
      </c>
      <c r="V74" s="373">
        <v>0</v>
      </c>
      <c r="W74" s="373">
        <v>0</v>
      </c>
      <c r="X74" s="373">
        <v>0</v>
      </c>
      <c r="Y74" s="373">
        <v>0</v>
      </c>
      <c r="Z74" s="373">
        <v>0</v>
      </c>
      <c r="AA74" s="373">
        <v>0</v>
      </c>
      <c r="AB74" s="373">
        <v>0</v>
      </c>
      <c r="AC74" s="373">
        <v>0</v>
      </c>
      <c r="AD74" s="373">
        <v>0</v>
      </c>
      <c r="AE74" s="373">
        <v>0</v>
      </c>
      <c r="AF74" s="373">
        <v>0</v>
      </c>
      <c r="AG74" s="373">
        <v>0</v>
      </c>
      <c r="AH74" s="373">
        <v>0</v>
      </c>
      <c r="AI74" s="373">
        <v>0</v>
      </c>
      <c r="AJ74" s="80">
        <f t="shared" si="52"/>
        <v>2122.34375</v>
      </c>
    </row>
    <row r="75" spans="2:36" s="471" customFormat="1" x14ac:dyDescent="0.2">
      <c r="B75" s="347" t="s">
        <v>427</v>
      </c>
      <c r="C75" s="373">
        <v>0</v>
      </c>
      <c r="D75" s="373">
        <v>66.25</v>
      </c>
      <c r="E75" s="373">
        <v>66.25</v>
      </c>
      <c r="F75" s="373">
        <v>66.25</v>
      </c>
      <c r="G75" s="373">
        <v>66.25</v>
      </c>
      <c r="H75" s="373">
        <v>66.25</v>
      </c>
      <c r="I75" s="373">
        <v>66.25</v>
      </c>
      <c r="J75" s="80">
        <v>66.25</v>
      </c>
      <c r="K75" s="373">
        <v>66.25</v>
      </c>
      <c r="L75" s="373">
        <v>66.25</v>
      </c>
      <c r="M75" s="373">
        <v>0</v>
      </c>
      <c r="N75" s="373">
        <v>0</v>
      </c>
      <c r="O75" s="373">
        <v>0</v>
      </c>
      <c r="P75" s="373">
        <v>0</v>
      </c>
      <c r="Q75" s="373">
        <v>0</v>
      </c>
      <c r="R75" s="373">
        <v>0</v>
      </c>
      <c r="S75" s="373">
        <v>0</v>
      </c>
      <c r="T75" s="373">
        <v>0</v>
      </c>
      <c r="U75" s="373">
        <v>0</v>
      </c>
      <c r="V75" s="373">
        <v>0</v>
      </c>
      <c r="W75" s="373">
        <v>0</v>
      </c>
      <c r="X75" s="373">
        <v>0</v>
      </c>
      <c r="Y75" s="373">
        <v>0</v>
      </c>
      <c r="Z75" s="373">
        <v>0</v>
      </c>
      <c r="AA75" s="373">
        <v>0</v>
      </c>
      <c r="AB75" s="373">
        <v>0</v>
      </c>
      <c r="AC75" s="373">
        <v>0</v>
      </c>
      <c r="AD75" s="373">
        <v>0</v>
      </c>
      <c r="AE75" s="373">
        <v>0</v>
      </c>
      <c r="AF75" s="373">
        <v>0</v>
      </c>
      <c r="AG75" s="373">
        <v>0</v>
      </c>
      <c r="AH75" s="373">
        <v>0</v>
      </c>
      <c r="AI75" s="373">
        <v>0</v>
      </c>
      <c r="AJ75" s="80">
        <f t="shared" si="52"/>
        <v>596.25</v>
      </c>
    </row>
    <row r="76" spans="2:36" s="471" customFormat="1" x14ac:dyDescent="0.2">
      <c r="B76" s="372" t="s">
        <v>627</v>
      </c>
      <c r="C76" s="373">
        <v>0</v>
      </c>
      <c r="D76" s="373">
        <v>206.25</v>
      </c>
      <c r="E76" s="373">
        <v>206.25</v>
      </c>
      <c r="F76" s="373">
        <v>206.25</v>
      </c>
      <c r="G76" s="373">
        <v>206.25</v>
      </c>
      <c r="H76" s="373">
        <v>206.25</v>
      </c>
      <c r="I76" s="373">
        <v>206.25</v>
      </c>
      <c r="J76" s="80">
        <v>206.25</v>
      </c>
      <c r="K76" s="373">
        <v>206.25</v>
      </c>
      <c r="L76" s="373">
        <v>206.25</v>
      </c>
      <c r="M76" s="373">
        <v>206.25</v>
      </c>
      <c r="N76" s="373">
        <v>206.25</v>
      </c>
      <c r="O76" s="373">
        <v>206.25</v>
      </c>
      <c r="P76" s="373">
        <v>206.25</v>
      </c>
      <c r="Q76" s="373">
        <v>206.25</v>
      </c>
      <c r="R76" s="373">
        <v>206.25</v>
      </c>
      <c r="S76" s="373">
        <v>206.25</v>
      </c>
      <c r="T76" s="373">
        <v>206.25</v>
      </c>
      <c r="U76" s="373">
        <v>206.25</v>
      </c>
      <c r="V76" s="373">
        <v>206.25</v>
      </c>
      <c r="W76" s="373">
        <v>206.25</v>
      </c>
      <c r="X76" s="373">
        <v>206.25</v>
      </c>
      <c r="Y76" s="373">
        <v>206.25</v>
      </c>
      <c r="Z76" s="373">
        <v>206.25</v>
      </c>
      <c r="AA76" s="373">
        <v>206.25</v>
      </c>
      <c r="AB76" s="373">
        <v>206.25</v>
      </c>
      <c r="AC76" s="373">
        <v>206.25</v>
      </c>
      <c r="AD76" s="373">
        <v>206.25</v>
      </c>
      <c r="AE76" s="373">
        <v>206.25</v>
      </c>
      <c r="AF76" s="373">
        <v>103.125</v>
      </c>
      <c r="AG76" s="373">
        <v>0</v>
      </c>
      <c r="AH76" s="373">
        <v>0</v>
      </c>
      <c r="AI76" s="373">
        <v>0</v>
      </c>
      <c r="AJ76" s="80">
        <f t="shared" si="52"/>
        <v>5878.125</v>
      </c>
    </row>
    <row r="77" spans="2:36" s="471" customFormat="1" x14ac:dyDescent="0.2">
      <c r="B77" s="372" t="s">
        <v>420</v>
      </c>
      <c r="C77" s="373">
        <v>154.6875</v>
      </c>
      <c r="D77" s="373">
        <v>309.375</v>
      </c>
      <c r="E77" s="373">
        <v>154.6875</v>
      </c>
      <c r="F77" s="373">
        <v>0</v>
      </c>
      <c r="G77" s="373">
        <v>0</v>
      </c>
      <c r="H77" s="373">
        <v>0</v>
      </c>
      <c r="I77" s="373">
        <v>0</v>
      </c>
      <c r="J77" s="80">
        <v>0</v>
      </c>
      <c r="K77" s="373">
        <v>0</v>
      </c>
      <c r="L77" s="373">
        <v>0</v>
      </c>
      <c r="M77" s="373">
        <v>0</v>
      </c>
      <c r="N77" s="373">
        <v>0</v>
      </c>
      <c r="O77" s="373">
        <v>0</v>
      </c>
      <c r="P77" s="373">
        <v>0</v>
      </c>
      <c r="Q77" s="373">
        <v>0</v>
      </c>
      <c r="R77" s="373">
        <v>0</v>
      </c>
      <c r="S77" s="373">
        <v>0</v>
      </c>
      <c r="T77" s="373">
        <v>0</v>
      </c>
      <c r="U77" s="373">
        <v>0</v>
      </c>
      <c r="V77" s="373">
        <v>0</v>
      </c>
      <c r="W77" s="373">
        <v>0</v>
      </c>
      <c r="X77" s="373">
        <v>0</v>
      </c>
      <c r="Y77" s="373">
        <v>0</v>
      </c>
      <c r="Z77" s="373">
        <v>0</v>
      </c>
      <c r="AA77" s="373">
        <v>0</v>
      </c>
      <c r="AB77" s="373">
        <v>0</v>
      </c>
      <c r="AC77" s="373">
        <v>0</v>
      </c>
      <c r="AD77" s="373">
        <v>0</v>
      </c>
      <c r="AE77" s="373">
        <v>0</v>
      </c>
      <c r="AF77" s="373">
        <v>0</v>
      </c>
      <c r="AG77" s="373">
        <v>0</v>
      </c>
      <c r="AH77" s="373">
        <v>0</v>
      </c>
      <c r="AI77" s="373">
        <v>0</v>
      </c>
      <c r="AJ77" s="80">
        <f t="shared" si="52"/>
        <v>618.75</v>
      </c>
    </row>
    <row r="78" spans="2:36" s="471" customFormat="1" x14ac:dyDescent="0.2">
      <c r="B78" s="372" t="s">
        <v>519</v>
      </c>
      <c r="C78" s="373">
        <v>0</v>
      </c>
      <c r="D78" s="373">
        <v>257.8125</v>
      </c>
      <c r="E78" s="373">
        <v>257.8125</v>
      </c>
      <c r="F78" s="373">
        <v>257.8125</v>
      </c>
      <c r="G78" s="373">
        <v>257.8125</v>
      </c>
      <c r="H78" s="373">
        <v>257.8125</v>
      </c>
      <c r="I78" s="373">
        <v>257.8125</v>
      </c>
      <c r="J78" s="80">
        <v>257.8125</v>
      </c>
      <c r="K78" s="373">
        <v>128.90625</v>
      </c>
      <c r="L78" s="373">
        <v>0</v>
      </c>
      <c r="M78" s="373">
        <v>0</v>
      </c>
      <c r="N78" s="373">
        <v>0</v>
      </c>
      <c r="O78" s="373">
        <v>0</v>
      </c>
      <c r="P78" s="373">
        <v>0</v>
      </c>
      <c r="Q78" s="373">
        <v>0</v>
      </c>
      <c r="R78" s="373">
        <v>0</v>
      </c>
      <c r="S78" s="373">
        <v>0</v>
      </c>
      <c r="T78" s="373">
        <v>0</v>
      </c>
      <c r="U78" s="373">
        <v>0</v>
      </c>
      <c r="V78" s="373">
        <v>0</v>
      </c>
      <c r="W78" s="373">
        <v>0</v>
      </c>
      <c r="X78" s="373">
        <v>0</v>
      </c>
      <c r="Y78" s="373">
        <v>0</v>
      </c>
      <c r="Z78" s="373">
        <v>0</v>
      </c>
      <c r="AA78" s="373">
        <v>0</v>
      </c>
      <c r="AB78" s="373">
        <v>0</v>
      </c>
      <c r="AC78" s="373">
        <v>0</v>
      </c>
      <c r="AD78" s="373">
        <v>0</v>
      </c>
      <c r="AE78" s="373">
        <v>0</v>
      </c>
      <c r="AF78" s="373">
        <v>0</v>
      </c>
      <c r="AG78" s="373">
        <v>0</v>
      </c>
      <c r="AH78" s="373">
        <v>0</v>
      </c>
      <c r="AI78" s="373">
        <v>0</v>
      </c>
      <c r="AJ78" s="80">
        <f t="shared" si="52"/>
        <v>1933.59375</v>
      </c>
    </row>
    <row r="79" spans="2:36" s="471" customFormat="1" x14ac:dyDescent="0.2">
      <c r="B79" s="372" t="s">
        <v>428</v>
      </c>
      <c r="C79" s="373">
        <v>0</v>
      </c>
      <c r="D79" s="373">
        <v>124.6875</v>
      </c>
      <c r="E79" s="373">
        <v>124.6875</v>
      </c>
      <c r="F79" s="373">
        <v>124.6875</v>
      </c>
      <c r="G79" s="373">
        <v>124.6875</v>
      </c>
      <c r="H79" s="373">
        <v>124.6875</v>
      </c>
      <c r="I79" s="373">
        <v>124.6875</v>
      </c>
      <c r="J79" s="80">
        <v>124.6875</v>
      </c>
      <c r="K79" s="373">
        <v>124.6875</v>
      </c>
      <c r="L79" s="373">
        <v>124.6875</v>
      </c>
      <c r="M79" s="373">
        <v>124.6875</v>
      </c>
      <c r="N79" s="373">
        <v>124.6875</v>
      </c>
      <c r="O79" s="373">
        <v>124.6875</v>
      </c>
      <c r="P79" s="373">
        <v>124.6875</v>
      </c>
      <c r="Q79" s="373">
        <v>124.6875</v>
      </c>
      <c r="R79" s="373">
        <v>124.6875</v>
      </c>
      <c r="S79" s="373">
        <v>124.6875</v>
      </c>
      <c r="T79" s="373">
        <v>124.6875</v>
      </c>
      <c r="U79" s="373">
        <v>0</v>
      </c>
      <c r="V79" s="373">
        <v>0</v>
      </c>
      <c r="W79" s="373">
        <v>0</v>
      </c>
      <c r="X79" s="373">
        <v>0</v>
      </c>
      <c r="Y79" s="373">
        <v>0</v>
      </c>
      <c r="Z79" s="373">
        <v>0</v>
      </c>
      <c r="AA79" s="373">
        <v>0</v>
      </c>
      <c r="AB79" s="373">
        <v>0</v>
      </c>
      <c r="AC79" s="373">
        <v>0</v>
      </c>
      <c r="AD79" s="373">
        <v>0</v>
      </c>
      <c r="AE79" s="373">
        <v>0</v>
      </c>
      <c r="AF79" s="373">
        <v>0</v>
      </c>
      <c r="AG79" s="373">
        <v>0</v>
      </c>
      <c r="AH79" s="373">
        <v>0</v>
      </c>
      <c r="AI79" s="373">
        <v>0</v>
      </c>
      <c r="AJ79" s="80">
        <f t="shared" si="52"/>
        <v>2119.6875</v>
      </c>
    </row>
    <row r="80" spans="2:36" s="471" customFormat="1" x14ac:dyDescent="0.2">
      <c r="B80" s="372" t="s">
        <v>540</v>
      </c>
      <c r="C80" s="373">
        <v>97.96875</v>
      </c>
      <c r="D80" s="373">
        <v>195.9375</v>
      </c>
      <c r="E80" s="373">
        <v>195.9375</v>
      </c>
      <c r="F80" s="373">
        <v>195.9375</v>
      </c>
      <c r="G80" s="373">
        <v>195.9375</v>
      </c>
      <c r="H80" s="373">
        <v>195.9375</v>
      </c>
      <c r="I80" s="373">
        <v>195.9375</v>
      </c>
      <c r="J80" s="80">
        <v>195.9375</v>
      </c>
      <c r="K80" s="373">
        <v>195.9375</v>
      </c>
      <c r="L80" s="373">
        <v>195.9375</v>
      </c>
      <c r="M80" s="373">
        <v>195.9375</v>
      </c>
      <c r="N80" s="373">
        <v>195.9375</v>
      </c>
      <c r="O80" s="373">
        <v>195.9375</v>
      </c>
      <c r="P80" s="373">
        <v>195.9375</v>
      </c>
      <c r="Q80" s="373">
        <v>195.9375</v>
      </c>
      <c r="R80" s="373">
        <v>195.9375</v>
      </c>
      <c r="S80" s="373">
        <v>195.9375</v>
      </c>
      <c r="T80" s="373">
        <v>195.9375</v>
      </c>
      <c r="U80" s="373">
        <v>195.9375</v>
      </c>
      <c r="V80" s="373">
        <v>195.9375</v>
      </c>
      <c r="W80" s="373">
        <v>195.9375</v>
      </c>
      <c r="X80" s="373">
        <v>195.9375</v>
      </c>
      <c r="Y80" s="373">
        <v>195.9375</v>
      </c>
      <c r="Z80" s="373">
        <v>195.9375</v>
      </c>
      <c r="AA80" s="373">
        <v>195.9375</v>
      </c>
      <c r="AB80" s="373">
        <v>195.9375</v>
      </c>
      <c r="AC80" s="373">
        <v>195.9375</v>
      </c>
      <c r="AD80" s="373">
        <v>195.9375</v>
      </c>
      <c r="AE80" s="373">
        <v>195.9375</v>
      </c>
      <c r="AF80" s="373">
        <v>195.9375</v>
      </c>
      <c r="AG80" s="373">
        <v>195.9375</v>
      </c>
      <c r="AH80" s="373">
        <v>195.9375</v>
      </c>
      <c r="AI80" s="373">
        <v>13029.84375</v>
      </c>
      <c r="AJ80" s="80">
        <f t="shared" si="52"/>
        <v>19201.875</v>
      </c>
    </row>
    <row r="81" spans="2:36" s="471" customFormat="1" x14ac:dyDescent="0.2">
      <c r="B81" s="372" t="s">
        <v>421</v>
      </c>
      <c r="C81" s="373">
        <v>243.75</v>
      </c>
      <c r="D81" s="373">
        <v>487.5</v>
      </c>
      <c r="E81" s="373">
        <v>487.5</v>
      </c>
      <c r="F81" s="373">
        <v>487.5</v>
      </c>
      <c r="G81" s="373">
        <v>487.5</v>
      </c>
      <c r="H81" s="373">
        <v>487.5</v>
      </c>
      <c r="I81" s="373">
        <v>487.5</v>
      </c>
      <c r="J81" s="80">
        <v>243.75</v>
      </c>
      <c r="K81" s="373">
        <v>0</v>
      </c>
      <c r="L81" s="373">
        <v>0</v>
      </c>
      <c r="M81" s="373">
        <v>0</v>
      </c>
      <c r="N81" s="373">
        <v>0</v>
      </c>
      <c r="O81" s="373">
        <v>0</v>
      </c>
      <c r="P81" s="373">
        <v>0</v>
      </c>
      <c r="Q81" s="373">
        <v>0</v>
      </c>
      <c r="R81" s="373">
        <v>0</v>
      </c>
      <c r="S81" s="373">
        <v>0</v>
      </c>
      <c r="T81" s="373">
        <v>0</v>
      </c>
      <c r="U81" s="373">
        <v>0</v>
      </c>
      <c r="V81" s="373">
        <v>0</v>
      </c>
      <c r="W81" s="373">
        <v>0</v>
      </c>
      <c r="X81" s="373">
        <v>0</v>
      </c>
      <c r="Y81" s="373">
        <v>0</v>
      </c>
      <c r="Z81" s="373">
        <v>0</v>
      </c>
      <c r="AA81" s="373">
        <v>0</v>
      </c>
      <c r="AB81" s="373">
        <v>0</v>
      </c>
      <c r="AC81" s="373">
        <v>0</v>
      </c>
      <c r="AD81" s="373">
        <v>0</v>
      </c>
      <c r="AE81" s="373">
        <v>0</v>
      </c>
      <c r="AF81" s="373">
        <v>0</v>
      </c>
      <c r="AG81" s="373">
        <v>0</v>
      </c>
      <c r="AH81" s="373">
        <v>0</v>
      </c>
      <c r="AI81" s="373">
        <v>0</v>
      </c>
      <c r="AJ81" s="80">
        <f t="shared" si="52"/>
        <v>3412.5</v>
      </c>
    </row>
    <row r="82" spans="2:36" s="471" customFormat="1" x14ac:dyDescent="0.2">
      <c r="B82" s="347" t="s">
        <v>422</v>
      </c>
      <c r="C82" s="373">
        <v>104.84375</v>
      </c>
      <c r="D82" s="373">
        <v>209.6875</v>
      </c>
      <c r="E82" s="373">
        <v>209.6875</v>
      </c>
      <c r="F82" s="373">
        <v>209.6875</v>
      </c>
      <c r="G82" s="373">
        <v>209.6875</v>
      </c>
      <c r="H82" s="373">
        <v>209.6875</v>
      </c>
      <c r="I82" s="373">
        <v>209.6875</v>
      </c>
      <c r="J82" s="80">
        <v>209.6875</v>
      </c>
      <c r="K82" s="373">
        <v>209.6875</v>
      </c>
      <c r="L82" s="373">
        <v>209.6875</v>
      </c>
      <c r="M82" s="373">
        <v>209.6875</v>
      </c>
      <c r="N82" s="373">
        <v>209.6875</v>
      </c>
      <c r="O82" s="373">
        <v>209.6875</v>
      </c>
      <c r="P82" s="373">
        <v>209.6875</v>
      </c>
      <c r="Q82" s="373">
        <v>209.6875</v>
      </c>
      <c r="R82" s="373">
        <v>209.6875</v>
      </c>
      <c r="S82" s="373">
        <v>209.6875</v>
      </c>
      <c r="T82" s="373">
        <v>209.6875</v>
      </c>
      <c r="U82" s="373">
        <v>209.6875</v>
      </c>
      <c r="V82" s="373">
        <v>209.6875</v>
      </c>
      <c r="W82" s="373">
        <v>209.6875</v>
      </c>
      <c r="X82" s="373">
        <v>209.6875</v>
      </c>
      <c r="Y82" s="373">
        <v>209.6875</v>
      </c>
      <c r="Z82" s="373">
        <v>209.6875</v>
      </c>
      <c r="AA82" s="373">
        <v>209.6875</v>
      </c>
      <c r="AB82" s="373">
        <v>209.6875</v>
      </c>
      <c r="AC82" s="373">
        <v>209.6875</v>
      </c>
      <c r="AD82" s="373">
        <v>104.84375</v>
      </c>
      <c r="AE82" s="373">
        <v>0</v>
      </c>
      <c r="AF82" s="373">
        <v>0</v>
      </c>
      <c r="AG82" s="373">
        <v>0</v>
      </c>
      <c r="AH82" s="373">
        <v>0</v>
      </c>
      <c r="AI82" s="373">
        <v>0</v>
      </c>
      <c r="AJ82" s="80">
        <f t="shared" si="52"/>
        <v>5661.5625</v>
      </c>
    </row>
    <row r="83" spans="2:36" s="471" customFormat="1" x14ac:dyDescent="0.2">
      <c r="B83" s="372" t="s">
        <v>577</v>
      </c>
      <c r="C83" s="373">
        <v>0</v>
      </c>
      <c r="D83" s="373">
        <v>36.780732345248474</v>
      </c>
      <c r="E83" s="373">
        <v>36.881501471229292</v>
      </c>
      <c r="F83" s="373">
        <v>36.780732345248474</v>
      </c>
      <c r="G83" s="373">
        <v>36.780732345248474</v>
      </c>
      <c r="H83" s="373">
        <v>0</v>
      </c>
      <c r="I83" s="373">
        <v>0</v>
      </c>
      <c r="J83" s="80">
        <v>0</v>
      </c>
      <c r="K83" s="373">
        <v>0</v>
      </c>
      <c r="L83" s="373">
        <v>0</v>
      </c>
      <c r="M83" s="373">
        <v>0</v>
      </c>
      <c r="N83" s="373">
        <v>0</v>
      </c>
      <c r="O83" s="373">
        <v>0</v>
      </c>
      <c r="P83" s="373">
        <v>0</v>
      </c>
      <c r="Q83" s="373">
        <v>0</v>
      </c>
      <c r="R83" s="373">
        <v>0</v>
      </c>
      <c r="S83" s="373">
        <v>0</v>
      </c>
      <c r="T83" s="373">
        <v>0</v>
      </c>
      <c r="U83" s="373">
        <v>0</v>
      </c>
      <c r="V83" s="373">
        <v>0</v>
      </c>
      <c r="W83" s="373">
        <v>0</v>
      </c>
      <c r="X83" s="373">
        <v>0</v>
      </c>
      <c r="Y83" s="373">
        <v>0</v>
      </c>
      <c r="Z83" s="373">
        <v>0</v>
      </c>
      <c r="AA83" s="373">
        <v>0</v>
      </c>
      <c r="AB83" s="373">
        <v>0</v>
      </c>
      <c r="AC83" s="373">
        <v>0</v>
      </c>
      <c r="AD83" s="373">
        <v>0</v>
      </c>
      <c r="AE83" s="373">
        <v>0</v>
      </c>
      <c r="AF83" s="373">
        <v>0</v>
      </c>
      <c r="AG83" s="373">
        <v>0</v>
      </c>
      <c r="AH83" s="373">
        <v>0</v>
      </c>
      <c r="AI83" s="373">
        <v>0</v>
      </c>
      <c r="AJ83" s="80">
        <f t="shared" si="52"/>
        <v>147.22369850697473</v>
      </c>
    </row>
    <row r="84" spans="2:36" s="471" customFormat="1" x14ac:dyDescent="0.2">
      <c r="B84" s="372" t="s">
        <v>512</v>
      </c>
      <c r="C84" s="373">
        <v>0</v>
      </c>
      <c r="D84" s="373">
        <v>52.787162162162161</v>
      </c>
      <c r="E84" s="373">
        <v>52.787162162162161</v>
      </c>
      <c r="F84" s="373">
        <v>52.787162162162161</v>
      </c>
      <c r="G84" s="373">
        <v>0</v>
      </c>
      <c r="H84" s="373">
        <v>0</v>
      </c>
      <c r="I84" s="373">
        <v>0</v>
      </c>
      <c r="J84" s="80">
        <v>0</v>
      </c>
      <c r="K84" s="373">
        <v>0</v>
      </c>
      <c r="L84" s="373">
        <v>0</v>
      </c>
      <c r="M84" s="373">
        <v>0</v>
      </c>
      <c r="N84" s="373">
        <v>0</v>
      </c>
      <c r="O84" s="373">
        <v>0</v>
      </c>
      <c r="P84" s="373">
        <v>0</v>
      </c>
      <c r="Q84" s="373">
        <v>0</v>
      </c>
      <c r="R84" s="373">
        <v>0</v>
      </c>
      <c r="S84" s="373">
        <v>0</v>
      </c>
      <c r="T84" s="373">
        <v>0</v>
      </c>
      <c r="U84" s="373">
        <v>0</v>
      </c>
      <c r="V84" s="373">
        <v>0</v>
      </c>
      <c r="W84" s="373">
        <v>0</v>
      </c>
      <c r="X84" s="373">
        <v>0</v>
      </c>
      <c r="Y84" s="373">
        <v>0</v>
      </c>
      <c r="Z84" s="373">
        <v>0</v>
      </c>
      <c r="AA84" s="373">
        <v>0</v>
      </c>
      <c r="AB84" s="373">
        <v>0</v>
      </c>
      <c r="AC84" s="373">
        <v>0</v>
      </c>
      <c r="AD84" s="373">
        <v>0</v>
      </c>
      <c r="AE84" s="373">
        <v>0</v>
      </c>
      <c r="AF84" s="373">
        <v>0</v>
      </c>
      <c r="AG84" s="373">
        <v>0</v>
      </c>
      <c r="AH84" s="373">
        <v>0</v>
      </c>
      <c r="AI84" s="373">
        <v>0</v>
      </c>
      <c r="AJ84" s="80">
        <f t="shared" si="52"/>
        <v>158.36148648648648</v>
      </c>
    </row>
    <row r="85" spans="2:36" s="471" customFormat="1" x14ac:dyDescent="0.2">
      <c r="B85" s="347" t="s">
        <v>513</v>
      </c>
      <c r="C85" s="374">
        <v>0</v>
      </c>
      <c r="D85" s="374">
        <v>68.112467306015702</v>
      </c>
      <c r="E85" s="374">
        <v>68.112467306015702</v>
      </c>
      <c r="F85" s="374">
        <v>68.112467306015702</v>
      </c>
      <c r="G85" s="374">
        <v>68.112467306015702</v>
      </c>
      <c r="H85" s="374">
        <v>68.112467306015702</v>
      </c>
      <c r="I85" s="374">
        <v>68.112467306015702</v>
      </c>
      <c r="J85" s="80">
        <v>68.112467306015702</v>
      </c>
      <c r="K85" s="374">
        <v>68.112467306015702</v>
      </c>
      <c r="L85" s="374">
        <v>0</v>
      </c>
      <c r="M85" s="374">
        <v>0</v>
      </c>
      <c r="N85" s="374">
        <v>0</v>
      </c>
      <c r="O85" s="374">
        <v>0</v>
      </c>
      <c r="P85" s="374">
        <v>0</v>
      </c>
      <c r="Q85" s="374">
        <v>0</v>
      </c>
      <c r="R85" s="374">
        <v>0</v>
      </c>
      <c r="S85" s="374">
        <v>0</v>
      </c>
      <c r="T85" s="374">
        <v>0</v>
      </c>
      <c r="U85" s="374">
        <v>0</v>
      </c>
      <c r="V85" s="374">
        <v>0</v>
      </c>
      <c r="W85" s="374">
        <v>0</v>
      </c>
      <c r="X85" s="374">
        <v>0</v>
      </c>
      <c r="Y85" s="374">
        <v>0</v>
      </c>
      <c r="Z85" s="374">
        <v>0</v>
      </c>
      <c r="AA85" s="374">
        <v>0</v>
      </c>
      <c r="AB85" s="374">
        <v>0</v>
      </c>
      <c r="AC85" s="374">
        <v>0</v>
      </c>
      <c r="AD85" s="374">
        <v>0</v>
      </c>
      <c r="AE85" s="374">
        <v>0</v>
      </c>
      <c r="AF85" s="374">
        <v>0</v>
      </c>
      <c r="AG85" s="374">
        <v>0</v>
      </c>
      <c r="AH85" s="374">
        <v>0</v>
      </c>
      <c r="AI85" s="374">
        <v>0</v>
      </c>
      <c r="AJ85" s="80">
        <f t="shared" si="52"/>
        <v>544.8997384481255</v>
      </c>
    </row>
    <row r="86" spans="2:36" s="471" customFormat="1" x14ac:dyDescent="0.2">
      <c r="B86" s="347" t="s">
        <v>578</v>
      </c>
      <c r="C86" s="374">
        <v>0</v>
      </c>
      <c r="D86" s="374">
        <v>57.214472537053183</v>
      </c>
      <c r="E86" s="374">
        <v>57.371224520488234</v>
      </c>
      <c r="F86" s="374">
        <v>57.214472537053183</v>
      </c>
      <c r="G86" s="374">
        <v>57.214472537053183</v>
      </c>
      <c r="H86" s="374">
        <v>57.214472537053183</v>
      </c>
      <c r="I86" s="374">
        <v>57.371224520488234</v>
      </c>
      <c r="J86" s="80">
        <v>57.214472537053183</v>
      </c>
      <c r="K86" s="374">
        <v>57.214472537053183</v>
      </c>
      <c r="L86" s="374">
        <v>57.214472537053183</v>
      </c>
      <c r="M86" s="374">
        <v>0</v>
      </c>
      <c r="N86" s="374">
        <v>0</v>
      </c>
      <c r="O86" s="374">
        <v>0</v>
      </c>
      <c r="P86" s="374">
        <v>0</v>
      </c>
      <c r="Q86" s="374">
        <v>0</v>
      </c>
      <c r="R86" s="374">
        <v>0</v>
      </c>
      <c r="S86" s="374">
        <v>0</v>
      </c>
      <c r="T86" s="374">
        <v>0</v>
      </c>
      <c r="U86" s="374">
        <v>0</v>
      </c>
      <c r="V86" s="374">
        <v>0</v>
      </c>
      <c r="W86" s="374">
        <v>0</v>
      </c>
      <c r="X86" s="374">
        <v>0</v>
      </c>
      <c r="Y86" s="374">
        <v>0</v>
      </c>
      <c r="Z86" s="374">
        <v>0</v>
      </c>
      <c r="AA86" s="374">
        <v>0</v>
      </c>
      <c r="AB86" s="374">
        <v>0</v>
      </c>
      <c r="AC86" s="374">
        <v>0</v>
      </c>
      <c r="AD86" s="374">
        <v>0</v>
      </c>
      <c r="AE86" s="374">
        <v>0</v>
      </c>
      <c r="AF86" s="374">
        <v>0</v>
      </c>
      <c r="AG86" s="374">
        <v>0</v>
      </c>
      <c r="AH86" s="374">
        <v>0</v>
      </c>
      <c r="AI86" s="374">
        <v>0</v>
      </c>
      <c r="AJ86" s="80">
        <f t="shared" si="52"/>
        <v>515.24375680034882</v>
      </c>
    </row>
    <row r="87" spans="2:36" s="471" customFormat="1" x14ac:dyDescent="0.2">
      <c r="B87" s="372" t="s">
        <v>579</v>
      </c>
      <c r="C87" s="373">
        <v>51.084350479511777</v>
      </c>
      <c r="D87" s="373">
        <v>51.224307606800345</v>
      </c>
      <c r="E87" s="373">
        <v>51.084350479511777</v>
      </c>
      <c r="F87" s="373">
        <v>51.084350479511777</v>
      </c>
      <c r="G87" s="373">
        <v>51.084350479511777</v>
      </c>
      <c r="H87" s="373">
        <v>51.224307606800345</v>
      </c>
      <c r="I87" s="373">
        <v>51.084350479511777</v>
      </c>
      <c r="J87" s="80">
        <v>51.084350479511777</v>
      </c>
      <c r="K87" s="373">
        <v>51.084350479511777</v>
      </c>
      <c r="L87" s="373">
        <v>51.224307606800345</v>
      </c>
      <c r="M87" s="373">
        <v>51.084350479511777</v>
      </c>
      <c r="N87" s="373">
        <v>51.084350479511777</v>
      </c>
      <c r="O87" s="373">
        <v>51.084350479511777</v>
      </c>
      <c r="P87" s="373">
        <v>51.224307606800345</v>
      </c>
      <c r="Q87" s="373">
        <v>51.084350479511777</v>
      </c>
      <c r="R87" s="373">
        <v>51.084350479511777</v>
      </c>
      <c r="S87" s="373">
        <v>51.084350479511777</v>
      </c>
      <c r="T87" s="373">
        <v>51.224307606800345</v>
      </c>
      <c r="U87" s="373">
        <v>51.084350479511777</v>
      </c>
      <c r="V87" s="373">
        <v>51.084350479511777</v>
      </c>
      <c r="W87" s="373">
        <v>51.084350479511777</v>
      </c>
      <c r="X87" s="373">
        <v>51.224307606800345</v>
      </c>
      <c r="Y87" s="373">
        <v>51.084350479511777</v>
      </c>
      <c r="Z87" s="373">
        <v>51.084350479511777</v>
      </c>
      <c r="AA87" s="373">
        <v>51.084350479511777</v>
      </c>
      <c r="AB87" s="373">
        <v>51.224307606800345</v>
      </c>
      <c r="AC87" s="373">
        <v>51.084350479511777</v>
      </c>
      <c r="AD87" s="373">
        <v>51.084350479511777</v>
      </c>
      <c r="AE87" s="373">
        <v>51.084350479511777</v>
      </c>
      <c r="AF87" s="373">
        <v>0</v>
      </c>
      <c r="AG87" s="373">
        <v>0</v>
      </c>
      <c r="AH87" s="373">
        <v>0</v>
      </c>
      <c r="AI87" s="373">
        <v>0</v>
      </c>
      <c r="AJ87" s="80">
        <f t="shared" si="52"/>
        <v>1482.4258637968614</v>
      </c>
    </row>
    <row r="88" spans="2:36" s="471" customFormat="1" x14ac:dyDescent="0.2">
      <c r="B88" s="372" t="s">
        <v>541</v>
      </c>
      <c r="C88" s="373">
        <v>13.529765484064942</v>
      </c>
      <c r="D88" s="373">
        <v>13.529765484064942</v>
      </c>
      <c r="E88" s="373">
        <v>0</v>
      </c>
      <c r="F88" s="373">
        <v>0</v>
      </c>
      <c r="G88" s="373">
        <v>0</v>
      </c>
      <c r="H88" s="373">
        <v>0</v>
      </c>
      <c r="I88" s="373">
        <v>0</v>
      </c>
      <c r="J88" s="80">
        <v>0</v>
      </c>
      <c r="K88" s="373">
        <v>0</v>
      </c>
      <c r="L88" s="373">
        <v>0</v>
      </c>
      <c r="M88" s="373">
        <v>0</v>
      </c>
      <c r="N88" s="373">
        <v>0</v>
      </c>
      <c r="O88" s="373">
        <v>0</v>
      </c>
      <c r="P88" s="373">
        <v>0</v>
      </c>
      <c r="Q88" s="373">
        <v>0</v>
      </c>
      <c r="R88" s="373">
        <v>0</v>
      </c>
      <c r="S88" s="373">
        <v>0</v>
      </c>
      <c r="T88" s="373">
        <v>0</v>
      </c>
      <c r="U88" s="373">
        <v>0</v>
      </c>
      <c r="V88" s="373">
        <v>0</v>
      </c>
      <c r="W88" s="373">
        <v>0</v>
      </c>
      <c r="X88" s="373">
        <v>0</v>
      </c>
      <c r="Y88" s="373">
        <v>0</v>
      </c>
      <c r="Z88" s="373">
        <v>0</v>
      </c>
      <c r="AA88" s="373">
        <v>0</v>
      </c>
      <c r="AB88" s="373">
        <v>0</v>
      </c>
      <c r="AC88" s="373">
        <v>0</v>
      </c>
      <c r="AD88" s="373">
        <v>0</v>
      </c>
      <c r="AE88" s="373">
        <v>0</v>
      </c>
      <c r="AF88" s="373">
        <v>0</v>
      </c>
      <c r="AG88" s="373">
        <v>0</v>
      </c>
      <c r="AH88" s="373">
        <v>0</v>
      </c>
      <c r="AI88" s="373">
        <v>0</v>
      </c>
      <c r="AJ88" s="80">
        <f t="shared" si="52"/>
        <v>27.059530968129884</v>
      </c>
    </row>
    <row r="89" spans="2:36" s="471" customFormat="1" x14ac:dyDescent="0.2">
      <c r="B89" s="372" t="s">
        <v>536</v>
      </c>
      <c r="C89" s="373">
        <v>133.35182531889177</v>
      </c>
      <c r="D89" s="373">
        <v>530.50834855124333</v>
      </c>
      <c r="E89" s="373">
        <v>529.0588721890814</v>
      </c>
      <c r="F89" s="373">
        <v>263.80469791345979</v>
      </c>
      <c r="G89" s="373">
        <v>0</v>
      </c>
      <c r="H89" s="373">
        <v>0</v>
      </c>
      <c r="I89" s="373">
        <v>0</v>
      </c>
      <c r="J89" s="80">
        <v>0</v>
      </c>
      <c r="K89" s="373">
        <v>0</v>
      </c>
      <c r="L89" s="373">
        <v>0</v>
      </c>
      <c r="M89" s="373">
        <v>0</v>
      </c>
      <c r="N89" s="373">
        <v>0</v>
      </c>
      <c r="O89" s="373">
        <v>0</v>
      </c>
      <c r="P89" s="373">
        <v>0</v>
      </c>
      <c r="Q89" s="373">
        <v>0</v>
      </c>
      <c r="R89" s="373">
        <v>0</v>
      </c>
      <c r="S89" s="373">
        <v>0</v>
      </c>
      <c r="T89" s="373">
        <v>0</v>
      </c>
      <c r="U89" s="373">
        <v>0</v>
      </c>
      <c r="V89" s="373">
        <v>0</v>
      </c>
      <c r="W89" s="373">
        <v>0</v>
      </c>
      <c r="X89" s="373">
        <v>0</v>
      </c>
      <c r="Y89" s="373">
        <v>0</v>
      </c>
      <c r="Z89" s="373">
        <v>0</v>
      </c>
      <c r="AA89" s="373">
        <v>0</v>
      </c>
      <c r="AB89" s="373">
        <v>0</v>
      </c>
      <c r="AC89" s="373">
        <v>0</v>
      </c>
      <c r="AD89" s="373">
        <v>0</v>
      </c>
      <c r="AE89" s="373">
        <v>0</v>
      </c>
      <c r="AF89" s="373">
        <v>0</v>
      </c>
      <c r="AG89" s="373">
        <v>0</v>
      </c>
      <c r="AH89" s="373">
        <v>0</v>
      </c>
      <c r="AI89" s="373">
        <v>0</v>
      </c>
      <c r="AJ89" s="80">
        <f t="shared" si="52"/>
        <v>1456.7237439726764</v>
      </c>
    </row>
    <row r="90" spans="2:36" s="471" customFormat="1" x14ac:dyDescent="0.2">
      <c r="B90" s="372" t="s">
        <v>698</v>
      </c>
      <c r="C90" s="373">
        <v>88.669037063254336</v>
      </c>
      <c r="D90" s="373">
        <v>356.62491829836364</v>
      </c>
      <c r="E90" s="373">
        <v>0</v>
      </c>
      <c r="F90" s="373">
        <v>0</v>
      </c>
      <c r="G90" s="373">
        <v>0</v>
      </c>
      <c r="H90" s="373">
        <v>0</v>
      </c>
      <c r="I90" s="373">
        <v>0</v>
      </c>
      <c r="J90" s="80">
        <v>0</v>
      </c>
      <c r="K90" s="373">
        <v>0</v>
      </c>
      <c r="L90" s="373">
        <v>0</v>
      </c>
      <c r="M90" s="373">
        <v>0</v>
      </c>
      <c r="N90" s="373">
        <v>0</v>
      </c>
      <c r="O90" s="373">
        <v>0</v>
      </c>
      <c r="P90" s="373">
        <v>0</v>
      </c>
      <c r="Q90" s="373">
        <v>0</v>
      </c>
      <c r="R90" s="373">
        <v>0</v>
      </c>
      <c r="S90" s="373">
        <v>0</v>
      </c>
      <c r="T90" s="373">
        <v>0</v>
      </c>
      <c r="U90" s="373">
        <v>0</v>
      </c>
      <c r="V90" s="373">
        <v>0</v>
      </c>
      <c r="W90" s="373">
        <v>0</v>
      </c>
      <c r="X90" s="373">
        <v>0</v>
      </c>
      <c r="Y90" s="373">
        <v>0</v>
      </c>
      <c r="Z90" s="373">
        <v>0</v>
      </c>
      <c r="AA90" s="373">
        <v>0</v>
      </c>
      <c r="AB90" s="373">
        <v>0</v>
      </c>
      <c r="AC90" s="373">
        <v>0</v>
      </c>
      <c r="AD90" s="373">
        <v>0</v>
      </c>
      <c r="AE90" s="373">
        <v>0</v>
      </c>
      <c r="AF90" s="373">
        <v>0</v>
      </c>
      <c r="AG90" s="373">
        <v>0</v>
      </c>
      <c r="AH90" s="373">
        <v>0</v>
      </c>
      <c r="AI90" s="373">
        <v>0</v>
      </c>
      <c r="AJ90" s="80">
        <f t="shared" si="52"/>
        <v>445.29395536161798</v>
      </c>
    </row>
    <row r="91" spans="2:36" s="471" customFormat="1" x14ac:dyDescent="0.2">
      <c r="B91" s="372" t="s">
        <v>388</v>
      </c>
      <c r="C91" s="373">
        <v>42.050730442698963</v>
      </c>
      <c r="D91" s="373">
        <v>42.050730442782168</v>
      </c>
      <c r="E91" s="373">
        <v>0</v>
      </c>
      <c r="F91" s="373">
        <v>0</v>
      </c>
      <c r="G91" s="373">
        <v>0</v>
      </c>
      <c r="H91" s="373">
        <v>0</v>
      </c>
      <c r="I91" s="373">
        <v>0</v>
      </c>
      <c r="J91" s="80">
        <v>0</v>
      </c>
      <c r="K91" s="373">
        <v>0</v>
      </c>
      <c r="L91" s="373">
        <v>0</v>
      </c>
      <c r="M91" s="373">
        <v>0</v>
      </c>
      <c r="N91" s="373">
        <v>0</v>
      </c>
      <c r="O91" s="373">
        <v>0</v>
      </c>
      <c r="P91" s="373">
        <v>0</v>
      </c>
      <c r="Q91" s="373">
        <v>0</v>
      </c>
      <c r="R91" s="373">
        <v>0</v>
      </c>
      <c r="S91" s="373">
        <v>0</v>
      </c>
      <c r="T91" s="373">
        <v>0</v>
      </c>
      <c r="U91" s="373">
        <v>0</v>
      </c>
      <c r="V91" s="373">
        <v>0</v>
      </c>
      <c r="W91" s="373">
        <v>0</v>
      </c>
      <c r="X91" s="373">
        <v>0</v>
      </c>
      <c r="Y91" s="373">
        <v>0</v>
      </c>
      <c r="Z91" s="373">
        <v>0</v>
      </c>
      <c r="AA91" s="373">
        <v>0</v>
      </c>
      <c r="AB91" s="373">
        <v>0</v>
      </c>
      <c r="AC91" s="373">
        <v>0</v>
      </c>
      <c r="AD91" s="373">
        <v>0</v>
      </c>
      <c r="AE91" s="373">
        <v>0</v>
      </c>
      <c r="AF91" s="373">
        <v>0</v>
      </c>
      <c r="AG91" s="373">
        <v>0</v>
      </c>
      <c r="AH91" s="373">
        <v>0</v>
      </c>
      <c r="AI91" s="373">
        <v>0</v>
      </c>
      <c r="AJ91" s="80">
        <f t="shared" si="52"/>
        <v>84.101460885481131</v>
      </c>
    </row>
    <row r="92" spans="2:36" s="471" customFormat="1" x14ac:dyDescent="0.2">
      <c r="B92" s="372" t="s">
        <v>660</v>
      </c>
      <c r="C92" s="373">
        <v>12.513906390737738</v>
      </c>
      <c r="D92" s="373">
        <v>47.523607573364743</v>
      </c>
      <c r="E92" s="373">
        <v>43.256623952757465</v>
      </c>
      <c r="F92" s="373">
        <v>38.692781348823708</v>
      </c>
      <c r="G92" s="373">
        <v>33.813160461653659</v>
      </c>
      <c r="H92" s="373">
        <v>28.600802241205869</v>
      </c>
      <c r="I92" s="373">
        <v>23.023915289020003</v>
      </c>
      <c r="J92" s="80">
        <v>17.060144911680851</v>
      </c>
      <c r="K92" s="373">
        <v>10.683733403523037</v>
      </c>
      <c r="L92" s="373">
        <v>3.8671673352062168</v>
      </c>
      <c r="M92" s="373">
        <v>0</v>
      </c>
      <c r="N92" s="373">
        <v>0</v>
      </c>
      <c r="O92" s="373">
        <v>0</v>
      </c>
      <c r="P92" s="373">
        <v>0</v>
      </c>
      <c r="Q92" s="373">
        <v>0</v>
      </c>
      <c r="R92" s="373">
        <v>0</v>
      </c>
      <c r="S92" s="373">
        <v>0</v>
      </c>
      <c r="T92" s="373">
        <v>0</v>
      </c>
      <c r="U92" s="373">
        <v>0</v>
      </c>
      <c r="V92" s="373">
        <v>0</v>
      </c>
      <c r="W92" s="373">
        <v>0</v>
      </c>
      <c r="X92" s="373">
        <v>0</v>
      </c>
      <c r="Y92" s="373">
        <v>0</v>
      </c>
      <c r="Z92" s="373">
        <v>0</v>
      </c>
      <c r="AA92" s="373">
        <v>0</v>
      </c>
      <c r="AB92" s="373">
        <v>0</v>
      </c>
      <c r="AC92" s="373">
        <v>0</v>
      </c>
      <c r="AD92" s="373">
        <v>0</v>
      </c>
      <c r="AE92" s="373">
        <v>0</v>
      </c>
      <c r="AF92" s="373">
        <v>0</v>
      </c>
      <c r="AG92" s="373">
        <v>0</v>
      </c>
      <c r="AH92" s="373">
        <v>0</v>
      </c>
      <c r="AI92" s="373">
        <v>0</v>
      </c>
      <c r="AJ92" s="80">
        <f t="shared" si="52"/>
        <v>259.03584290797329</v>
      </c>
    </row>
    <row r="93" spans="2:36" s="471" customFormat="1" x14ac:dyDescent="0.2">
      <c r="B93" s="372" t="s">
        <v>426</v>
      </c>
      <c r="C93" s="373">
        <v>0</v>
      </c>
      <c r="D93" s="373">
        <v>6.9468719400000003</v>
      </c>
      <c r="E93" s="373">
        <v>6.9468719400000003</v>
      </c>
      <c r="F93" s="373">
        <v>6.9468719400000003</v>
      </c>
      <c r="G93" s="373">
        <v>6.9468719400000003</v>
      </c>
      <c r="H93" s="373">
        <v>0</v>
      </c>
      <c r="I93" s="373">
        <v>0</v>
      </c>
      <c r="J93" s="80">
        <v>0</v>
      </c>
      <c r="K93" s="373">
        <v>0</v>
      </c>
      <c r="L93" s="373">
        <v>0</v>
      </c>
      <c r="M93" s="373">
        <v>0</v>
      </c>
      <c r="N93" s="373">
        <v>0</v>
      </c>
      <c r="O93" s="373">
        <v>0</v>
      </c>
      <c r="P93" s="373">
        <v>0</v>
      </c>
      <c r="Q93" s="373">
        <v>0</v>
      </c>
      <c r="R93" s="373">
        <v>0</v>
      </c>
      <c r="S93" s="373">
        <v>0</v>
      </c>
      <c r="T93" s="373">
        <v>0</v>
      </c>
      <c r="U93" s="373">
        <v>0</v>
      </c>
      <c r="V93" s="373">
        <v>0</v>
      </c>
      <c r="W93" s="373">
        <v>0</v>
      </c>
      <c r="X93" s="373">
        <v>0</v>
      </c>
      <c r="Y93" s="373">
        <v>0</v>
      </c>
      <c r="Z93" s="373">
        <v>0</v>
      </c>
      <c r="AA93" s="373">
        <v>0</v>
      </c>
      <c r="AB93" s="373">
        <v>0</v>
      </c>
      <c r="AC93" s="373">
        <v>0</v>
      </c>
      <c r="AD93" s="373">
        <v>0</v>
      </c>
      <c r="AE93" s="373">
        <v>0</v>
      </c>
      <c r="AF93" s="373">
        <v>0</v>
      </c>
      <c r="AG93" s="373">
        <v>0</v>
      </c>
      <c r="AH93" s="373">
        <v>0</v>
      </c>
      <c r="AI93" s="373">
        <v>0</v>
      </c>
      <c r="AJ93" s="80">
        <f t="shared" si="52"/>
        <v>27.787487760000001</v>
      </c>
    </row>
    <row r="94" spans="2:36" s="471" customFormat="1" x14ac:dyDescent="0.2">
      <c r="B94" s="372" t="s">
        <v>940</v>
      </c>
      <c r="C94" s="373">
        <v>44.154652329999998</v>
      </c>
      <c r="D94" s="373">
        <v>88.309304659999995</v>
      </c>
      <c r="E94" s="373">
        <v>88.309304659999995</v>
      </c>
      <c r="F94" s="373">
        <v>88.309304659999995</v>
      </c>
      <c r="G94" s="373">
        <v>73.738269389999999</v>
      </c>
      <c r="H94" s="373">
        <v>44.596198849999993</v>
      </c>
      <c r="I94" s="373">
        <v>15.012581789999999</v>
      </c>
      <c r="J94" s="80">
        <v>0</v>
      </c>
      <c r="K94" s="373">
        <v>0</v>
      </c>
      <c r="L94" s="373">
        <v>0</v>
      </c>
      <c r="M94" s="373">
        <v>0</v>
      </c>
      <c r="N94" s="373">
        <v>0</v>
      </c>
      <c r="O94" s="373">
        <v>0</v>
      </c>
      <c r="P94" s="373">
        <v>0</v>
      </c>
      <c r="Q94" s="373">
        <v>0</v>
      </c>
      <c r="R94" s="373">
        <v>0</v>
      </c>
      <c r="S94" s="373">
        <v>0</v>
      </c>
      <c r="T94" s="373">
        <v>0</v>
      </c>
      <c r="U94" s="373">
        <v>0</v>
      </c>
      <c r="V94" s="373">
        <v>0</v>
      </c>
      <c r="W94" s="373">
        <v>0</v>
      </c>
      <c r="X94" s="373">
        <v>0</v>
      </c>
      <c r="Y94" s="373">
        <v>0</v>
      </c>
      <c r="Z94" s="373">
        <v>0</v>
      </c>
      <c r="AA94" s="373">
        <v>0</v>
      </c>
      <c r="AB94" s="373">
        <v>0</v>
      </c>
      <c r="AC94" s="373">
        <v>0</v>
      </c>
      <c r="AD94" s="373">
        <v>0</v>
      </c>
      <c r="AE94" s="373">
        <v>0</v>
      </c>
      <c r="AF94" s="373">
        <v>0</v>
      </c>
      <c r="AG94" s="373">
        <v>0</v>
      </c>
      <c r="AH94" s="373">
        <v>0</v>
      </c>
      <c r="AI94" s="373">
        <v>0</v>
      </c>
      <c r="AJ94" s="80">
        <f t="shared" si="52"/>
        <v>442.42961634</v>
      </c>
    </row>
    <row r="95" spans="2:36" s="471" customFormat="1" x14ac:dyDescent="0.2">
      <c r="B95" s="1045" t="s">
        <v>543</v>
      </c>
      <c r="C95" s="95">
        <v>103.72979526</v>
      </c>
      <c r="D95" s="95">
        <v>207.45959052000001</v>
      </c>
      <c r="E95" s="95">
        <v>207.45959052000001</v>
      </c>
      <c r="F95" s="95">
        <v>207.45959052000001</v>
      </c>
      <c r="G95" s="95">
        <v>207.45959052000001</v>
      </c>
      <c r="H95" s="95">
        <v>207.45959052000001</v>
      </c>
      <c r="I95" s="95">
        <v>207.45959052000001</v>
      </c>
      <c r="J95" s="80">
        <v>207.45959052000001</v>
      </c>
      <c r="K95" s="95">
        <v>207.45959052000001</v>
      </c>
      <c r="L95" s="95">
        <v>207.45959052000001</v>
      </c>
      <c r="M95" s="95">
        <v>207.45959052000001</v>
      </c>
      <c r="N95" s="95">
        <v>207.45959052000001</v>
      </c>
      <c r="O95" s="95">
        <v>207.45959052000001</v>
      </c>
      <c r="P95" s="95">
        <v>207.45959052000001</v>
      </c>
      <c r="Q95" s="95">
        <v>207.45959052000001</v>
      </c>
      <c r="R95" s="95">
        <v>207.45959052000001</v>
      </c>
      <c r="S95" s="95">
        <v>173.22875807999998</v>
      </c>
      <c r="T95" s="95">
        <v>104.76709321</v>
      </c>
      <c r="U95" s="95">
        <v>35.268130390000003</v>
      </c>
      <c r="V95" s="95">
        <v>0</v>
      </c>
      <c r="W95" s="95">
        <v>0</v>
      </c>
      <c r="X95" s="95">
        <v>0</v>
      </c>
      <c r="Y95" s="95">
        <v>0</v>
      </c>
      <c r="Z95" s="95">
        <v>0</v>
      </c>
      <c r="AA95" s="95">
        <v>0</v>
      </c>
      <c r="AB95" s="95">
        <v>0</v>
      </c>
      <c r="AC95" s="95">
        <v>0</v>
      </c>
      <c r="AD95" s="95">
        <v>0</v>
      </c>
      <c r="AE95" s="95">
        <v>0</v>
      </c>
      <c r="AF95" s="95">
        <v>0</v>
      </c>
      <c r="AG95" s="95">
        <v>0</v>
      </c>
      <c r="AH95" s="95">
        <v>0</v>
      </c>
      <c r="AI95" s="95">
        <v>0</v>
      </c>
      <c r="AJ95" s="80">
        <f t="shared" si="52"/>
        <v>3528.8876347399987</v>
      </c>
    </row>
    <row r="96" spans="2:36" s="471" customFormat="1" x14ac:dyDescent="0.2">
      <c r="B96" s="1043" t="s">
        <v>495</v>
      </c>
      <c r="C96" s="95">
        <v>174.28794468000001</v>
      </c>
      <c r="D96" s="95">
        <v>348.57588936000002</v>
      </c>
      <c r="E96" s="80">
        <v>348.57588936000002</v>
      </c>
      <c r="F96" s="80">
        <v>348.57588936000002</v>
      </c>
      <c r="G96" s="80">
        <v>0</v>
      </c>
      <c r="H96" s="80">
        <v>0</v>
      </c>
      <c r="I96" s="80">
        <v>0</v>
      </c>
      <c r="J96" s="80">
        <v>0</v>
      </c>
      <c r="K96" s="95">
        <v>0</v>
      </c>
      <c r="L96" s="95">
        <v>0</v>
      </c>
      <c r="M96" s="95">
        <v>0</v>
      </c>
      <c r="N96" s="95">
        <v>0</v>
      </c>
      <c r="O96" s="95">
        <v>0</v>
      </c>
      <c r="P96" s="95">
        <v>0</v>
      </c>
      <c r="Q96" s="95">
        <v>0</v>
      </c>
      <c r="R96" s="95">
        <v>0</v>
      </c>
      <c r="S96" s="95">
        <v>0</v>
      </c>
      <c r="T96" s="95">
        <v>0</v>
      </c>
      <c r="U96" s="95">
        <v>0</v>
      </c>
      <c r="V96" s="95">
        <v>0</v>
      </c>
      <c r="W96" s="95">
        <v>0</v>
      </c>
      <c r="X96" s="95">
        <v>0</v>
      </c>
      <c r="Y96" s="95">
        <v>0</v>
      </c>
      <c r="Z96" s="95">
        <v>0</v>
      </c>
      <c r="AA96" s="95">
        <v>0</v>
      </c>
      <c r="AB96" s="95">
        <v>0</v>
      </c>
      <c r="AC96" s="95">
        <v>0</v>
      </c>
      <c r="AD96" s="95">
        <v>0</v>
      </c>
      <c r="AE96" s="95">
        <v>0</v>
      </c>
      <c r="AF96" s="95">
        <v>0</v>
      </c>
      <c r="AG96" s="95">
        <v>0</v>
      </c>
      <c r="AH96" s="95">
        <v>0</v>
      </c>
      <c r="AI96" s="95">
        <v>0</v>
      </c>
      <c r="AJ96" s="80">
        <f t="shared" ref="AJ96:AJ123" si="53">SUM(C96:AI96)</f>
        <v>1220.0156127600001</v>
      </c>
    </row>
    <row r="97" spans="2:36" s="1047" customFormat="1" x14ac:dyDescent="0.2">
      <c r="B97" s="1043" t="s">
        <v>496</v>
      </c>
      <c r="C97" s="95">
        <v>177.59946388999998</v>
      </c>
      <c r="D97" s="95">
        <v>355.19892777999996</v>
      </c>
      <c r="E97" s="1042">
        <v>355.19892777999996</v>
      </c>
      <c r="F97" s="1042">
        <v>355.19892777999996</v>
      </c>
      <c r="G97" s="1042">
        <v>355.19892777999996</v>
      </c>
      <c r="H97" s="1042">
        <v>355.19892777999996</v>
      </c>
      <c r="I97" s="1042">
        <v>355.19892777999996</v>
      </c>
      <c r="J97" s="1042">
        <v>0</v>
      </c>
      <c r="K97" s="1042">
        <v>0</v>
      </c>
      <c r="L97" s="1042">
        <v>0</v>
      </c>
      <c r="M97" s="1042">
        <v>0</v>
      </c>
      <c r="N97" s="1042">
        <v>0</v>
      </c>
      <c r="O97" s="1042">
        <v>0</v>
      </c>
      <c r="P97" s="1042">
        <v>0</v>
      </c>
      <c r="Q97" s="1042">
        <v>0</v>
      </c>
      <c r="R97" s="1042">
        <v>0</v>
      </c>
      <c r="S97" s="1042">
        <v>0</v>
      </c>
      <c r="T97" s="1042">
        <v>0</v>
      </c>
      <c r="U97" s="1042">
        <v>0</v>
      </c>
      <c r="V97" s="95">
        <v>0</v>
      </c>
      <c r="W97" s="95">
        <v>0</v>
      </c>
      <c r="X97" s="95">
        <v>0</v>
      </c>
      <c r="Y97" s="95">
        <v>0</v>
      </c>
      <c r="Z97" s="95">
        <v>0</v>
      </c>
      <c r="AA97" s="95">
        <v>0</v>
      </c>
      <c r="AB97" s="95">
        <v>0</v>
      </c>
      <c r="AC97" s="95">
        <v>0</v>
      </c>
      <c r="AD97" s="95">
        <v>0</v>
      </c>
      <c r="AE97" s="95">
        <v>0</v>
      </c>
      <c r="AF97" s="95">
        <v>0</v>
      </c>
      <c r="AG97" s="95">
        <v>0</v>
      </c>
      <c r="AH97" s="95">
        <v>0</v>
      </c>
      <c r="AI97" s="95">
        <v>0</v>
      </c>
      <c r="AJ97" s="1042">
        <f>SUM(C97:AI97)</f>
        <v>2308.7930305699997</v>
      </c>
    </row>
    <row r="98" spans="2:36" s="471" customFormat="1" x14ac:dyDescent="0.2">
      <c r="B98" s="347" t="s">
        <v>497</v>
      </c>
      <c r="C98" s="95">
        <v>184.68842028999998</v>
      </c>
      <c r="D98" s="95">
        <v>369.37684057999996</v>
      </c>
      <c r="E98" s="95">
        <v>369.37684057999996</v>
      </c>
      <c r="F98" s="95">
        <v>369.37684057999996</v>
      </c>
      <c r="G98" s="95">
        <v>369.37684057999996</v>
      </c>
      <c r="H98" s="95">
        <v>369.37684057999996</v>
      </c>
      <c r="I98" s="95">
        <v>369.37684057999996</v>
      </c>
      <c r="J98" s="80">
        <v>369.37684057999996</v>
      </c>
      <c r="K98" s="95">
        <v>369.37684057999996</v>
      </c>
      <c r="L98" s="95">
        <v>0</v>
      </c>
      <c r="M98" s="95">
        <v>0</v>
      </c>
      <c r="N98" s="95">
        <v>0</v>
      </c>
      <c r="O98" s="95">
        <v>0</v>
      </c>
      <c r="P98" s="95">
        <v>0</v>
      </c>
      <c r="Q98" s="95">
        <v>0</v>
      </c>
      <c r="R98" s="95">
        <v>0</v>
      </c>
      <c r="S98" s="95">
        <v>0</v>
      </c>
      <c r="T98" s="95">
        <v>0</v>
      </c>
      <c r="U98" s="95">
        <v>0</v>
      </c>
      <c r="V98" s="95">
        <v>0</v>
      </c>
      <c r="W98" s="95">
        <v>0</v>
      </c>
      <c r="X98" s="95">
        <v>0</v>
      </c>
      <c r="Y98" s="95">
        <v>0</v>
      </c>
      <c r="Z98" s="95">
        <v>0</v>
      </c>
      <c r="AA98" s="95">
        <v>0</v>
      </c>
      <c r="AB98" s="95">
        <v>0</v>
      </c>
      <c r="AC98" s="95">
        <v>0</v>
      </c>
      <c r="AD98" s="95">
        <v>0</v>
      </c>
      <c r="AE98" s="95">
        <v>0</v>
      </c>
      <c r="AF98" s="95">
        <v>0</v>
      </c>
      <c r="AG98" s="95">
        <v>0</v>
      </c>
      <c r="AH98" s="95">
        <v>0</v>
      </c>
      <c r="AI98" s="95">
        <v>0</v>
      </c>
      <c r="AJ98" s="80">
        <f t="shared" si="53"/>
        <v>3139.7031449299998</v>
      </c>
    </row>
    <row r="99" spans="2:36" s="471" customFormat="1" x14ac:dyDescent="0.2">
      <c r="B99" s="372" t="s">
        <v>380</v>
      </c>
      <c r="C99" s="80">
        <v>117.90242668</v>
      </c>
      <c r="D99" s="80">
        <v>235.80485336000001</v>
      </c>
      <c r="E99" s="80">
        <v>0</v>
      </c>
      <c r="F99" s="80">
        <v>0</v>
      </c>
      <c r="G99" s="80">
        <v>0</v>
      </c>
      <c r="H99" s="80">
        <v>0</v>
      </c>
      <c r="I99" s="80">
        <v>0</v>
      </c>
      <c r="J99" s="80">
        <v>0</v>
      </c>
      <c r="K99" s="80">
        <v>0</v>
      </c>
      <c r="L99" s="80">
        <v>0</v>
      </c>
      <c r="M99" s="80">
        <v>0</v>
      </c>
      <c r="N99" s="80">
        <v>0</v>
      </c>
      <c r="O99" s="80">
        <v>0</v>
      </c>
      <c r="P99" s="80">
        <v>0</v>
      </c>
      <c r="Q99" s="80">
        <v>0</v>
      </c>
      <c r="R99" s="80">
        <v>0</v>
      </c>
      <c r="S99" s="80">
        <v>0</v>
      </c>
      <c r="T99" s="80">
        <v>0</v>
      </c>
      <c r="U99" s="80">
        <v>0</v>
      </c>
      <c r="V99" s="80">
        <v>0</v>
      </c>
      <c r="W99" s="80">
        <v>0</v>
      </c>
      <c r="X99" s="80">
        <v>0</v>
      </c>
      <c r="Y99" s="80">
        <v>0</v>
      </c>
      <c r="Z99" s="80">
        <v>0</v>
      </c>
      <c r="AA99" s="80">
        <v>0</v>
      </c>
      <c r="AB99" s="80">
        <v>0</v>
      </c>
      <c r="AC99" s="80">
        <v>0</v>
      </c>
      <c r="AD99" s="80">
        <v>0</v>
      </c>
      <c r="AE99" s="80">
        <v>0</v>
      </c>
      <c r="AF99" s="80">
        <v>0</v>
      </c>
      <c r="AG99" s="80">
        <v>0</v>
      </c>
      <c r="AH99" s="1042">
        <v>0</v>
      </c>
      <c r="AI99" s="80">
        <v>0</v>
      </c>
      <c r="AJ99" s="80">
        <f t="shared" si="53"/>
        <v>353.70728004</v>
      </c>
    </row>
    <row r="100" spans="2:36" s="471" customFormat="1" x14ac:dyDescent="0.2">
      <c r="B100" s="347" t="s">
        <v>941</v>
      </c>
      <c r="C100" s="80">
        <v>290.24680932000001</v>
      </c>
      <c r="D100" s="80">
        <v>522.47211823999999</v>
      </c>
      <c r="E100" s="80">
        <v>406.42911743999997</v>
      </c>
      <c r="F100" s="80">
        <v>290.38611664000001</v>
      </c>
      <c r="G100" s="80">
        <v>174.34311584</v>
      </c>
      <c r="H100" s="80">
        <v>58.160807720000001</v>
      </c>
      <c r="I100" s="80">
        <v>0</v>
      </c>
      <c r="J100" s="80">
        <v>0</v>
      </c>
      <c r="K100" s="80">
        <v>0</v>
      </c>
      <c r="L100" s="80">
        <v>0</v>
      </c>
      <c r="M100" s="80">
        <v>0</v>
      </c>
      <c r="N100" s="80">
        <v>0</v>
      </c>
      <c r="O100" s="80">
        <v>0</v>
      </c>
      <c r="P100" s="80">
        <v>0</v>
      </c>
      <c r="Q100" s="80">
        <v>0</v>
      </c>
      <c r="R100" s="80">
        <v>0</v>
      </c>
      <c r="S100" s="80">
        <v>0</v>
      </c>
      <c r="T100" s="80">
        <v>0</v>
      </c>
      <c r="U100" s="80">
        <v>0</v>
      </c>
      <c r="V100" s="80">
        <v>0</v>
      </c>
      <c r="W100" s="80">
        <v>0</v>
      </c>
      <c r="X100" s="80">
        <v>0</v>
      </c>
      <c r="Y100" s="80">
        <v>0</v>
      </c>
      <c r="Z100" s="80">
        <v>0</v>
      </c>
      <c r="AA100" s="80">
        <v>0</v>
      </c>
      <c r="AB100" s="80">
        <v>0</v>
      </c>
      <c r="AC100" s="80">
        <v>0</v>
      </c>
      <c r="AD100" s="80">
        <v>0</v>
      </c>
      <c r="AE100" s="80">
        <v>0</v>
      </c>
      <c r="AF100" s="80">
        <v>0</v>
      </c>
      <c r="AG100" s="80">
        <v>0</v>
      </c>
      <c r="AH100" s="1042">
        <v>0</v>
      </c>
      <c r="AI100" s="80">
        <v>0</v>
      </c>
      <c r="AJ100" s="80">
        <f t="shared" si="53"/>
        <v>1742.0380852000001</v>
      </c>
    </row>
    <row r="101" spans="2:36" s="471" customFormat="1" x14ac:dyDescent="0.2">
      <c r="B101" s="372" t="s">
        <v>511</v>
      </c>
      <c r="C101" s="80">
        <v>53.793688850347777</v>
      </c>
      <c r="D101" s="80">
        <v>53.793688850347777</v>
      </c>
      <c r="E101" s="80">
        <v>0</v>
      </c>
      <c r="F101" s="80">
        <v>0</v>
      </c>
      <c r="G101" s="80">
        <v>0</v>
      </c>
      <c r="H101" s="80">
        <v>0</v>
      </c>
      <c r="I101" s="80">
        <v>0</v>
      </c>
      <c r="J101" s="80">
        <v>0</v>
      </c>
      <c r="K101" s="80">
        <v>0</v>
      </c>
      <c r="L101" s="80">
        <v>0</v>
      </c>
      <c r="M101" s="80">
        <v>0</v>
      </c>
      <c r="N101" s="80">
        <v>0</v>
      </c>
      <c r="O101" s="80">
        <v>0</v>
      </c>
      <c r="P101" s="80">
        <v>0</v>
      </c>
      <c r="Q101" s="80">
        <v>0</v>
      </c>
      <c r="R101" s="80">
        <v>0</v>
      </c>
      <c r="S101" s="80">
        <v>0</v>
      </c>
      <c r="T101" s="80">
        <v>0</v>
      </c>
      <c r="U101" s="80">
        <v>0</v>
      </c>
      <c r="V101" s="80">
        <v>0</v>
      </c>
      <c r="W101" s="80">
        <v>0</v>
      </c>
      <c r="X101" s="80">
        <v>0</v>
      </c>
      <c r="Y101" s="80">
        <v>0</v>
      </c>
      <c r="Z101" s="80">
        <v>0</v>
      </c>
      <c r="AA101" s="80">
        <v>0</v>
      </c>
      <c r="AB101" s="80">
        <v>0</v>
      </c>
      <c r="AC101" s="80">
        <v>0</v>
      </c>
      <c r="AD101" s="80">
        <v>0</v>
      </c>
      <c r="AE101" s="80">
        <v>0</v>
      </c>
      <c r="AF101" s="80">
        <v>0</v>
      </c>
      <c r="AG101" s="80">
        <v>0</v>
      </c>
      <c r="AH101" s="1042">
        <v>0</v>
      </c>
      <c r="AI101" s="80">
        <v>0</v>
      </c>
      <c r="AJ101" s="80">
        <f t="shared" si="53"/>
        <v>107.58737770069555</v>
      </c>
    </row>
    <row r="102" spans="2:36" s="471" customFormat="1" x14ac:dyDescent="0.2">
      <c r="B102" s="372" t="s">
        <v>429</v>
      </c>
      <c r="C102" s="80">
        <v>0</v>
      </c>
      <c r="D102" s="80">
        <v>65.272856445078745</v>
      </c>
      <c r="E102" s="80">
        <v>65.272856445078745</v>
      </c>
      <c r="F102" s="80">
        <v>0</v>
      </c>
      <c r="G102" s="80">
        <v>0</v>
      </c>
      <c r="H102" s="80">
        <v>0</v>
      </c>
      <c r="I102" s="80">
        <v>0</v>
      </c>
      <c r="J102" s="80">
        <v>0</v>
      </c>
      <c r="K102" s="80">
        <v>0</v>
      </c>
      <c r="L102" s="80">
        <v>0</v>
      </c>
      <c r="M102" s="80">
        <v>0</v>
      </c>
      <c r="N102" s="80">
        <v>0</v>
      </c>
      <c r="O102" s="80">
        <v>0</v>
      </c>
      <c r="P102" s="80">
        <v>0</v>
      </c>
      <c r="Q102" s="80">
        <v>0</v>
      </c>
      <c r="R102" s="80">
        <v>0</v>
      </c>
      <c r="S102" s="80">
        <v>0</v>
      </c>
      <c r="T102" s="80">
        <v>0</v>
      </c>
      <c r="U102" s="80">
        <v>0</v>
      </c>
      <c r="V102" s="80">
        <v>0</v>
      </c>
      <c r="W102" s="80">
        <v>0</v>
      </c>
      <c r="X102" s="80">
        <v>0</v>
      </c>
      <c r="Y102" s="80">
        <v>0</v>
      </c>
      <c r="Z102" s="80">
        <v>0</v>
      </c>
      <c r="AA102" s="80">
        <v>0</v>
      </c>
      <c r="AB102" s="80">
        <v>0</v>
      </c>
      <c r="AC102" s="80">
        <v>0</v>
      </c>
      <c r="AD102" s="80">
        <v>0</v>
      </c>
      <c r="AE102" s="80">
        <v>0</v>
      </c>
      <c r="AF102" s="80">
        <v>0</v>
      </c>
      <c r="AG102" s="80">
        <v>0</v>
      </c>
      <c r="AH102" s="1042">
        <v>0</v>
      </c>
      <c r="AI102" s="80">
        <v>0</v>
      </c>
      <c r="AJ102" s="80">
        <f t="shared" si="53"/>
        <v>130.54571289015749</v>
      </c>
    </row>
    <row r="103" spans="2:36" s="471" customFormat="1" x14ac:dyDescent="0.2">
      <c r="B103" s="1045" t="s">
        <v>628</v>
      </c>
      <c r="C103" s="80">
        <v>0</v>
      </c>
      <c r="D103" s="80">
        <v>36.599170475814859</v>
      </c>
      <c r="E103" s="80">
        <v>36.599170475814859</v>
      </c>
      <c r="F103" s="80">
        <v>36.599170475814859</v>
      </c>
      <c r="G103" s="80">
        <v>18.299585237907429</v>
      </c>
      <c r="H103" s="80">
        <v>0</v>
      </c>
      <c r="I103" s="80">
        <v>0</v>
      </c>
      <c r="J103" s="80">
        <v>0</v>
      </c>
      <c r="K103" s="80">
        <v>0</v>
      </c>
      <c r="L103" s="80">
        <v>0</v>
      </c>
      <c r="M103" s="80">
        <v>0</v>
      </c>
      <c r="N103" s="80">
        <v>0</v>
      </c>
      <c r="O103" s="80">
        <v>0</v>
      </c>
      <c r="P103" s="80">
        <v>0</v>
      </c>
      <c r="Q103" s="80">
        <v>0</v>
      </c>
      <c r="R103" s="80">
        <v>0</v>
      </c>
      <c r="S103" s="80">
        <v>0</v>
      </c>
      <c r="T103" s="80">
        <v>0</v>
      </c>
      <c r="U103" s="80">
        <v>0</v>
      </c>
      <c r="V103" s="80">
        <v>0</v>
      </c>
      <c r="W103" s="80">
        <v>0</v>
      </c>
      <c r="X103" s="80">
        <v>0</v>
      </c>
      <c r="Y103" s="80">
        <v>0</v>
      </c>
      <c r="Z103" s="80">
        <v>0</v>
      </c>
      <c r="AA103" s="80">
        <v>0</v>
      </c>
      <c r="AB103" s="80">
        <v>0</v>
      </c>
      <c r="AC103" s="80">
        <v>0</v>
      </c>
      <c r="AD103" s="80">
        <v>0</v>
      </c>
      <c r="AE103" s="80">
        <v>0</v>
      </c>
      <c r="AF103" s="80">
        <v>0</v>
      </c>
      <c r="AG103" s="80">
        <v>0</v>
      </c>
      <c r="AH103" s="1042">
        <v>0</v>
      </c>
      <c r="AI103" s="80">
        <v>0</v>
      </c>
      <c r="AJ103" s="80">
        <f t="shared" si="53"/>
        <v>128.09709666535201</v>
      </c>
    </row>
    <row r="104" spans="2:36" s="471" customFormat="1" x14ac:dyDescent="0.2">
      <c r="B104" s="347" t="s">
        <v>672</v>
      </c>
      <c r="C104" s="80">
        <v>18.107210523736029</v>
      </c>
      <c r="D104" s="80">
        <v>36.214421047472058</v>
      </c>
      <c r="E104" s="80">
        <v>36.214421047472058</v>
      </c>
      <c r="F104" s="80">
        <v>36.214421047472058</v>
      </c>
      <c r="G104" s="80">
        <v>36.214421047472058</v>
      </c>
      <c r="H104" s="80">
        <v>36.214421047472058</v>
      </c>
      <c r="I104" s="80">
        <v>18.107210523736029</v>
      </c>
      <c r="J104" s="80">
        <v>0</v>
      </c>
      <c r="K104" s="80">
        <v>0</v>
      </c>
      <c r="L104" s="80">
        <v>0</v>
      </c>
      <c r="M104" s="80">
        <v>0</v>
      </c>
      <c r="N104" s="80">
        <v>0</v>
      </c>
      <c r="O104" s="80">
        <v>0</v>
      </c>
      <c r="P104" s="80">
        <v>0</v>
      </c>
      <c r="Q104" s="80">
        <v>0</v>
      </c>
      <c r="R104" s="80">
        <v>0</v>
      </c>
      <c r="S104" s="80">
        <v>0</v>
      </c>
      <c r="T104" s="80">
        <v>0</v>
      </c>
      <c r="U104" s="80">
        <v>0</v>
      </c>
      <c r="V104" s="80">
        <v>0</v>
      </c>
      <c r="W104" s="80">
        <v>0</v>
      </c>
      <c r="X104" s="80">
        <v>0</v>
      </c>
      <c r="Y104" s="80">
        <v>0</v>
      </c>
      <c r="Z104" s="80">
        <v>0</v>
      </c>
      <c r="AA104" s="80">
        <v>0</v>
      </c>
      <c r="AB104" s="80">
        <v>0</v>
      </c>
      <c r="AC104" s="80">
        <v>0</v>
      </c>
      <c r="AD104" s="80">
        <v>0</v>
      </c>
      <c r="AE104" s="80">
        <v>0</v>
      </c>
      <c r="AF104" s="80">
        <v>0</v>
      </c>
      <c r="AG104" s="80">
        <v>0</v>
      </c>
      <c r="AH104" s="1042">
        <v>0</v>
      </c>
      <c r="AI104" s="80">
        <v>0</v>
      </c>
      <c r="AJ104" s="80">
        <f t="shared" si="53"/>
        <v>217.28652628483235</v>
      </c>
    </row>
    <row r="105" spans="2:36" s="471" customFormat="1" x14ac:dyDescent="0.2">
      <c r="B105" s="347" t="s">
        <v>508</v>
      </c>
      <c r="C105" s="348">
        <v>130.02734296964991</v>
      </c>
      <c r="D105" s="348">
        <v>260.05468593929982</v>
      </c>
      <c r="E105" s="348">
        <v>260.05468593929982</v>
      </c>
      <c r="F105" s="348">
        <v>260.05468593929982</v>
      </c>
      <c r="G105" s="348">
        <v>260.05468593929982</v>
      </c>
      <c r="H105" s="348">
        <v>260.05468593929982</v>
      </c>
      <c r="I105" s="348">
        <v>260.05468593929982</v>
      </c>
      <c r="J105" s="80">
        <v>260.05468593929982</v>
      </c>
      <c r="K105" s="348">
        <v>0</v>
      </c>
      <c r="L105" s="348">
        <v>0</v>
      </c>
      <c r="M105" s="348">
        <v>0</v>
      </c>
      <c r="N105" s="348">
        <v>0</v>
      </c>
      <c r="O105" s="348">
        <v>0</v>
      </c>
      <c r="P105" s="348">
        <v>0</v>
      </c>
      <c r="Q105" s="348">
        <v>0</v>
      </c>
      <c r="R105" s="348">
        <v>0</v>
      </c>
      <c r="S105" s="348">
        <v>0</v>
      </c>
      <c r="T105" s="348">
        <v>0</v>
      </c>
      <c r="U105" s="348">
        <v>0</v>
      </c>
      <c r="V105" s="348">
        <v>0</v>
      </c>
      <c r="W105" s="348">
        <v>0</v>
      </c>
      <c r="X105" s="348">
        <v>0</v>
      </c>
      <c r="Y105" s="348">
        <v>0</v>
      </c>
      <c r="Z105" s="348">
        <v>0</v>
      </c>
      <c r="AA105" s="348">
        <v>0</v>
      </c>
      <c r="AB105" s="348">
        <v>0</v>
      </c>
      <c r="AC105" s="348">
        <v>0</v>
      </c>
      <c r="AD105" s="348">
        <v>0</v>
      </c>
      <c r="AE105" s="348">
        <v>0</v>
      </c>
      <c r="AF105" s="348">
        <v>0</v>
      </c>
      <c r="AG105" s="348">
        <v>0</v>
      </c>
      <c r="AH105" s="1046">
        <v>0</v>
      </c>
      <c r="AI105" s="348">
        <v>0</v>
      </c>
      <c r="AJ105" s="80">
        <f t="shared" si="53"/>
        <v>1950.4101445447486</v>
      </c>
    </row>
    <row r="106" spans="2:36" s="471" customFormat="1" x14ac:dyDescent="0.2">
      <c r="B106" s="347" t="s">
        <v>509</v>
      </c>
      <c r="C106" s="348">
        <v>89.162262340618099</v>
      </c>
      <c r="D106" s="348">
        <v>178.3245246812362</v>
      </c>
      <c r="E106" s="348">
        <v>178.3245246812362</v>
      </c>
      <c r="F106" s="348">
        <v>178.3245246812362</v>
      </c>
      <c r="G106" s="348">
        <v>178.3245246812362</v>
      </c>
      <c r="H106" s="348">
        <v>0</v>
      </c>
      <c r="I106" s="348">
        <v>0</v>
      </c>
      <c r="J106" s="80">
        <v>0</v>
      </c>
      <c r="K106" s="348">
        <v>0</v>
      </c>
      <c r="L106" s="348">
        <v>0</v>
      </c>
      <c r="M106" s="348">
        <v>0</v>
      </c>
      <c r="N106" s="348">
        <v>0</v>
      </c>
      <c r="O106" s="348">
        <v>0</v>
      </c>
      <c r="P106" s="348">
        <v>0</v>
      </c>
      <c r="Q106" s="348">
        <v>0</v>
      </c>
      <c r="R106" s="348">
        <v>0</v>
      </c>
      <c r="S106" s="348">
        <v>0</v>
      </c>
      <c r="T106" s="348">
        <v>0</v>
      </c>
      <c r="U106" s="348">
        <v>0</v>
      </c>
      <c r="V106" s="348">
        <v>0</v>
      </c>
      <c r="W106" s="348">
        <v>0</v>
      </c>
      <c r="X106" s="348">
        <v>0</v>
      </c>
      <c r="Y106" s="348">
        <v>0</v>
      </c>
      <c r="Z106" s="348">
        <v>0</v>
      </c>
      <c r="AA106" s="348">
        <v>0</v>
      </c>
      <c r="AB106" s="348">
        <v>0</v>
      </c>
      <c r="AC106" s="348">
        <v>0</v>
      </c>
      <c r="AD106" s="348">
        <v>0</v>
      </c>
      <c r="AE106" s="348">
        <v>0</v>
      </c>
      <c r="AF106" s="348">
        <v>0</v>
      </c>
      <c r="AG106" s="348">
        <v>0</v>
      </c>
      <c r="AH106" s="1046">
        <v>0</v>
      </c>
      <c r="AI106" s="348">
        <v>0</v>
      </c>
      <c r="AJ106" s="80">
        <f t="shared" si="53"/>
        <v>802.46036106556289</v>
      </c>
    </row>
    <row r="107" spans="2:36" s="471" customFormat="1" x14ac:dyDescent="0.2">
      <c r="B107" s="347" t="s">
        <v>510</v>
      </c>
      <c r="C107" s="348">
        <v>98.812855820620129</v>
      </c>
      <c r="D107" s="348">
        <v>197.62571164124026</v>
      </c>
      <c r="E107" s="348">
        <v>197.62571164124026</v>
      </c>
      <c r="F107" s="348">
        <v>0</v>
      </c>
      <c r="G107" s="348">
        <v>0</v>
      </c>
      <c r="H107" s="348">
        <v>0</v>
      </c>
      <c r="I107" s="348">
        <v>0</v>
      </c>
      <c r="J107" s="80">
        <v>0</v>
      </c>
      <c r="K107" s="348">
        <v>0</v>
      </c>
      <c r="L107" s="348">
        <v>0</v>
      </c>
      <c r="M107" s="348">
        <v>0</v>
      </c>
      <c r="N107" s="348">
        <v>0</v>
      </c>
      <c r="O107" s="348">
        <v>0</v>
      </c>
      <c r="P107" s="348">
        <v>0</v>
      </c>
      <c r="Q107" s="348">
        <v>0</v>
      </c>
      <c r="R107" s="348">
        <v>0</v>
      </c>
      <c r="S107" s="348">
        <v>0</v>
      </c>
      <c r="T107" s="348">
        <v>0</v>
      </c>
      <c r="U107" s="348">
        <v>0</v>
      </c>
      <c r="V107" s="348">
        <v>0</v>
      </c>
      <c r="W107" s="348">
        <v>0</v>
      </c>
      <c r="X107" s="348">
        <v>0</v>
      </c>
      <c r="Y107" s="348">
        <v>0</v>
      </c>
      <c r="Z107" s="348">
        <v>0</v>
      </c>
      <c r="AA107" s="348">
        <v>0</v>
      </c>
      <c r="AB107" s="348">
        <v>0</v>
      </c>
      <c r="AC107" s="348">
        <v>0</v>
      </c>
      <c r="AD107" s="348">
        <v>0</v>
      </c>
      <c r="AE107" s="348">
        <v>0</v>
      </c>
      <c r="AF107" s="348">
        <v>0</v>
      </c>
      <c r="AG107" s="348">
        <v>0</v>
      </c>
      <c r="AH107" s="1046">
        <v>0</v>
      </c>
      <c r="AI107" s="348">
        <v>0</v>
      </c>
      <c r="AJ107" s="80">
        <f t="shared" si="53"/>
        <v>494.0642791031006</v>
      </c>
    </row>
    <row r="108" spans="2:36" s="471" customFormat="1" x14ac:dyDescent="0.2">
      <c r="B108" s="372" t="s">
        <v>743</v>
      </c>
      <c r="C108" s="348">
        <v>0</v>
      </c>
      <c r="D108" s="348">
        <v>0</v>
      </c>
      <c r="E108" s="348">
        <v>0</v>
      </c>
      <c r="F108" s="348">
        <v>0</v>
      </c>
      <c r="G108" s="348">
        <v>0</v>
      </c>
      <c r="H108" s="348">
        <v>0</v>
      </c>
      <c r="I108" s="348">
        <v>0</v>
      </c>
      <c r="J108" s="80">
        <v>0</v>
      </c>
      <c r="K108" s="348">
        <v>0</v>
      </c>
      <c r="L108" s="348">
        <v>0</v>
      </c>
      <c r="M108" s="348">
        <v>0</v>
      </c>
      <c r="N108" s="348">
        <v>0</v>
      </c>
      <c r="O108" s="348">
        <v>0</v>
      </c>
      <c r="P108" s="348">
        <v>0</v>
      </c>
      <c r="Q108" s="348">
        <v>0</v>
      </c>
      <c r="R108" s="348">
        <v>0</v>
      </c>
      <c r="S108" s="348">
        <v>0</v>
      </c>
      <c r="T108" s="348">
        <v>0</v>
      </c>
      <c r="U108" s="348">
        <v>0</v>
      </c>
      <c r="V108" s="348">
        <v>0</v>
      </c>
      <c r="W108" s="348">
        <v>0</v>
      </c>
      <c r="X108" s="348">
        <v>0</v>
      </c>
      <c r="Y108" s="348">
        <v>0</v>
      </c>
      <c r="Z108" s="348">
        <v>0</v>
      </c>
      <c r="AA108" s="348">
        <v>0</v>
      </c>
      <c r="AB108" s="348">
        <v>0</v>
      </c>
      <c r="AC108" s="348">
        <v>0</v>
      </c>
      <c r="AD108" s="348">
        <v>0</v>
      </c>
      <c r="AE108" s="348">
        <v>0</v>
      </c>
      <c r="AF108" s="348">
        <v>0</v>
      </c>
      <c r="AG108" s="348">
        <v>0</v>
      </c>
      <c r="AH108" s="1046">
        <v>0</v>
      </c>
      <c r="AI108" s="348">
        <v>0</v>
      </c>
      <c r="AJ108" s="80">
        <f t="shared" si="53"/>
        <v>0</v>
      </c>
    </row>
    <row r="109" spans="2:36" s="471" customFormat="1" x14ac:dyDescent="0.2">
      <c r="B109" s="347" t="s">
        <v>686</v>
      </c>
      <c r="C109" s="348">
        <v>281.89029446074676</v>
      </c>
      <c r="D109" s="348">
        <v>563.78058892149352</v>
      </c>
      <c r="E109" s="348">
        <v>0</v>
      </c>
      <c r="F109" s="348">
        <v>0</v>
      </c>
      <c r="G109" s="348">
        <v>0</v>
      </c>
      <c r="H109" s="348">
        <v>0</v>
      </c>
      <c r="I109" s="348">
        <v>0</v>
      </c>
      <c r="J109" s="80">
        <v>0</v>
      </c>
      <c r="K109" s="348">
        <v>0</v>
      </c>
      <c r="L109" s="348">
        <v>0</v>
      </c>
      <c r="M109" s="348">
        <v>0</v>
      </c>
      <c r="N109" s="348">
        <v>0</v>
      </c>
      <c r="O109" s="348">
        <v>0</v>
      </c>
      <c r="P109" s="348">
        <v>0</v>
      </c>
      <c r="Q109" s="348">
        <v>0</v>
      </c>
      <c r="R109" s="348">
        <v>0</v>
      </c>
      <c r="S109" s="348">
        <v>0</v>
      </c>
      <c r="T109" s="348">
        <v>0</v>
      </c>
      <c r="U109" s="348">
        <v>0</v>
      </c>
      <c r="V109" s="348">
        <v>0</v>
      </c>
      <c r="W109" s="348">
        <v>0</v>
      </c>
      <c r="X109" s="348">
        <v>0</v>
      </c>
      <c r="Y109" s="348">
        <v>0</v>
      </c>
      <c r="Z109" s="348">
        <v>0</v>
      </c>
      <c r="AA109" s="348">
        <v>0</v>
      </c>
      <c r="AB109" s="348">
        <v>0</v>
      </c>
      <c r="AC109" s="348">
        <v>0</v>
      </c>
      <c r="AD109" s="348">
        <v>0</v>
      </c>
      <c r="AE109" s="348">
        <v>0</v>
      </c>
      <c r="AF109" s="348">
        <v>0</v>
      </c>
      <c r="AG109" s="348">
        <v>0</v>
      </c>
      <c r="AH109" s="1046">
        <v>0</v>
      </c>
      <c r="AI109" s="348">
        <v>0</v>
      </c>
      <c r="AJ109" s="80">
        <f t="shared" si="53"/>
        <v>845.67088338224028</v>
      </c>
    </row>
    <row r="110" spans="2:36" s="471" customFormat="1" x14ac:dyDescent="0.2">
      <c r="B110" s="372" t="s">
        <v>572</v>
      </c>
      <c r="C110" s="80">
        <v>422.23747994867813</v>
      </c>
      <c r="D110" s="80">
        <v>849.11493220421721</v>
      </c>
      <c r="E110" s="80">
        <v>0</v>
      </c>
      <c r="F110" s="80">
        <v>0</v>
      </c>
      <c r="G110" s="80">
        <v>0</v>
      </c>
      <c r="H110" s="80">
        <v>0</v>
      </c>
      <c r="I110" s="80">
        <v>0</v>
      </c>
      <c r="J110" s="80">
        <v>0</v>
      </c>
      <c r="K110" s="80">
        <v>0</v>
      </c>
      <c r="L110" s="80">
        <v>0</v>
      </c>
      <c r="M110" s="80">
        <v>0</v>
      </c>
      <c r="N110" s="80">
        <v>0</v>
      </c>
      <c r="O110" s="80">
        <v>0</v>
      </c>
      <c r="P110" s="80">
        <v>0</v>
      </c>
      <c r="Q110" s="80">
        <v>0</v>
      </c>
      <c r="R110" s="80">
        <v>0</v>
      </c>
      <c r="S110" s="80">
        <v>0</v>
      </c>
      <c r="T110" s="80">
        <v>0</v>
      </c>
      <c r="U110" s="80">
        <v>0</v>
      </c>
      <c r="V110" s="80">
        <v>0</v>
      </c>
      <c r="W110" s="80">
        <v>0</v>
      </c>
      <c r="X110" s="80">
        <v>0</v>
      </c>
      <c r="Y110" s="80">
        <v>0</v>
      </c>
      <c r="Z110" s="80">
        <v>0</v>
      </c>
      <c r="AA110" s="80">
        <v>0</v>
      </c>
      <c r="AB110" s="80">
        <v>0</v>
      </c>
      <c r="AC110" s="80">
        <v>0</v>
      </c>
      <c r="AD110" s="80">
        <v>0</v>
      </c>
      <c r="AE110" s="80">
        <v>0</v>
      </c>
      <c r="AF110" s="80">
        <v>0</v>
      </c>
      <c r="AG110" s="80">
        <v>0</v>
      </c>
      <c r="AH110" s="1042">
        <v>0</v>
      </c>
      <c r="AI110" s="80">
        <v>0</v>
      </c>
      <c r="AJ110" s="80">
        <f t="shared" si="53"/>
        <v>1271.3524121528953</v>
      </c>
    </row>
    <row r="111" spans="2:36" s="471" customFormat="1" x14ac:dyDescent="0.2">
      <c r="B111" s="372" t="s">
        <v>712</v>
      </c>
      <c r="C111" s="348">
        <v>0</v>
      </c>
      <c r="D111" s="348">
        <v>116.69121895000001</v>
      </c>
      <c r="E111" s="348">
        <v>0</v>
      </c>
      <c r="F111" s="348">
        <v>0</v>
      </c>
      <c r="G111" s="348">
        <v>0</v>
      </c>
      <c r="H111" s="348">
        <v>0</v>
      </c>
      <c r="I111" s="348">
        <v>0</v>
      </c>
      <c r="J111" s="80">
        <v>0</v>
      </c>
      <c r="K111" s="348">
        <v>0</v>
      </c>
      <c r="L111" s="348">
        <v>0</v>
      </c>
      <c r="M111" s="348">
        <v>0</v>
      </c>
      <c r="N111" s="348">
        <v>0</v>
      </c>
      <c r="O111" s="348">
        <v>0</v>
      </c>
      <c r="P111" s="348">
        <v>0</v>
      </c>
      <c r="Q111" s="348">
        <v>0</v>
      </c>
      <c r="R111" s="348">
        <v>0</v>
      </c>
      <c r="S111" s="348">
        <v>0</v>
      </c>
      <c r="T111" s="348">
        <v>0</v>
      </c>
      <c r="U111" s="348">
        <v>0</v>
      </c>
      <c r="V111" s="348">
        <v>0</v>
      </c>
      <c r="W111" s="348">
        <v>0</v>
      </c>
      <c r="X111" s="348">
        <v>0</v>
      </c>
      <c r="Y111" s="348">
        <v>0</v>
      </c>
      <c r="Z111" s="348">
        <v>0</v>
      </c>
      <c r="AA111" s="348">
        <v>0</v>
      </c>
      <c r="AB111" s="348">
        <v>0</v>
      </c>
      <c r="AC111" s="348">
        <v>0</v>
      </c>
      <c r="AD111" s="348">
        <v>0</v>
      </c>
      <c r="AE111" s="348">
        <v>0</v>
      </c>
      <c r="AF111" s="348">
        <v>0</v>
      </c>
      <c r="AG111" s="348">
        <v>0</v>
      </c>
      <c r="AH111" s="1046">
        <v>0</v>
      </c>
      <c r="AI111" s="348">
        <v>0</v>
      </c>
      <c r="AJ111" s="1042">
        <f t="shared" si="53"/>
        <v>116.69121895000001</v>
      </c>
    </row>
    <row r="112" spans="2:36" s="471" customFormat="1" x14ac:dyDescent="0.2">
      <c r="B112" s="347" t="s">
        <v>710</v>
      </c>
      <c r="C112" s="348">
        <v>84.81139395999999</v>
      </c>
      <c r="D112" s="348">
        <v>84.81139395999999</v>
      </c>
      <c r="E112" s="348">
        <v>0</v>
      </c>
      <c r="F112" s="348">
        <v>0</v>
      </c>
      <c r="G112" s="348">
        <v>0</v>
      </c>
      <c r="H112" s="348">
        <v>0</v>
      </c>
      <c r="I112" s="348">
        <v>0</v>
      </c>
      <c r="J112" s="80">
        <v>0</v>
      </c>
      <c r="K112" s="348">
        <v>0</v>
      </c>
      <c r="L112" s="348">
        <v>0</v>
      </c>
      <c r="M112" s="348">
        <v>0</v>
      </c>
      <c r="N112" s="348">
        <v>0</v>
      </c>
      <c r="O112" s="348">
        <v>0</v>
      </c>
      <c r="P112" s="348">
        <v>0</v>
      </c>
      <c r="Q112" s="348">
        <v>0</v>
      </c>
      <c r="R112" s="348">
        <v>0</v>
      </c>
      <c r="S112" s="348">
        <v>0</v>
      </c>
      <c r="T112" s="348">
        <v>0</v>
      </c>
      <c r="U112" s="348">
        <v>0</v>
      </c>
      <c r="V112" s="348">
        <v>0</v>
      </c>
      <c r="W112" s="348">
        <v>0</v>
      </c>
      <c r="X112" s="348">
        <v>0</v>
      </c>
      <c r="Y112" s="348">
        <v>0</v>
      </c>
      <c r="Z112" s="348">
        <v>0</v>
      </c>
      <c r="AA112" s="348">
        <v>0</v>
      </c>
      <c r="AB112" s="348">
        <v>0</v>
      </c>
      <c r="AC112" s="348">
        <v>0</v>
      </c>
      <c r="AD112" s="348">
        <v>0</v>
      </c>
      <c r="AE112" s="348">
        <v>0</v>
      </c>
      <c r="AF112" s="348">
        <v>0</v>
      </c>
      <c r="AG112" s="348">
        <v>0</v>
      </c>
      <c r="AH112" s="1046">
        <v>0</v>
      </c>
      <c r="AI112" s="348">
        <v>0</v>
      </c>
      <c r="AJ112" s="80">
        <f t="shared" si="53"/>
        <v>169.62278791999998</v>
      </c>
    </row>
    <row r="113" spans="2:36" s="471" customFormat="1" x14ac:dyDescent="0.2">
      <c r="B113" s="347" t="s">
        <v>711</v>
      </c>
      <c r="C113" s="348">
        <v>34.848714731657388</v>
      </c>
      <c r="D113" s="348">
        <v>69.697429463314776</v>
      </c>
      <c r="E113" s="348">
        <v>69.697429463314776</v>
      </c>
      <c r="F113" s="348">
        <v>69.697429463314776</v>
      </c>
      <c r="G113" s="348">
        <v>0</v>
      </c>
      <c r="H113" s="348">
        <v>0</v>
      </c>
      <c r="I113" s="348">
        <v>0</v>
      </c>
      <c r="J113" s="80">
        <v>0</v>
      </c>
      <c r="K113" s="348">
        <v>0</v>
      </c>
      <c r="L113" s="348">
        <v>0</v>
      </c>
      <c r="M113" s="348">
        <v>0</v>
      </c>
      <c r="N113" s="348">
        <v>0</v>
      </c>
      <c r="O113" s="348">
        <v>0</v>
      </c>
      <c r="P113" s="348">
        <v>0</v>
      </c>
      <c r="Q113" s="348">
        <v>0</v>
      </c>
      <c r="R113" s="348">
        <v>0</v>
      </c>
      <c r="S113" s="348">
        <v>0</v>
      </c>
      <c r="T113" s="348">
        <v>0</v>
      </c>
      <c r="U113" s="348">
        <v>0</v>
      </c>
      <c r="V113" s="348">
        <v>0</v>
      </c>
      <c r="W113" s="348">
        <v>0</v>
      </c>
      <c r="X113" s="348">
        <v>0</v>
      </c>
      <c r="Y113" s="348">
        <v>0</v>
      </c>
      <c r="Z113" s="348">
        <v>0</v>
      </c>
      <c r="AA113" s="348">
        <v>0</v>
      </c>
      <c r="AB113" s="348">
        <v>0</v>
      </c>
      <c r="AC113" s="348">
        <v>0</v>
      </c>
      <c r="AD113" s="348">
        <v>0</v>
      </c>
      <c r="AE113" s="348">
        <v>0</v>
      </c>
      <c r="AF113" s="348">
        <v>0</v>
      </c>
      <c r="AG113" s="348">
        <v>0</v>
      </c>
      <c r="AH113" s="1046">
        <v>0</v>
      </c>
      <c r="AI113" s="348">
        <v>0</v>
      </c>
      <c r="AJ113" s="80">
        <f t="shared" si="53"/>
        <v>243.94100312160174</v>
      </c>
    </row>
    <row r="114" spans="2:36" s="471" customFormat="1" x14ac:dyDescent="0.2">
      <c r="B114" s="372" t="s">
        <v>725</v>
      </c>
      <c r="C114" s="348">
        <v>99.469628108142487</v>
      </c>
      <c r="D114" s="348">
        <v>395.7161292128277</v>
      </c>
      <c r="E114" s="348">
        <v>102.71320293775582</v>
      </c>
      <c r="F114" s="348">
        <v>0</v>
      </c>
      <c r="G114" s="348">
        <v>0</v>
      </c>
      <c r="H114" s="348">
        <v>0</v>
      </c>
      <c r="I114" s="348">
        <v>0</v>
      </c>
      <c r="J114" s="80">
        <v>0</v>
      </c>
      <c r="K114" s="348">
        <v>0</v>
      </c>
      <c r="L114" s="348">
        <v>0</v>
      </c>
      <c r="M114" s="348">
        <v>0</v>
      </c>
      <c r="N114" s="348">
        <v>0</v>
      </c>
      <c r="O114" s="348">
        <v>0</v>
      </c>
      <c r="P114" s="348">
        <v>0</v>
      </c>
      <c r="Q114" s="348">
        <v>0</v>
      </c>
      <c r="R114" s="348">
        <v>0</v>
      </c>
      <c r="S114" s="348">
        <v>0</v>
      </c>
      <c r="T114" s="348">
        <v>0</v>
      </c>
      <c r="U114" s="348">
        <v>0</v>
      </c>
      <c r="V114" s="348">
        <v>0</v>
      </c>
      <c r="W114" s="348">
        <v>0</v>
      </c>
      <c r="X114" s="348">
        <v>0</v>
      </c>
      <c r="Y114" s="348">
        <v>0</v>
      </c>
      <c r="Z114" s="348">
        <v>0</v>
      </c>
      <c r="AA114" s="348">
        <v>0</v>
      </c>
      <c r="AB114" s="348">
        <v>0</v>
      </c>
      <c r="AC114" s="348">
        <v>0</v>
      </c>
      <c r="AD114" s="348">
        <v>0</v>
      </c>
      <c r="AE114" s="348">
        <v>0</v>
      </c>
      <c r="AF114" s="348">
        <v>0</v>
      </c>
      <c r="AG114" s="348">
        <v>0</v>
      </c>
      <c r="AH114" s="1046">
        <v>0</v>
      </c>
      <c r="AI114" s="348">
        <v>0</v>
      </c>
      <c r="AJ114" s="80">
        <f t="shared" si="53"/>
        <v>597.89896025872599</v>
      </c>
    </row>
    <row r="115" spans="2:36" s="471" customFormat="1" x14ac:dyDescent="0.2">
      <c r="B115" s="347" t="s">
        <v>875</v>
      </c>
      <c r="C115" s="80">
        <v>0</v>
      </c>
      <c r="D115" s="80">
        <v>0</v>
      </c>
      <c r="E115" s="80">
        <v>0</v>
      </c>
      <c r="F115" s="80">
        <v>0</v>
      </c>
      <c r="G115" s="80">
        <v>0</v>
      </c>
      <c r="H115" s="80">
        <v>0</v>
      </c>
      <c r="I115" s="80">
        <v>0</v>
      </c>
      <c r="J115" s="80">
        <v>0</v>
      </c>
      <c r="K115" s="80">
        <v>0</v>
      </c>
      <c r="L115" s="80">
        <v>0</v>
      </c>
      <c r="M115" s="80">
        <v>0</v>
      </c>
      <c r="N115" s="80">
        <v>0</v>
      </c>
      <c r="O115" s="80">
        <v>0</v>
      </c>
      <c r="P115" s="80">
        <v>0</v>
      </c>
      <c r="Q115" s="80">
        <v>0</v>
      </c>
      <c r="R115" s="80">
        <v>0</v>
      </c>
      <c r="S115" s="80">
        <v>0</v>
      </c>
      <c r="T115" s="80">
        <v>0</v>
      </c>
      <c r="U115" s="80">
        <v>0</v>
      </c>
      <c r="V115" s="80">
        <v>0</v>
      </c>
      <c r="W115" s="80">
        <v>0</v>
      </c>
      <c r="X115" s="80">
        <v>0</v>
      </c>
      <c r="Y115" s="80">
        <v>0</v>
      </c>
      <c r="Z115" s="80">
        <v>0</v>
      </c>
      <c r="AA115" s="80">
        <v>0</v>
      </c>
      <c r="AB115" s="80">
        <v>0</v>
      </c>
      <c r="AC115" s="80">
        <v>0</v>
      </c>
      <c r="AD115" s="80">
        <v>0</v>
      </c>
      <c r="AE115" s="80">
        <v>0</v>
      </c>
      <c r="AF115" s="80">
        <v>0</v>
      </c>
      <c r="AG115" s="80">
        <v>0</v>
      </c>
      <c r="AH115" s="1042">
        <v>0</v>
      </c>
      <c r="AI115" s="80">
        <v>0</v>
      </c>
      <c r="AJ115" s="80">
        <f t="shared" si="53"/>
        <v>0</v>
      </c>
    </row>
    <row r="116" spans="2:36" s="1047" customFormat="1" x14ac:dyDescent="0.2">
      <c r="B116" s="1043" t="s">
        <v>80</v>
      </c>
      <c r="C116" s="1042">
        <v>136.06966976000001</v>
      </c>
      <c r="D116" s="1042">
        <v>713.86167102567401</v>
      </c>
      <c r="E116" s="1042">
        <v>642.20210737567425</v>
      </c>
      <c r="F116" s="1042">
        <v>517.60509727066494</v>
      </c>
      <c r="G116" s="1042">
        <v>411.59118233000004</v>
      </c>
      <c r="H116" s="1042">
        <v>267.87942061000001</v>
      </c>
      <c r="I116" s="1042">
        <v>84.594951749999993</v>
      </c>
      <c r="J116" s="1042">
        <v>2.7715570400000002</v>
      </c>
      <c r="K116" s="1042">
        <v>0</v>
      </c>
      <c r="L116" s="1042">
        <v>0</v>
      </c>
      <c r="M116" s="1042">
        <v>0</v>
      </c>
      <c r="N116" s="1042">
        <v>0</v>
      </c>
      <c r="O116" s="1042">
        <v>0</v>
      </c>
      <c r="P116" s="1042">
        <v>0</v>
      </c>
      <c r="Q116" s="1042">
        <v>0</v>
      </c>
      <c r="R116" s="1042">
        <v>0</v>
      </c>
      <c r="S116" s="1042">
        <v>0</v>
      </c>
      <c r="T116" s="1042">
        <v>0</v>
      </c>
      <c r="U116" s="1042">
        <v>0</v>
      </c>
      <c r="V116" s="1042">
        <v>0</v>
      </c>
      <c r="W116" s="1042">
        <v>0</v>
      </c>
      <c r="X116" s="1042">
        <v>0</v>
      </c>
      <c r="Y116" s="1042">
        <v>0</v>
      </c>
      <c r="Z116" s="1042">
        <v>0</v>
      </c>
      <c r="AA116" s="1042">
        <v>0</v>
      </c>
      <c r="AB116" s="1042">
        <v>0</v>
      </c>
      <c r="AC116" s="1042">
        <v>0</v>
      </c>
      <c r="AD116" s="1042">
        <v>0</v>
      </c>
      <c r="AE116" s="1042">
        <v>0</v>
      </c>
      <c r="AF116" s="1042">
        <v>0</v>
      </c>
      <c r="AG116" s="1042">
        <v>0</v>
      </c>
      <c r="AH116" s="1042">
        <v>0</v>
      </c>
      <c r="AI116" s="1042">
        <v>0</v>
      </c>
      <c r="AJ116" s="1042">
        <f t="shared" si="53"/>
        <v>2776.5756571620132</v>
      </c>
    </row>
    <row r="117" spans="2:36" s="471" customFormat="1" x14ac:dyDescent="0.2">
      <c r="B117" s="347" t="s">
        <v>221</v>
      </c>
      <c r="C117" s="348">
        <f t="shared" ref="C117:H117" si="54">+C118+C119</f>
        <v>346.01169531160832</v>
      </c>
      <c r="D117" s="348">
        <f t="shared" si="54"/>
        <v>120.0631583143392</v>
      </c>
      <c r="E117" s="348">
        <f t="shared" si="54"/>
        <v>0</v>
      </c>
      <c r="F117" s="348">
        <f t="shared" si="54"/>
        <v>0</v>
      </c>
      <c r="G117" s="348">
        <f t="shared" si="54"/>
        <v>0</v>
      </c>
      <c r="H117" s="348">
        <f t="shared" si="54"/>
        <v>0</v>
      </c>
      <c r="I117" s="348">
        <f t="shared" ref="I117:AI117" si="55">+I118+I119</f>
        <v>0</v>
      </c>
      <c r="J117" s="348">
        <f t="shared" si="55"/>
        <v>0</v>
      </c>
      <c r="K117" s="348">
        <f t="shared" si="55"/>
        <v>0</v>
      </c>
      <c r="L117" s="348">
        <f t="shared" si="55"/>
        <v>0</v>
      </c>
      <c r="M117" s="348">
        <f t="shared" si="55"/>
        <v>0</v>
      </c>
      <c r="N117" s="348">
        <f t="shared" si="55"/>
        <v>0</v>
      </c>
      <c r="O117" s="348">
        <f t="shared" si="55"/>
        <v>0</v>
      </c>
      <c r="P117" s="348">
        <f t="shared" si="55"/>
        <v>0</v>
      </c>
      <c r="Q117" s="348">
        <f t="shared" si="55"/>
        <v>0</v>
      </c>
      <c r="R117" s="348">
        <f t="shared" si="55"/>
        <v>0</v>
      </c>
      <c r="S117" s="348">
        <f t="shared" si="55"/>
        <v>0</v>
      </c>
      <c r="T117" s="348">
        <f t="shared" si="55"/>
        <v>0</v>
      </c>
      <c r="U117" s="348">
        <f t="shared" si="55"/>
        <v>0</v>
      </c>
      <c r="V117" s="348">
        <f t="shared" si="55"/>
        <v>0</v>
      </c>
      <c r="W117" s="348">
        <f t="shared" si="55"/>
        <v>0</v>
      </c>
      <c r="X117" s="348">
        <f t="shared" si="55"/>
        <v>0</v>
      </c>
      <c r="Y117" s="348">
        <f t="shared" si="55"/>
        <v>0</v>
      </c>
      <c r="Z117" s="348">
        <f t="shared" si="55"/>
        <v>0</v>
      </c>
      <c r="AA117" s="348">
        <f t="shared" si="55"/>
        <v>0</v>
      </c>
      <c r="AB117" s="348">
        <f t="shared" si="55"/>
        <v>0</v>
      </c>
      <c r="AC117" s="348">
        <f t="shared" si="55"/>
        <v>0</v>
      </c>
      <c r="AD117" s="348">
        <f t="shared" si="55"/>
        <v>0</v>
      </c>
      <c r="AE117" s="348">
        <f t="shared" si="55"/>
        <v>0</v>
      </c>
      <c r="AF117" s="348">
        <f t="shared" si="55"/>
        <v>0</v>
      </c>
      <c r="AG117" s="348">
        <f t="shared" si="55"/>
        <v>0</v>
      </c>
      <c r="AH117" s="1046">
        <f t="shared" ref="AH117" si="56">+AH118+AH119</f>
        <v>0</v>
      </c>
      <c r="AI117" s="348">
        <f t="shared" si="55"/>
        <v>0</v>
      </c>
      <c r="AJ117" s="80">
        <f t="shared" si="53"/>
        <v>466.07485362594753</v>
      </c>
    </row>
    <row r="118" spans="2:36" s="471" customFormat="1" x14ac:dyDescent="0.2">
      <c r="B118" s="355" t="s">
        <v>73</v>
      </c>
      <c r="C118" s="351">
        <v>346.01169531160832</v>
      </c>
      <c r="D118" s="351">
        <v>120.0631583143392</v>
      </c>
      <c r="E118" s="351">
        <v>0</v>
      </c>
      <c r="F118" s="351">
        <v>0</v>
      </c>
      <c r="G118" s="351">
        <v>0</v>
      </c>
      <c r="H118" s="351">
        <v>0</v>
      </c>
      <c r="I118" s="351">
        <v>0</v>
      </c>
      <c r="J118" s="83">
        <v>0</v>
      </c>
      <c r="K118" s="351">
        <v>0</v>
      </c>
      <c r="L118" s="351">
        <v>0</v>
      </c>
      <c r="M118" s="351">
        <v>0</v>
      </c>
      <c r="N118" s="351">
        <v>0</v>
      </c>
      <c r="O118" s="351">
        <v>0</v>
      </c>
      <c r="P118" s="351">
        <v>0</v>
      </c>
      <c r="Q118" s="351">
        <v>0</v>
      </c>
      <c r="R118" s="351">
        <v>0</v>
      </c>
      <c r="S118" s="351">
        <v>0</v>
      </c>
      <c r="T118" s="351">
        <v>0</v>
      </c>
      <c r="U118" s="351">
        <v>0</v>
      </c>
      <c r="V118" s="351">
        <v>0</v>
      </c>
      <c r="W118" s="351">
        <v>0</v>
      </c>
      <c r="X118" s="351">
        <v>0</v>
      </c>
      <c r="Y118" s="351">
        <v>0</v>
      </c>
      <c r="Z118" s="351">
        <v>0</v>
      </c>
      <c r="AA118" s="351">
        <v>0</v>
      </c>
      <c r="AB118" s="351">
        <v>0</v>
      </c>
      <c r="AC118" s="351">
        <v>0</v>
      </c>
      <c r="AD118" s="351">
        <v>0</v>
      </c>
      <c r="AE118" s="351">
        <v>0</v>
      </c>
      <c r="AF118" s="351">
        <v>0</v>
      </c>
      <c r="AG118" s="351">
        <v>0</v>
      </c>
      <c r="AH118" s="1035">
        <v>0</v>
      </c>
      <c r="AI118" s="351">
        <v>0</v>
      </c>
      <c r="AJ118" s="83">
        <f t="shared" si="53"/>
        <v>466.07485362594753</v>
      </c>
    </row>
    <row r="119" spans="2:36" s="471" customFormat="1" x14ac:dyDescent="0.2">
      <c r="B119" s="385" t="s">
        <v>71</v>
      </c>
      <c r="C119" s="352">
        <v>0</v>
      </c>
      <c r="D119" s="352">
        <v>0</v>
      </c>
      <c r="E119" s="352">
        <v>0</v>
      </c>
      <c r="F119" s="352">
        <v>0</v>
      </c>
      <c r="G119" s="352">
        <v>0</v>
      </c>
      <c r="H119" s="352">
        <v>0</v>
      </c>
      <c r="I119" s="352">
        <v>0</v>
      </c>
      <c r="J119" s="82">
        <v>0</v>
      </c>
      <c r="K119" s="352">
        <v>0</v>
      </c>
      <c r="L119" s="352">
        <v>0</v>
      </c>
      <c r="M119" s="352">
        <v>0</v>
      </c>
      <c r="N119" s="352">
        <v>0</v>
      </c>
      <c r="O119" s="352">
        <v>0</v>
      </c>
      <c r="P119" s="352">
        <v>0</v>
      </c>
      <c r="Q119" s="352">
        <v>0</v>
      </c>
      <c r="R119" s="352">
        <v>0</v>
      </c>
      <c r="S119" s="352">
        <v>0</v>
      </c>
      <c r="T119" s="352">
        <v>0</v>
      </c>
      <c r="U119" s="352">
        <v>0</v>
      </c>
      <c r="V119" s="352">
        <v>0</v>
      </c>
      <c r="W119" s="352">
        <v>0</v>
      </c>
      <c r="X119" s="352">
        <v>0</v>
      </c>
      <c r="Y119" s="352">
        <v>0</v>
      </c>
      <c r="Z119" s="352">
        <v>0</v>
      </c>
      <c r="AA119" s="352">
        <v>0</v>
      </c>
      <c r="AB119" s="352">
        <v>0</v>
      </c>
      <c r="AC119" s="352">
        <v>0</v>
      </c>
      <c r="AD119" s="352">
        <v>0</v>
      </c>
      <c r="AE119" s="352">
        <v>0</v>
      </c>
      <c r="AF119" s="352">
        <v>0</v>
      </c>
      <c r="AG119" s="352">
        <v>0</v>
      </c>
      <c r="AH119" s="1013">
        <v>0</v>
      </c>
      <c r="AI119" s="352">
        <v>0</v>
      </c>
      <c r="AJ119" s="82">
        <f t="shared" si="53"/>
        <v>0</v>
      </c>
    </row>
    <row r="120" spans="2:36" s="471" customFormat="1" x14ac:dyDescent="0.2">
      <c r="B120" s="347" t="s">
        <v>345</v>
      </c>
      <c r="C120" s="348">
        <f t="shared" ref="C120:I120" si="57">+C121+C126</f>
        <v>21.295491331132439</v>
      </c>
      <c r="D120" s="348">
        <f t="shared" si="57"/>
        <v>71.060473788857863</v>
      </c>
      <c r="E120" s="348">
        <f t="shared" si="57"/>
        <v>46.242925492995553</v>
      </c>
      <c r="F120" s="348">
        <f t="shared" si="57"/>
        <v>21.617947192759839</v>
      </c>
      <c r="G120" s="348">
        <f t="shared" si="57"/>
        <v>0.81188694095573344</v>
      </c>
      <c r="H120" s="348">
        <f t="shared" si="57"/>
        <v>9.9456021425461144E-2</v>
      </c>
      <c r="I120" s="348">
        <f t="shared" si="57"/>
        <v>5.2260000000000001E-2</v>
      </c>
      <c r="J120" s="348">
        <f t="shared" ref="J120:AI120" si="58">+J121+J126</f>
        <v>5.2260000000000001E-2</v>
      </c>
      <c r="K120" s="348">
        <f t="shared" si="58"/>
        <v>5.2260000000000001E-2</v>
      </c>
      <c r="L120" s="348">
        <f t="shared" si="58"/>
        <v>0</v>
      </c>
      <c r="M120" s="348">
        <f t="shared" si="58"/>
        <v>0</v>
      </c>
      <c r="N120" s="348">
        <f t="shared" si="58"/>
        <v>0</v>
      </c>
      <c r="O120" s="348">
        <f t="shared" si="58"/>
        <v>0</v>
      </c>
      <c r="P120" s="348">
        <f t="shared" si="58"/>
        <v>0</v>
      </c>
      <c r="Q120" s="348">
        <f t="shared" si="58"/>
        <v>0</v>
      </c>
      <c r="R120" s="348">
        <f t="shared" si="58"/>
        <v>0</v>
      </c>
      <c r="S120" s="348">
        <f t="shared" si="58"/>
        <v>0</v>
      </c>
      <c r="T120" s="348">
        <f t="shared" si="58"/>
        <v>0</v>
      </c>
      <c r="U120" s="348">
        <f t="shared" si="58"/>
        <v>0</v>
      </c>
      <c r="V120" s="348">
        <f t="shared" si="58"/>
        <v>0</v>
      </c>
      <c r="W120" s="348">
        <f t="shared" si="58"/>
        <v>0</v>
      </c>
      <c r="X120" s="348">
        <f t="shared" si="58"/>
        <v>0</v>
      </c>
      <c r="Y120" s="348">
        <f t="shared" si="58"/>
        <v>0</v>
      </c>
      <c r="Z120" s="348">
        <f t="shared" si="58"/>
        <v>0</v>
      </c>
      <c r="AA120" s="348">
        <f t="shared" si="58"/>
        <v>0</v>
      </c>
      <c r="AB120" s="348">
        <f t="shared" si="58"/>
        <v>0</v>
      </c>
      <c r="AC120" s="348">
        <f t="shared" si="58"/>
        <v>0</v>
      </c>
      <c r="AD120" s="348">
        <f t="shared" si="58"/>
        <v>0</v>
      </c>
      <c r="AE120" s="348">
        <f t="shared" si="58"/>
        <v>0</v>
      </c>
      <c r="AF120" s="348">
        <f t="shared" si="58"/>
        <v>0</v>
      </c>
      <c r="AG120" s="348">
        <f t="shared" si="58"/>
        <v>0</v>
      </c>
      <c r="AH120" s="1046">
        <f t="shared" ref="AH120" si="59">+AH121+AH126</f>
        <v>0</v>
      </c>
      <c r="AI120" s="348">
        <f t="shared" si="58"/>
        <v>0</v>
      </c>
      <c r="AJ120" s="80">
        <f t="shared" si="53"/>
        <v>161.28496076812684</v>
      </c>
    </row>
    <row r="121" spans="2:36" s="471" customFormat="1" x14ac:dyDescent="0.2">
      <c r="B121" s="354" t="s">
        <v>73</v>
      </c>
      <c r="C121" s="375">
        <f t="shared" ref="C121:H121" si="60">+C122+C124</f>
        <v>21.295491331132439</v>
      </c>
      <c r="D121" s="375">
        <f t="shared" si="60"/>
        <v>71.008213788857859</v>
      </c>
      <c r="E121" s="375">
        <f t="shared" si="60"/>
        <v>46.190665492995556</v>
      </c>
      <c r="F121" s="375">
        <f t="shared" si="60"/>
        <v>21.565687192759839</v>
      </c>
      <c r="G121" s="375">
        <f t="shared" si="60"/>
        <v>0.75962694095573347</v>
      </c>
      <c r="H121" s="375">
        <f t="shared" si="60"/>
        <v>4.719602142546115E-2</v>
      </c>
      <c r="I121" s="375">
        <f t="shared" ref="I121:AI121" si="61">+I122+I124</f>
        <v>0</v>
      </c>
      <c r="J121" s="375">
        <f t="shared" si="61"/>
        <v>0</v>
      </c>
      <c r="K121" s="375">
        <f t="shared" si="61"/>
        <v>0</v>
      </c>
      <c r="L121" s="375">
        <f t="shared" si="61"/>
        <v>0</v>
      </c>
      <c r="M121" s="375">
        <f t="shared" si="61"/>
        <v>0</v>
      </c>
      <c r="N121" s="375">
        <f t="shared" si="61"/>
        <v>0</v>
      </c>
      <c r="O121" s="375">
        <f t="shared" si="61"/>
        <v>0</v>
      </c>
      <c r="P121" s="375">
        <f t="shared" si="61"/>
        <v>0</v>
      </c>
      <c r="Q121" s="375">
        <f t="shared" si="61"/>
        <v>0</v>
      </c>
      <c r="R121" s="375">
        <f t="shared" si="61"/>
        <v>0</v>
      </c>
      <c r="S121" s="375">
        <f t="shared" si="61"/>
        <v>0</v>
      </c>
      <c r="T121" s="375">
        <f t="shared" si="61"/>
        <v>0</v>
      </c>
      <c r="U121" s="375">
        <f t="shared" si="61"/>
        <v>0</v>
      </c>
      <c r="V121" s="375">
        <f t="shared" si="61"/>
        <v>0</v>
      </c>
      <c r="W121" s="375">
        <f t="shared" si="61"/>
        <v>0</v>
      </c>
      <c r="X121" s="375">
        <f t="shared" si="61"/>
        <v>0</v>
      </c>
      <c r="Y121" s="375">
        <f t="shared" si="61"/>
        <v>0</v>
      </c>
      <c r="Z121" s="375">
        <f t="shared" si="61"/>
        <v>0</v>
      </c>
      <c r="AA121" s="375">
        <f t="shared" si="61"/>
        <v>0</v>
      </c>
      <c r="AB121" s="375">
        <f t="shared" si="61"/>
        <v>0</v>
      </c>
      <c r="AC121" s="375">
        <f t="shared" si="61"/>
        <v>0</v>
      </c>
      <c r="AD121" s="375">
        <f t="shared" si="61"/>
        <v>0</v>
      </c>
      <c r="AE121" s="375">
        <f t="shared" si="61"/>
        <v>0</v>
      </c>
      <c r="AF121" s="375">
        <f t="shared" si="61"/>
        <v>0</v>
      </c>
      <c r="AG121" s="375">
        <f t="shared" si="61"/>
        <v>0</v>
      </c>
      <c r="AH121" s="375">
        <f t="shared" ref="AH121" si="62">+AH122+AH124</f>
        <v>0</v>
      </c>
      <c r="AI121" s="375">
        <f t="shared" si="61"/>
        <v>0</v>
      </c>
      <c r="AJ121" s="94">
        <f t="shared" si="53"/>
        <v>160.86688076812689</v>
      </c>
    </row>
    <row r="122" spans="2:36" s="471" customFormat="1" x14ac:dyDescent="0.2">
      <c r="B122" s="358" t="s">
        <v>83</v>
      </c>
      <c r="C122" s="376">
        <f t="shared" ref="C122:H122" si="63">+C123</f>
        <v>1.0176396798491689</v>
      </c>
      <c r="D122" s="376">
        <f t="shared" si="63"/>
        <v>3.4996726564334515</v>
      </c>
      <c r="E122" s="376">
        <f t="shared" si="63"/>
        <v>2.5863240817578093</v>
      </c>
      <c r="F122" s="376">
        <f t="shared" si="63"/>
        <v>1.6729755156313764</v>
      </c>
      <c r="G122" s="376">
        <f t="shared" si="63"/>
        <v>0.75962694095573347</v>
      </c>
      <c r="H122" s="376">
        <f t="shared" si="63"/>
        <v>4.719602142546115E-2</v>
      </c>
      <c r="I122" s="376">
        <f t="shared" ref="I122:AI122" si="64">+I123</f>
        <v>0</v>
      </c>
      <c r="J122" s="376">
        <f t="shared" si="64"/>
        <v>0</v>
      </c>
      <c r="K122" s="376">
        <f t="shared" si="64"/>
        <v>0</v>
      </c>
      <c r="L122" s="376">
        <f t="shared" si="64"/>
        <v>0</v>
      </c>
      <c r="M122" s="376">
        <f t="shared" si="64"/>
        <v>0</v>
      </c>
      <c r="N122" s="376">
        <f t="shared" si="64"/>
        <v>0</v>
      </c>
      <c r="O122" s="376">
        <f t="shared" si="64"/>
        <v>0</v>
      </c>
      <c r="P122" s="376">
        <f t="shared" si="64"/>
        <v>0</v>
      </c>
      <c r="Q122" s="376">
        <f t="shared" si="64"/>
        <v>0</v>
      </c>
      <c r="R122" s="376">
        <f t="shared" si="64"/>
        <v>0</v>
      </c>
      <c r="S122" s="376">
        <f t="shared" si="64"/>
        <v>0</v>
      </c>
      <c r="T122" s="376">
        <f t="shared" si="64"/>
        <v>0</v>
      </c>
      <c r="U122" s="376">
        <f t="shared" si="64"/>
        <v>0</v>
      </c>
      <c r="V122" s="376">
        <f t="shared" si="64"/>
        <v>0</v>
      </c>
      <c r="W122" s="376">
        <f t="shared" si="64"/>
        <v>0</v>
      </c>
      <c r="X122" s="376">
        <f t="shared" si="64"/>
        <v>0</v>
      </c>
      <c r="Y122" s="376">
        <f t="shared" si="64"/>
        <v>0</v>
      </c>
      <c r="Z122" s="376">
        <f t="shared" si="64"/>
        <v>0</v>
      </c>
      <c r="AA122" s="376">
        <f t="shared" si="64"/>
        <v>0</v>
      </c>
      <c r="AB122" s="376">
        <f t="shared" si="64"/>
        <v>0</v>
      </c>
      <c r="AC122" s="376">
        <f t="shared" si="64"/>
        <v>0</v>
      </c>
      <c r="AD122" s="376">
        <f t="shared" si="64"/>
        <v>0</v>
      </c>
      <c r="AE122" s="376">
        <f t="shared" si="64"/>
        <v>0</v>
      </c>
      <c r="AF122" s="376">
        <f t="shared" si="64"/>
        <v>0</v>
      </c>
      <c r="AG122" s="376">
        <f t="shared" si="64"/>
        <v>0</v>
      </c>
      <c r="AH122" s="1038">
        <f t="shared" si="64"/>
        <v>0</v>
      </c>
      <c r="AI122" s="376">
        <f t="shared" si="64"/>
        <v>0</v>
      </c>
      <c r="AJ122" s="81">
        <f t="shared" si="53"/>
        <v>9.5834348960530011</v>
      </c>
    </row>
    <row r="123" spans="2:36" s="471" customFormat="1" x14ac:dyDescent="0.2">
      <c r="B123" s="358" t="s">
        <v>853</v>
      </c>
      <c r="C123" s="376">
        <v>1.0176396798491689</v>
      </c>
      <c r="D123" s="376">
        <v>3.4996726564334515</v>
      </c>
      <c r="E123" s="376">
        <v>2.5863240817578093</v>
      </c>
      <c r="F123" s="376">
        <v>1.6729755156313764</v>
      </c>
      <c r="G123" s="376">
        <v>0.75962694095573347</v>
      </c>
      <c r="H123" s="376">
        <v>4.719602142546115E-2</v>
      </c>
      <c r="I123" s="376">
        <v>0</v>
      </c>
      <c r="J123" s="81">
        <v>0</v>
      </c>
      <c r="K123" s="376">
        <v>0</v>
      </c>
      <c r="L123" s="376">
        <v>0</v>
      </c>
      <c r="M123" s="376">
        <v>0</v>
      </c>
      <c r="N123" s="376">
        <v>0</v>
      </c>
      <c r="O123" s="376">
        <v>0</v>
      </c>
      <c r="P123" s="376">
        <v>0</v>
      </c>
      <c r="Q123" s="376">
        <v>0</v>
      </c>
      <c r="R123" s="376">
        <v>0</v>
      </c>
      <c r="S123" s="376">
        <v>0</v>
      </c>
      <c r="T123" s="376">
        <v>0</v>
      </c>
      <c r="U123" s="376">
        <v>0</v>
      </c>
      <c r="V123" s="376">
        <v>0</v>
      </c>
      <c r="W123" s="376">
        <v>0</v>
      </c>
      <c r="X123" s="376">
        <v>0</v>
      </c>
      <c r="Y123" s="376">
        <v>0</v>
      </c>
      <c r="Z123" s="376">
        <v>0</v>
      </c>
      <c r="AA123" s="376">
        <v>0</v>
      </c>
      <c r="AB123" s="376">
        <v>0</v>
      </c>
      <c r="AC123" s="376">
        <v>0</v>
      </c>
      <c r="AD123" s="376">
        <v>0</v>
      </c>
      <c r="AE123" s="376">
        <v>0</v>
      </c>
      <c r="AF123" s="376">
        <v>0</v>
      </c>
      <c r="AG123" s="376">
        <v>0</v>
      </c>
      <c r="AH123" s="1038">
        <v>0</v>
      </c>
      <c r="AI123" s="376">
        <v>0</v>
      </c>
      <c r="AJ123" s="81">
        <f t="shared" si="53"/>
        <v>9.5834348960530011</v>
      </c>
    </row>
    <row r="124" spans="2:36" s="471" customFormat="1" x14ac:dyDescent="0.2">
      <c r="B124" s="377" t="s">
        <v>87</v>
      </c>
      <c r="C124" s="376">
        <f t="shared" ref="C124:H124" si="65">+C125</f>
        <v>20.277851651283271</v>
      </c>
      <c r="D124" s="376">
        <f t="shared" si="65"/>
        <v>67.508541132424412</v>
      </c>
      <c r="E124" s="376">
        <f t="shared" si="65"/>
        <v>43.604341411237748</v>
      </c>
      <c r="F124" s="376">
        <f t="shared" si="65"/>
        <v>19.892711677128464</v>
      </c>
      <c r="G124" s="376">
        <f t="shared" si="65"/>
        <v>0</v>
      </c>
      <c r="H124" s="376">
        <f t="shared" si="65"/>
        <v>0</v>
      </c>
      <c r="I124" s="376">
        <f t="shared" ref="I124:AI124" si="66">+I125</f>
        <v>0</v>
      </c>
      <c r="J124" s="376">
        <f t="shared" si="66"/>
        <v>0</v>
      </c>
      <c r="K124" s="376">
        <f t="shared" si="66"/>
        <v>0</v>
      </c>
      <c r="L124" s="376">
        <f t="shared" si="66"/>
        <v>0</v>
      </c>
      <c r="M124" s="376">
        <f t="shared" si="66"/>
        <v>0</v>
      </c>
      <c r="N124" s="376">
        <f t="shared" si="66"/>
        <v>0</v>
      </c>
      <c r="O124" s="376">
        <f t="shared" si="66"/>
        <v>0</v>
      </c>
      <c r="P124" s="376">
        <f t="shared" si="66"/>
        <v>0</v>
      </c>
      <c r="Q124" s="376">
        <f t="shared" si="66"/>
        <v>0</v>
      </c>
      <c r="R124" s="376">
        <f t="shared" si="66"/>
        <v>0</v>
      </c>
      <c r="S124" s="376">
        <f t="shared" si="66"/>
        <v>0</v>
      </c>
      <c r="T124" s="376">
        <f t="shared" si="66"/>
        <v>0</v>
      </c>
      <c r="U124" s="376">
        <f t="shared" si="66"/>
        <v>0</v>
      </c>
      <c r="V124" s="376">
        <f t="shared" si="66"/>
        <v>0</v>
      </c>
      <c r="W124" s="376">
        <f t="shared" si="66"/>
        <v>0</v>
      </c>
      <c r="X124" s="376">
        <f t="shared" si="66"/>
        <v>0</v>
      </c>
      <c r="Y124" s="376">
        <f t="shared" si="66"/>
        <v>0</v>
      </c>
      <c r="Z124" s="376">
        <f t="shared" si="66"/>
        <v>0</v>
      </c>
      <c r="AA124" s="376">
        <f t="shared" si="66"/>
        <v>0</v>
      </c>
      <c r="AB124" s="376">
        <f t="shared" si="66"/>
        <v>0</v>
      </c>
      <c r="AC124" s="376">
        <f t="shared" si="66"/>
        <v>0</v>
      </c>
      <c r="AD124" s="376">
        <f t="shared" si="66"/>
        <v>0</v>
      </c>
      <c r="AE124" s="376">
        <f t="shared" si="66"/>
        <v>0</v>
      </c>
      <c r="AF124" s="376">
        <f t="shared" si="66"/>
        <v>0</v>
      </c>
      <c r="AG124" s="376">
        <f t="shared" si="66"/>
        <v>0</v>
      </c>
      <c r="AH124" s="1038">
        <f t="shared" si="66"/>
        <v>0</v>
      </c>
      <c r="AI124" s="376">
        <f t="shared" si="66"/>
        <v>0</v>
      </c>
      <c r="AJ124" s="81">
        <f>SUM(C124:AI124)</f>
        <v>151.28344587207388</v>
      </c>
    </row>
    <row r="125" spans="2:36" s="471" customFormat="1" x14ac:dyDescent="0.2">
      <c r="B125" s="358" t="s">
        <v>853</v>
      </c>
      <c r="C125" s="376">
        <v>20.277851651283271</v>
      </c>
      <c r="D125" s="376">
        <v>67.508541132424412</v>
      </c>
      <c r="E125" s="376">
        <v>43.604341411237748</v>
      </c>
      <c r="F125" s="376">
        <v>19.892711677128464</v>
      </c>
      <c r="G125" s="376">
        <v>0</v>
      </c>
      <c r="H125" s="376">
        <v>0</v>
      </c>
      <c r="I125" s="376">
        <v>0</v>
      </c>
      <c r="J125" s="81">
        <v>0</v>
      </c>
      <c r="K125" s="376">
        <v>0</v>
      </c>
      <c r="L125" s="376">
        <v>0</v>
      </c>
      <c r="M125" s="376">
        <v>0</v>
      </c>
      <c r="N125" s="376">
        <v>0</v>
      </c>
      <c r="O125" s="376">
        <v>0</v>
      </c>
      <c r="P125" s="376">
        <v>0</v>
      </c>
      <c r="Q125" s="376">
        <v>0</v>
      </c>
      <c r="R125" s="376">
        <v>0</v>
      </c>
      <c r="S125" s="376">
        <v>0</v>
      </c>
      <c r="T125" s="376">
        <v>0</v>
      </c>
      <c r="U125" s="376">
        <v>0</v>
      </c>
      <c r="V125" s="376">
        <v>0</v>
      </c>
      <c r="W125" s="376">
        <v>0</v>
      </c>
      <c r="X125" s="376">
        <v>0</v>
      </c>
      <c r="Y125" s="376">
        <v>0</v>
      </c>
      <c r="Z125" s="376">
        <v>0</v>
      </c>
      <c r="AA125" s="376">
        <v>0</v>
      </c>
      <c r="AB125" s="376">
        <v>0</v>
      </c>
      <c r="AC125" s="376">
        <v>0</v>
      </c>
      <c r="AD125" s="376">
        <v>0</v>
      </c>
      <c r="AE125" s="376">
        <v>0</v>
      </c>
      <c r="AF125" s="376">
        <v>0</v>
      </c>
      <c r="AG125" s="376">
        <v>0</v>
      </c>
      <c r="AH125" s="1038">
        <v>0</v>
      </c>
      <c r="AI125" s="376">
        <v>0</v>
      </c>
      <c r="AJ125" s="81">
        <f>SUM(C125:AI125)</f>
        <v>151.28344587207388</v>
      </c>
    </row>
    <row r="126" spans="2:36" s="471" customFormat="1" ht="12" customHeight="1" x14ac:dyDescent="0.2">
      <c r="B126" s="355" t="s">
        <v>71</v>
      </c>
      <c r="C126" s="380">
        <f>+C127</f>
        <v>0</v>
      </c>
      <c r="D126" s="380">
        <f>+D127</f>
        <v>5.2260000000000001E-2</v>
      </c>
      <c r="E126" s="380">
        <f>+E127</f>
        <v>5.2260000000000001E-2</v>
      </c>
      <c r="F126" s="380">
        <f>+F127</f>
        <v>5.2260000000000001E-2</v>
      </c>
      <c r="G126" s="380">
        <f t="shared" ref="G126:AI126" si="67">+G127</f>
        <v>5.2260000000000001E-2</v>
      </c>
      <c r="H126" s="380">
        <f t="shared" si="67"/>
        <v>5.2260000000000001E-2</v>
      </c>
      <c r="I126" s="380">
        <f t="shared" si="67"/>
        <v>5.2260000000000001E-2</v>
      </c>
      <c r="J126" s="380">
        <f t="shared" si="67"/>
        <v>5.2260000000000001E-2</v>
      </c>
      <c r="K126" s="380">
        <f t="shared" si="67"/>
        <v>5.2260000000000001E-2</v>
      </c>
      <c r="L126" s="380">
        <f t="shared" si="67"/>
        <v>0</v>
      </c>
      <c r="M126" s="380">
        <f t="shared" si="67"/>
        <v>0</v>
      </c>
      <c r="N126" s="380">
        <f t="shared" si="67"/>
        <v>0</v>
      </c>
      <c r="O126" s="380">
        <f t="shared" si="67"/>
        <v>0</v>
      </c>
      <c r="P126" s="380">
        <f t="shared" si="67"/>
        <v>0</v>
      </c>
      <c r="Q126" s="380">
        <f t="shared" si="67"/>
        <v>0</v>
      </c>
      <c r="R126" s="380">
        <f t="shared" si="67"/>
        <v>0</v>
      </c>
      <c r="S126" s="380">
        <f t="shared" si="67"/>
        <v>0</v>
      </c>
      <c r="T126" s="380">
        <f t="shared" si="67"/>
        <v>0</v>
      </c>
      <c r="U126" s="380">
        <f t="shared" si="67"/>
        <v>0</v>
      </c>
      <c r="V126" s="380">
        <f t="shared" si="67"/>
        <v>0</v>
      </c>
      <c r="W126" s="380">
        <f t="shared" si="67"/>
        <v>0</v>
      </c>
      <c r="X126" s="380">
        <f t="shared" si="67"/>
        <v>0</v>
      </c>
      <c r="Y126" s="380">
        <f t="shared" si="67"/>
        <v>0</v>
      </c>
      <c r="Z126" s="380">
        <f t="shared" si="67"/>
        <v>0</v>
      </c>
      <c r="AA126" s="380">
        <f t="shared" si="67"/>
        <v>0</v>
      </c>
      <c r="AB126" s="380">
        <f t="shared" si="67"/>
        <v>0</v>
      </c>
      <c r="AC126" s="380">
        <f t="shared" si="67"/>
        <v>0</v>
      </c>
      <c r="AD126" s="380">
        <f t="shared" si="67"/>
        <v>0</v>
      </c>
      <c r="AE126" s="380">
        <f t="shared" si="67"/>
        <v>0</v>
      </c>
      <c r="AF126" s="380">
        <f t="shared" si="67"/>
        <v>0</v>
      </c>
      <c r="AG126" s="380">
        <f t="shared" si="67"/>
        <v>0</v>
      </c>
      <c r="AH126" s="380">
        <f t="shared" si="67"/>
        <v>0</v>
      </c>
      <c r="AI126" s="380">
        <f t="shared" si="67"/>
        <v>0</v>
      </c>
      <c r="AJ126" s="83">
        <f>SUM(C126:AI126)</f>
        <v>0.4180799999999999</v>
      </c>
    </row>
    <row r="127" spans="2:36" s="471" customFormat="1" ht="12" customHeight="1" x14ac:dyDescent="0.2">
      <c r="B127" s="358" t="s">
        <v>86</v>
      </c>
      <c r="C127" s="376">
        <v>0</v>
      </c>
      <c r="D127" s="376">
        <v>5.2260000000000001E-2</v>
      </c>
      <c r="E127" s="376">
        <v>5.2260000000000001E-2</v>
      </c>
      <c r="F127" s="376">
        <v>5.2260000000000001E-2</v>
      </c>
      <c r="G127" s="376">
        <v>5.2260000000000001E-2</v>
      </c>
      <c r="H127" s="376">
        <v>5.2260000000000001E-2</v>
      </c>
      <c r="I127" s="376">
        <v>5.2260000000000001E-2</v>
      </c>
      <c r="J127" s="81">
        <v>5.2260000000000001E-2</v>
      </c>
      <c r="K127" s="376">
        <v>5.2260000000000001E-2</v>
      </c>
      <c r="L127" s="376">
        <v>0</v>
      </c>
      <c r="M127" s="376">
        <v>0</v>
      </c>
      <c r="N127" s="376">
        <v>0</v>
      </c>
      <c r="O127" s="376">
        <v>0</v>
      </c>
      <c r="P127" s="376">
        <v>0</v>
      </c>
      <c r="Q127" s="376">
        <v>0</v>
      </c>
      <c r="R127" s="376">
        <v>0</v>
      </c>
      <c r="S127" s="376">
        <v>0</v>
      </c>
      <c r="T127" s="376">
        <v>0</v>
      </c>
      <c r="U127" s="376">
        <v>0</v>
      </c>
      <c r="V127" s="376">
        <v>0</v>
      </c>
      <c r="W127" s="376">
        <v>0</v>
      </c>
      <c r="X127" s="376">
        <v>0</v>
      </c>
      <c r="Y127" s="376">
        <v>0</v>
      </c>
      <c r="Z127" s="376">
        <v>0</v>
      </c>
      <c r="AA127" s="376">
        <v>0</v>
      </c>
      <c r="AB127" s="376">
        <v>0</v>
      </c>
      <c r="AC127" s="376">
        <v>0</v>
      </c>
      <c r="AD127" s="376">
        <v>0</v>
      </c>
      <c r="AE127" s="376">
        <v>0</v>
      </c>
      <c r="AF127" s="376">
        <v>0</v>
      </c>
      <c r="AG127" s="376">
        <v>0</v>
      </c>
      <c r="AH127" s="1038">
        <v>0</v>
      </c>
      <c r="AI127" s="376">
        <v>0</v>
      </c>
      <c r="AJ127" s="81">
        <f>SUM(C127:AI127)</f>
        <v>0.4180799999999999</v>
      </c>
    </row>
    <row r="128" spans="2:36" s="471" customFormat="1" x14ac:dyDescent="0.2">
      <c r="B128" s="381"/>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row>
    <row r="129" spans="1:41" s="471" customFormat="1" x14ac:dyDescent="0.2">
      <c r="B129" s="345" t="s">
        <v>106</v>
      </c>
      <c r="C129" s="123">
        <f t="shared" ref="C129:AI129" si="68">+C130+C131</f>
        <v>2098.2316401417738</v>
      </c>
      <c r="D129" s="123">
        <f t="shared" si="68"/>
        <v>4405.6580411955183</v>
      </c>
      <c r="E129" s="123">
        <f t="shared" si="68"/>
        <v>1977.6443230221619</v>
      </c>
      <c r="F129" s="123">
        <f t="shared" si="68"/>
        <v>1315.2959705723506</v>
      </c>
      <c r="G129" s="123">
        <f t="shared" si="68"/>
        <v>935.29405183793574</v>
      </c>
      <c r="H129" s="123">
        <f t="shared" si="68"/>
        <v>728.53528586344169</v>
      </c>
      <c r="I129" s="123">
        <f t="shared" si="68"/>
        <v>689.44182685680084</v>
      </c>
      <c r="J129" s="123">
        <f t="shared" si="68"/>
        <v>650.0672535461706</v>
      </c>
      <c r="K129" s="123">
        <f t="shared" si="68"/>
        <v>366.89187420388873</v>
      </c>
      <c r="L129" s="123">
        <f t="shared" si="68"/>
        <v>340.50822036424847</v>
      </c>
      <c r="M129" s="123">
        <f t="shared" si="68"/>
        <v>324.26875931293984</v>
      </c>
      <c r="N129" s="123">
        <f t="shared" si="68"/>
        <v>309.73728303243911</v>
      </c>
      <c r="O129" s="123">
        <f t="shared" si="68"/>
        <v>280.6757013259255</v>
      </c>
      <c r="P129" s="123">
        <f t="shared" si="68"/>
        <v>252.61958885422342</v>
      </c>
      <c r="Q129" s="123">
        <f t="shared" si="68"/>
        <v>235.22729727827337</v>
      </c>
      <c r="R129" s="123">
        <f t="shared" si="68"/>
        <v>221.66090379687529</v>
      </c>
      <c r="S129" s="123">
        <f t="shared" si="68"/>
        <v>219.57220462763058</v>
      </c>
      <c r="T129" s="123">
        <f t="shared" si="68"/>
        <v>212.21612462582954</v>
      </c>
      <c r="U129" s="123">
        <f t="shared" si="68"/>
        <v>189.05790214060829</v>
      </c>
      <c r="V129" s="123">
        <f t="shared" si="68"/>
        <v>166.16076705225504</v>
      </c>
      <c r="W129" s="123">
        <f t="shared" si="68"/>
        <v>142.2192823764297</v>
      </c>
      <c r="X129" s="123">
        <f t="shared" si="68"/>
        <v>121.14975906045318</v>
      </c>
      <c r="Y129" s="123">
        <f t="shared" si="68"/>
        <v>100.08023574732637</v>
      </c>
      <c r="Z129" s="123">
        <f t="shared" si="68"/>
        <v>79.010712431349845</v>
      </c>
      <c r="AA129" s="123">
        <f t="shared" si="68"/>
        <v>57.941189115373312</v>
      </c>
      <c r="AB129" s="123">
        <f t="shared" si="68"/>
        <v>36.871665802246504</v>
      </c>
      <c r="AC129" s="123">
        <f t="shared" si="68"/>
        <v>15.80214248626997</v>
      </c>
      <c r="AD129" s="123">
        <f t="shared" si="68"/>
        <v>0</v>
      </c>
      <c r="AE129" s="123">
        <f t="shared" si="68"/>
        <v>0</v>
      </c>
      <c r="AF129" s="123">
        <f t="shared" si="68"/>
        <v>0</v>
      </c>
      <c r="AG129" s="123">
        <f t="shared" si="68"/>
        <v>0</v>
      </c>
      <c r="AH129" s="123">
        <f t="shared" ref="AH129" si="69">+AH130+AH131</f>
        <v>0</v>
      </c>
      <c r="AI129" s="123">
        <f t="shared" si="68"/>
        <v>0</v>
      </c>
      <c r="AJ129" s="123">
        <f>SUM(C129:AI129)</f>
        <v>16471.84000667074</v>
      </c>
    </row>
    <row r="130" spans="1:41" s="471" customFormat="1" x14ac:dyDescent="0.2">
      <c r="B130" s="382" t="s">
        <v>107</v>
      </c>
      <c r="C130" s="95">
        <v>297.13512830939931</v>
      </c>
      <c r="D130" s="95">
        <v>672.64919088562988</v>
      </c>
      <c r="E130" s="95">
        <v>617.75570713368916</v>
      </c>
      <c r="F130" s="95">
        <v>551.56950212248398</v>
      </c>
      <c r="G130" s="95">
        <v>462.65913884658613</v>
      </c>
      <c r="H130" s="95">
        <v>439.87979768293599</v>
      </c>
      <c r="I130" s="95">
        <v>406.36322562848096</v>
      </c>
      <c r="J130" s="95">
        <v>372.95242269518991</v>
      </c>
      <c r="K130" s="95">
        <v>356.2081408003657</v>
      </c>
      <c r="L130" s="95">
        <v>336.64105302904227</v>
      </c>
      <c r="M130" s="95">
        <v>324.26875931293984</v>
      </c>
      <c r="N130" s="95">
        <v>309.73728303243911</v>
      </c>
      <c r="O130" s="95">
        <v>280.6757013259255</v>
      </c>
      <c r="P130" s="95">
        <v>252.61958885422342</v>
      </c>
      <c r="Q130" s="95">
        <v>235.22729727827337</v>
      </c>
      <c r="R130" s="95">
        <v>221.66090379687529</v>
      </c>
      <c r="S130" s="95">
        <v>219.57220462763058</v>
      </c>
      <c r="T130" s="95">
        <v>212.21612462582954</v>
      </c>
      <c r="U130" s="95">
        <v>189.05790214060829</v>
      </c>
      <c r="V130" s="95">
        <v>166.16076705225504</v>
      </c>
      <c r="W130" s="95">
        <v>142.2192823764297</v>
      </c>
      <c r="X130" s="95">
        <v>121.14975906045318</v>
      </c>
      <c r="Y130" s="95">
        <v>100.08023574732637</v>
      </c>
      <c r="Z130" s="95">
        <v>79.010712431349845</v>
      </c>
      <c r="AA130" s="95">
        <v>57.941189115373312</v>
      </c>
      <c r="AB130" s="95">
        <v>36.871665802246504</v>
      </c>
      <c r="AC130" s="95">
        <v>15.80214248626997</v>
      </c>
      <c r="AD130" s="95">
        <v>0</v>
      </c>
      <c r="AE130" s="95">
        <v>0</v>
      </c>
      <c r="AF130" s="95">
        <v>0</v>
      </c>
      <c r="AG130" s="95">
        <v>0</v>
      </c>
      <c r="AH130" s="95">
        <v>0</v>
      </c>
      <c r="AI130" s="95">
        <v>0</v>
      </c>
      <c r="AJ130" s="95">
        <f>SUM(C130:AI130)</f>
        <v>7478.0848262002528</v>
      </c>
    </row>
    <row r="131" spans="1:41" s="471" customFormat="1" x14ac:dyDescent="0.2">
      <c r="B131" s="383" t="s">
        <v>544</v>
      </c>
      <c r="C131" s="85">
        <v>1801.0965118323745</v>
      </c>
      <c r="D131" s="85">
        <v>3733.0088503098887</v>
      </c>
      <c r="E131" s="85">
        <v>1359.8886158884727</v>
      </c>
      <c r="F131" s="85">
        <v>763.7264684498665</v>
      </c>
      <c r="G131" s="85">
        <v>472.63491299134955</v>
      </c>
      <c r="H131" s="85">
        <v>288.6554881805057</v>
      </c>
      <c r="I131" s="85">
        <v>283.07860122831983</v>
      </c>
      <c r="J131" s="85">
        <v>277.1148308509807</v>
      </c>
      <c r="K131" s="85">
        <v>10.683733403523039</v>
      </c>
      <c r="L131" s="85">
        <v>3.8671673352062172</v>
      </c>
      <c r="M131" s="85">
        <v>0</v>
      </c>
      <c r="N131" s="85">
        <v>0</v>
      </c>
      <c r="O131" s="85">
        <v>0</v>
      </c>
      <c r="P131" s="85">
        <v>0</v>
      </c>
      <c r="Q131" s="85">
        <v>0</v>
      </c>
      <c r="R131" s="85">
        <v>0</v>
      </c>
      <c r="S131" s="85">
        <v>0</v>
      </c>
      <c r="T131" s="85">
        <v>0</v>
      </c>
      <c r="U131" s="85">
        <v>0</v>
      </c>
      <c r="V131" s="85">
        <v>0</v>
      </c>
      <c r="W131" s="85">
        <v>0</v>
      </c>
      <c r="X131" s="85">
        <v>0</v>
      </c>
      <c r="Y131" s="85">
        <v>0</v>
      </c>
      <c r="Z131" s="85">
        <v>0</v>
      </c>
      <c r="AA131" s="85">
        <v>0</v>
      </c>
      <c r="AB131" s="85">
        <v>0</v>
      </c>
      <c r="AC131" s="85">
        <v>0</v>
      </c>
      <c r="AD131" s="85">
        <v>0</v>
      </c>
      <c r="AE131" s="85">
        <v>0</v>
      </c>
      <c r="AF131" s="85">
        <v>0</v>
      </c>
      <c r="AG131" s="85">
        <v>0</v>
      </c>
      <c r="AH131" s="85">
        <v>0</v>
      </c>
      <c r="AI131" s="85">
        <v>0</v>
      </c>
      <c r="AJ131" s="85">
        <f>SUM(C131:AI131)</f>
        <v>8993.7551804704872</v>
      </c>
    </row>
    <row r="132" spans="1:41" s="471" customFormat="1" x14ac:dyDescent="0.2">
      <c r="A132" s="465"/>
      <c r="B132" s="345" t="s">
        <v>108</v>
      </c>
      <c r="C132" s="80">
        <v>3421.9575914640363</v>
      </c>
      <c r="D132" s="80">
        <v>10428.324547612239</v>
      </c>
      <c r="E132" s="80">
        <v>9560.6919982985528</v>
      </c>
      <c r="F132" s="80">
        <v>8747.7131579696106</v>
      </c>
      <c r="G132" s="80">
        <v>7067.016115480641</v>
      </c>
      <c r="H132" s="80">
        <v>6020.9263630451997</v>
      </c>
      <c r="I132" s="80">
        <v>5445.4465503718648</v>
      </c>
      <c r="J132" s="80">
        <v>4524.8060271934219</v>
      </c>
      <c r="K132" s="80">
        <v>3928.6859332810145</v>
      </c>
      <c r="L132" s="80">
        <v>3020.233473880171</v>
      </c>
      <c r="M132" s="80">
        <v>2653.0327465675223</v>
      </c>
      <c r="N132" s="80">
        <v>2491.862826911718</v>
      </c>
      <c r="O132" s="80">
        <v>2225.6703401756854</v>
      </c>
      <c r="P132" s="80">
        <v>1966.3565855841834</v>
      </c>
      <c r="Q132" s="80">
        <v>1712.1419315879918</v>
      </c>
      <c r="R132" s="80">
        <v>1501.153386041608</v>
      </c>
      <c r="S132" s="80">
        <v>1373.9548027249473</v>
      </c>
      <c r="T132" s="80">
        <v>1214.3192078515813</v>
      </c>
      <c r="U132" s="80">
        <v>929.74878338497865</v>
      </c>
      <c r="V132" s="80">
        <v>816.48826061500768</v>
      </c>
      <c r="W132" s="80">
        <v>709.71570024634048</v>
      </c>
      <c r="X132" s="80">
        <v>702.25148720284051</v>
      </c>
      <c r="Y132" s="80">
        <v>695.41973981191745</v>
      </c>
      <c r="Z132" s="80">
        <v>689.43070741937117</v>
      </c>
      <c r="AA132" s="80">
        <v>683.80832530876933</v>
      </c>
      <c r="AB132" s="80">
        <v>679.17257665874035</v>
      </c>
      <c r="AC132" s="80">
        <v>675.56904850884166</v>
      </c>
      <c r="AD132" s="80">
        <v>567.34453933005909</v>
      </c>
      <c r="AE132" s="80">
        <v>459.4273427395118</v>
      </c>
      <c r="AF132" s="80">
        <v>302.80150501999992</v>
      </c>
      <c r="AG132" s="80">
        <v>197.84995600999997</v>
      </c>
      <c r="AH132" s="1042">
        <v>196.71368022999999</v>
      </c>
      <c r="AI132" s="80">
        <v>13029.84375</v>
      </c>
      <c r="AJ132" s="123">
        <f>SUM(C132:AI132)</f>
        <v>98639.878988528362</v>
      </c>
    </row>
    <row r="133" spans="1:41" x14ac:dyDescent="0.2">
      <c r="A133" s="1"/>
      <c r="B133" s="387"/>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1044"/>
      <c r="AI133" s="81"/>
      <c r="AJ133" s="388"/>
    </row>
    <row r="134" spans="1:41" x14ac:dyDescent="0.2">
      <c r="A134" s="89"/>
      <c r="B134" s="97" t="s">
        <v>346</v>
      </c>
    </row>
    <row r="135" spans="1:41" x14ac:dyDescent="0.2">
      <c r="A135" s="89"/>
      <c r="B135" s="97"/>
    </row>
    <row r="136" spans="1:41" x14ac:dyDescent="0.2">
      <c r="A136" s="89"/>
      <c r="B136" s="884"/>
    </row>
    <row r="138" spans="1:41" x14ac:dyDescent="0.2">
      <c r="A138" s="89"/>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row>
    <row r="139" spans="1:41" x14ac:dyDescent="0.2">
      <c r="C139" s="1239"/>
      <c r="D139" s="1239"/>
      <c r="E139" s="1239"/>
      <c r="F139" s="1239"/>
      <c r="G139" s="1239"/>
      <c r="H139" s="1239"/>
      <c r="I139" s="1239"/>
      <c r="J139" s="1239"/>
      <c r="K139" s="1239"/>
      <c r="L139" s="1239"/>
      <c r="M139" s="1239"/>
      <c r="N139" s="1239"/>
      <c r="O139" s="1239"/>
      <c r="P139" s="1239"/>
      <c r="Q139" s="1239"/>
      <c r="R139" s="1239"/>
      <c r="S139" s="1239"/>
      <c r="T139" s="1239"/>
      <c r="U139" s="1239"/>
      <c r="V139" s="1239"/>
      <c r="W139" s="1239"/>
      <c r="X139" s="1239"/>
      <c r="Y139" s="1239"/>
      <c r="Z139" s="1239"/>
      <c r="AA139" s="1239"/>
      <c r="AB139" s="1239"/>
      <c r="AC139" s="1239"/>
      <c r="AD139" s="1239"/>
      <c r="AE139" s="1239"/>
      <c r="AF139" s="1239"/>
      <c r="AG139" s="1239"/>
      <c r="AH139" s="1239"/>
      <c r="AI139" s="1239"/>
      <c r="AJ139" s="1239"/>
      <c r="AK139" s="1239"/>
      <c r="AL139" s="1239"/>
      <c r="AM139" s="1239"/>
      <c r="AN139" s="1239"/>
      <c r="AO139" s="1239"/>
    </row>
    <row r="140" spans="1:41" x14ac:dyDescent="0.2">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row>
    <row r="141" spans="1:41" x14ac:dyDescent="0.2">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row>
    <row r="142" spans="1:41" x14ac:dyDescent="0.2">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row>
    <row r="143" spans="1:41" x14ac:dyDescent="0.2">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row>
  </sheetData>
  <mergeCells count="2">
    <mergeCell ref="B6:AJ6"/>
    <mergeCell ref="B11:AJ11"/>
  </mergeCells>
  <hyperlinks>
    <hyperlink ref="A1" location="INDICE!A1" display="Indice"/>
  </hyperlinks>
  <printOptions horizontalCentered="1"/>
  <pageMargins left="0" right="0.39370078740157483" top="0.19685039370078741" bottom="0.19685039370078741" header="0.15748031496062992" footer="0"/>
  <pageSetup paperSize="9" scale="28" orientation="landscape" r:id="rId1"/>
  <headerFooter scaleWithDoc="0">
    <oddFooter>&amp;R&amp;A</oddFooter>
  </headerFooter>
  <ignoredErrors>
    <ignoredError sqref="AJ96"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J32"/>
  <sheetViews>
    <sheetView showGridLines="0" zoomScaleNormal="100" zoomScaleSheetLayoutView="85" workbookViewId="0"/>
  </sheetViews>
  <sheetFormatPr baseColWidth="10" defaultColWidth="11.42578125" defaultRowHeight="12.75" x14ac:dyDescent="0.2"/>
  <cols>
    <col min="1" max="1" width="6.85546875" style="29" customWidth="1"/>
    <col min="2" max="2" width="39.7109375" style="29" customWidth="1"/>
    <col min="3" max="3" width="20.7109375" style="29" customWidth="1"/>
    <col min="4" max="4" width="25.42578125" style="29" customWidth="1"/>
    <col min="5" max="5" width="24.42578125" style="29" customWidth="1"/>
    <col min="6" max="6" width="22.85546875" style="29" customWidth="1"/>
    <col min="7" max="7" width="26.5703125" style="29" bestFit="1" customWidth="1"/>
    <col min="8" max="8" width="26.140625" style="29" bestFit="1" customWidth="1"/>
    <col min="9" max="9" width="30.28515625" style="29" bestFit="1" customWidth="1"/>
    <col min="10" max="10" width="26.5703125" style="29" bestFit="1" customWidth="1"/>
    <col min="11" max="16384" width="11.42578125" style="29"/>
  </cols>
  <sheetData>
    <row r="1" spans="1:7" ht="15" x14ac:dyDescent="0.25">
      <c r="A1" s="757" t="s">
        <v>220</v>
      </c>
      <c r="B1" s="421"/>
    </row>
    <row r="2" spans="1:7" ht="15" customHeight="1" x14ac:dyDescent="0.25">
      <c r="A2" s="421"/>
      <c r="B2" s="394" t="str">
        <f>+A.3.8!B2</f>
        <v>MINISTERIO DE ECONOMIA</v>
      </c>
      <c r="C2" s="3"/>
      <c r="D2" s="3"/>
      <c r="E2" s="3"/>
      <c r="F2" s="5"/>
    </row>
    <row r="3" spans="1:7" ht="15" customHeight="1" x14ac:dyDescent="0.25">
      <c r="A3" s="421"/>
      <c r="B3" s="276" t="s">
        <v>305</v>
      </c>
      <c r="C3" s="6"/>
      <c r="D3" s="6"/>
      <c r="E3" s="6"/>
      <c r="F3" s="5"/>
    </row>
    <row r="4" spans="1:7" x14ac:dyDescent="0.2">
      <c r="B4" s="5"/>
      <c r="C4" s="5"/>
      <c r="D4" s="5"/>
      <c r="E4" s="5"/>
      <c r="F4" s="5"/>
    </row>
    <row r="5" spans="1:7" x14ac:dyDescent="0.2">
      <c r="B5" s="5"/>
      <c r="C5" s="5"/>
      <c r="D5" s="5"/>
      <c r="E5" s="5"/>
      <c r="F5" s="5"/>
    </row>
    <row r="6" spans="1:7" ht="15.75" customHeight="1" x14ac:dyDescent="0.3">
      <c r="B6" s="1384" t="s">
        <v>111</v>
      </c>
      <c r="C6" s="1384"/>
      <c r="D6" s="1384"/>
      <c r="E6" s="1384"/>
      <c r="F6" s="1384"/>
    </row>
    <row r="7" spans="1:7" ht="12.75" customHeight="1" x14ac:dyDescent="0.2">
      <c r="B7" s="5"/>
      <c r="C7" s="5"/>
      <c r="D7" s="5"/>
      <c r="E7" s="5"/>
      <c r="F7" s="5"/>
    </row>
    <row r="8" spans="1:7" ht="15.75" thickBot="1" x14ac:dyDescent="0.3">
      <c r="C8" s="42"/>
      <c r="D8" s="42"/>
      <c r="E8" s="42"/>
      <c r="F8" s="64"/>
    </row>
    <row r="9" spans="1:7" ht="16.5" thickTop="1" thickBot="1" x14ac:dyDescent="0.25">
      <c r="A9" s="47"/>
      <c r="B9" s="5" t="s">
        <v>880</v>
      </c>
      <c r="C9" s="1353" t="s">
        <v>394</v>
      </c>
      <c r="D9" s="1354"/>
      <c r="E9" s="65"/>
      <c r="F9" s="65"/>
    </row>
    <row r="10" spans="1:7" ht="16.5" thickTop="1" thickBot="1" x14ac:dyDescent="0.25">
      <c r="A10" s="47"/>
      <c r="B10" s="1385" t="s">
        <v>395</v>
      </c>
      <c r="C10" s="1385" t="s">
        <v>556</v>
      </c>
      <c r="D10" s="1387" t="s">
        <v>557</v>
      </c>
      <c r="E10" s="1353" t="s">
        <v>396</v>
      </c>
      <c r="F10" s="1354"/>
    </row>
    <row r="11" spans="1:7" ht="31.5" thickTop="1" thickBot="1" x14ac:dyDescent="0.25">
      <c r="B11" s="1386"/>
      <c r="C11" s="1386"/>
      <c r="D11" s="1388"/>
      <c r="E11" s="523" t="s">
        <v>558</v>
      </c>
      <c r="F11" s="523" t="s">
        <v>397</v>
      </c>
    </row>
    <row r="12" spans="1:7" ht="16.5" thickTop="1" x14ac:dyDescent="0.25">
      <c r="B12" s="66"/>
      <c r="C12" s="67"/>
      <c r="D12" s="67"/>
      <c r="E12" s="67"/>
      <c r="F12" s="67"/>
    </row>
    <row r="13" spans="1:7" ht="15" x14ac:dyDescent="0.2">
      <c r="B13" s="495" t="s">
        <v>28</v>
      </c>
      <c r="C13" s="524">
        <v>17192865.484000001</v>
      </c>
      <c r="D13" s="525">
        <v>29.960260000000002</v>
      </c>
      <c r="E13" s="524">
        <f>+C13*D13/100</f>
        <v>5151027.2004566593</v>
      </c>
      <c r="F13" s="524">
        <v>5151027.2004566593</v>
      </c>
      <c r="G13" s="800"/>
    </row>
    <row r="14" spans="1:7" ht="15" x14ac:dyDescent="0.2">
      <c r="B14" s="495" t="s">
        <v>258</v>
      </c>
      <c r="C14" s="524">
        <v>3103379.4509999999</v>
      </c>
      <c r="D14" s="525">
        <v>29.960260000000002</v>
      </c>
      <c r="E14" s="524">
        <f t="shared" ref="E14:E17" si="0">+C14*D14/100</f>
        <v>929780.55230617255</v>
      </c>
      <c r="F14" s="524">
        <v>929780.55230617255</v>
      </c>
      <c r="G14" s="800"/>
    </row>
    <row r="15" spans="1:7" ht="15" x14ac:dyDescent="0.2">
      <c r="B15" s="495" t="s">
        <v>260</v>
      </c>
      <c r="C15" s="524">
        <v>18947454.208999999</v>
      </c>
      <c r="D15" s="525">
        <v>31.005080000000007</v>
      </c>
      <c r="E15" s="524">
        <f t="shared" si="0"/>
        <v>5874673.3354638182</v>
      </c>
      <c r="F15" s="524">
        <v>6402215.9279248249</v>
      </c>
      <c r="G15" s="800"/>
    </row>
    <row r="16" spans="1:7" ht="15" x14ac:dyDescent="0.2">
      <c r="B16" s="495" t="s">
        <v>259</v>
      </c>
      <c r="C16" s="524">
        <v>38151927.678999998</v>
      </c>
      <c r="D16" s="525">
        <v>24.593589999999995</v>
      </c>
      <c r="E16" s="524">
        <f t="shared" si="0"/>
        <v>9382928.6704697739</v>
      </c>
      <c r="F16" s="524">
        <v>163016.08404816981</v>
      </c>
      <c r="G16" s="800"/>
    </row>
    <row r="17" spans="2:10" ht="15" x14ac:dyDescent="0.2">
      <c r="B17" s="495" t="s">
        <v>227</v>
      </c>
      <c r="C17" s="524">
        <v>46303523</v>
      </c>
      <c r="D17" s="525">
        <v>32.850110000000001</v>
      </c>
      <c r="E17" s="524">
        <f t="shared" si="0"/>
        <v>15210758.239375301</v>
      </c>
      <c r="F17" s="524">
        <v>140762.15287224966</v>
      </c>
      <c r="G17" s="800"/>
    </row>
    <row r="18" spans="2:10" ht="15.75" thickBot="1" x14ac:dyDescent="0.3">
      <c r="B18" s="68"/>
      <c r="C18" s="69"/>
      <c r="D18" s="69"/>
      <c r="E18" s="1104"/>
      <c r="F18" s="1104"/>
    </row>
    <row r="19" spans="2:10" ht="17.25" thickTop="1" thickBot="1" x14ac:dyDescent="0.25">
      <c r="C19" s="70"/>
      <c r="D19" s="70"/>
      <c r="E19" s="1106" t="s">
        <v>281</v>
      </c>
      <c r="F19" s="1105">
        <f>SUM(F13:F18)</f>
        <v>12786801.917608077</v>
      </c>
    </row>
    <row r="20" spans="2:10" ht="13.5" thickTop="1" x14ac:dyDescent="0.2">
      <c r="C20" s="815"/>
      <c r="D20" s="815"/>
      <c r="E20" s="815"/>
      <c r="F20" s="815"/>
    </row>
    <row r="21" spans="2:10" x14ac:dyDescent="0.2">
      <c r="B21" s="1389" t="s">
        <v>398</v>
      </c>
      <c r="C21" s="1389"/>
      <c r="D21" s="1389"/>
      <c r="E21" s="1389"/>
      <c r="F21" s="1389"/>
    </row>
    <row r="22" spans="2:10" x14ac:dyDescent="0.2">
      <c r="B22" s="1389" t="s">
        <v>399</v>
      </c>
      <c r="C22" s="1389"/>
      <c r="D22" s="1389"/>
      <c r="E22" s="1389"/>
      <c r="F22" s="1389"/>
    </row>
    <row r="23" spans="2:10" x14ac:dyDescent="0.2">
      <c r="B23" s="1389" t="s">
        <v>400</v>
      </c>
      <c r="C23" s="1389"/>
      <c r="D23" s="1389"/>
      <c r="E23" s="1389"/>
      <c r="F23" s="1389"/>
    </row>
    <row r="24" spans="2:10" x14ac:dyDescent="0.2">
      <c r="B24" s="1389" t="s">
        <v>401</v>
      </c>
      <c r="C24" s="1389"/>
      <c r="D24" s="1389"/>
      <c r="E24" s="1389"/>
      <c r="F24" s="1389"/>
    </row>
    <row r="25" spans="2:10" x14ac:dyDescent="0.2">
      <c r="B25" s="484"/>
      <c r="C25" s="484"/>
      <c r="D25" s="484"/>
      <c r="E25" s="484"/>
      <c r="F25" s="484"/>
    </row>
    <row r="26" spans="2:10" x14ac:dyDescent="0.2">
      <c r="B26" s="1389" t="s">
        <v>402</v>
      </c>
      <c r="C26" s="1389"/>
      <c r="D26" s="1389"/>
      <c r="E26" s="1389"/>
      <c r="F26" s="1389"/>
    </row>
    <row r="27" spans="2:10" x14ac:dyDescent="0.2">
      <c r="B27" s="484"/>
      <c r="C27" s="484"/>
      <c r="D27" s="484"/>
      <c r="E27" s="484"/>
      <c r="F27" s="484"/>
    </row>
    <row r="28" spans="2:10" ht="54" customHeight="1" x14ac:dyDescent="0.2">
      <c r="B28" s="1390" t="s">
        <v>403</v>
      </c>
      <c r="C28" s="1390"/>
      <c r="D28" s="1390"/>
      <c r="E28" s="1390"/>
      <c r="F28" s="1390"/>
    </row>
    <row r="29" spans="2:10" x14ac:dyDescent="0.2">
      <c r="B29" s="485"/>
      <c r="C29" s="485"/>
      <c r="D29" s="485"/>
      <c r="E29" s="485"/>
      <c r="F29" s="485"/>
    </row>
    <row r="30" spans="2:10" ht="27" customHeight="1" x14ac:dyDescent="0.2">
      <c r="B30" s="1390" t="s">
        <v>404</v>
      </c>
      <c r="C30" s="1390"/>
      <c r="D30" s="1390"/>
      <c r="E30" s="1390"/>
      <c r="F30" s="1390"/>
      <c r="J30" s="1229"/>
    </row>
    <row r="31" spans="2:10" x14ac:dyDescent="0.2">
      <c r="B31" s="392"/>
      <c r="C31" s="392"/>
      <c r="D31" s="392"/>
      <c r="E31" s="392"/>
      <c r="F31" s="392"/>
      <c r="J31" s="1229"/>
    </row>
    <row r="32" spans="2:10" x14ac:dyDescent="0.2">
      <c r="B32" s="1363"/>
      <c r="C32" s="1363"/>
      <c r="D32" s="1363"/>
      <c r="E32" s="1363"/>
      <c r="F32" s="1363"/>
      <c r="J32" s="1229"/>
    </row>
  </sheetData>
  <mergeCells count="14">
    <mergeCell ref="B6:F6"/>
    <mergeCell ref="B32:F32"/>
    <mergeCell ref="C9:D9"/>
    <mergeCell ref="B10:B11"/>
    <mergeCell ref="C10:C11"/>
    <mergeCell ref="D10:D11"/>
    <mergeCell ref="E10:F10"/>
    <mergeCell ref="B26:F26"/>
    <mergeCell ref="B28:F28"/>
    <mergeCell ref="B30:F30"/>
    <mergeCell ref="B21:F21"/>
    <mergeCell ref="B22:F22"/>
    <mergeCell ref="B23:F23"/>
    <mergeCell ref="B24:F24"/>
  </mergeCells>
  <phoneticPr fontId="20" type="noConversion"/>
  <hyperlinks>
    <hyperlink ref="A1" location="INDICE!A1" display="Indice"/>
  </hyperlinks>
  <printOptions horizontalCentered="1"/>
  <pageMargins left="0.39370078740157483" right="0.39370078740157483" top="0.19685039370078741" bottom="0.19685039370078741" header="0.15748031496062992" footer="0"/>
  <pageSetup paperSize="9" scale="73" orientation="portrait" r:id="rId1"/>
  <headerFooter scaleWithDoc="0">
    <oddFooter>&amp;R&amp;A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J63"/>
  <sheetViews>
    <sheetView showGridLines="0" zoomScale="130" zoomScaleNormal="130" zoomScaleSheetLayoutView="85" workbookViewId="0"/>
  </sheetViews>
  <sheetFormatPr baseColWidth="10" defaultColWidth="11.42578125" defaultRowHeight="12.75" x14ac:dyDescent="0.2"/>
  <cols>
    <col min="1" max="1" width="6.85546875" style="15" customWidth="1"/>
    <col min="2" max="2" width="73.7109375" style="15" customWidth="1"/>
    <col min="3" max="3" width="22.140625" style="15" customWidth="1"/>
    <col min="4" max="4" width="11.42578125" style="15"/>
    <col min="5" max="5" width="15.28515625" style="15" bestFit="1" customWidth="1"/>
    <col min="6" max="16384" width="11.42578125" style="15"/>
  </cols>
  <sheetData>
    <row r="1" spans="1:7" ht="15" x14ac:dyDescent="0.25">
      <c r="A1" s="757" t="s">
        <v>220</v>
      </c>
      <c r="B1" s="759"/>
    </row>
    <row r="2" spans="1:7" ht="15" customHeight="1" x14ac:dyDescent="0.25">
      <c r="A2" s="443"/>
      <c r="B2" s="394" t="str">
        <f>+A.4.1!B2</f>
        <v>MINISTERIO DE ECONOMIA</v>
      </c>
      <c r="C2" s="44"/>
    </row>
    <row r="3" spans="1:7" ht="15" customHeight="1" x14ac:dyDescent="0.25">
      <c r="A3" s="443"/>
      <c r="B3" s="276" t="s">
        <v>305</v>
      </c>
      <c r="C3" s="44"/>
    </row>
    <row r="4" spans="1:7" x14ac:dyDescent="0.2">
      <c r="B4" s="45"/>
      <c r="C4" s="44"/>
    </row>
    <row r="5" spans="1:7" x14ac:dyDescent="0.2">
      <c r="B5" s="45"/>
      <c r="C5" s="44"/>
    </row>
    <row r="6" spans="1:7" ht="15.75" x14ac:dyDescent="0.2">
      <c r="B6" s="1253" t="s">
        <v>815</v>
      </c>
      <c r="C6" s="1253"/>
    </row>
    <row r="7" spans="1:7" x14ac:dyDescent="0.2">
      <c r="B7" s="1391" t="s">
        <v>887</v>
      </c>
      <c r="C7" s="1391"/>
    </row>
    <row r="9" spans="1:7" x14ac:dyDescent="0.2">
      <c r="B9" s="46"/>
      <c r="C9" s="46"/>
    </row>
    <row r="10" spans="1:7" ht="13.5" thickBot="1" x14ac:dyDescent="0.25">
      <c r="B10" s="5"/>
      <c r="C10" s="5" t="s">
        <v>284</v>
      </c>
    </row>
    <row r="11" spans="1:7" s="429" customFormat="1" thickTop="1" x14ac:dyDescent="0.2">
      <c r="A11" s="587"/>
      <c r="B11" s="588"/>
      <c r="C11" s="588"/>
    </row>
    <row r="12" spans="1:7" ht="15" x14ac:dyDescent="0.2">
      <c r="B12" s="592" t="s">
        <v>285</v>
      </c>
      <c r="C12" s="592" t="s">
        <v>287</v>
      </c>
    </row>
    <row r="13" spans="1:7" s="429" customFormat="1" thickBot="1" x14ac:dyDescent="0.25">
      <c r="B13" s="586"/>
      <c r="C13" s="586"/>
    </row>
    <row r="14" spans="1:7" ht="13.5" thickTop="1" x14ac:dyDescent="0.2">
      <c r="B14" s="48"/>
      <c r="C14" s="160"/>
    </row>
    <row r="15" spans="1:7" s="273" customFormat="1" ht="15" x14ac:dyDescent="0.2">
      <c r="B15" s="584" t="s">
        <v>309</v>
      </c>
      <c r="C15" s="343">
        <f>+C17+C22+C28</f>
        <v>124916.46092418028</v>
      </c>
    </row>
    <row r="16" spans="1:7" x14ac:dyDescent="0.2">
      <c r="B16" s="49"/>
      <c r="C16" s="161"/>
      <c r="D16" s="273"/>
      <c r="E16" s="273"/>
      <c r="F16" s="273"/>
      <c r="G16" s="273"/>
    </row>
    <row r="17" spans="2:7" s="273" customFormat="1" x14ac:dyDescent="0.2">
      <c r="B17" s="583" t="s">
        <v>553</v>
      </c>
      <c r="C17" s="743">
        <f>SUM(C19:C20)</f>
        <v>4674.9206508113066</v>
      </c>
    </row>
    <row r="18" spans="2:7" x14ac:dyDescent="0.2">
      <c r="B18" s="49"/>
      <c r="C18" s="744"/>
      <c r="D18" s="273"/>
      <c r="E18" s="273"/>
      <c r="F18" s="273"/>
      <c r="G18" s="273"/>
    </row>
    <row r="19" spans="2:7" x14ac:dyDescent="0.2">
      <c r="B19" s="49" t="s">
        <v>390</v>
      </c>
      <c r="C19" s="744">
        <v>980.88929463309103</v>
      </c>
      <c r="D19" s="273"/>
      <c r="E19" s="273"/>
      <c r="F19" s="273"/>
      <c r="G19" s="273"/>
    </row>
    <row r="20" spans="2:7" s="273" customFormat="1" x14ac:dyDescent="0.2">
      <c r="B20" s="286" t="s">
        <v>389</v>
      </c>
      <c r="C20" s="743">
        <v>3694.0313561782154</v>
      </c>
    </row>
    <row r="21" spans="2:7" ht="15" x14ac:dyDescent="0.25">
      <c r="B21" s="49"/>
      <c r="C21" s="745"/>
      <c r="D21" s="273"/>
      <c r="E21" s="273"/>
      <c r="F21" s="273"/>
      <c r="G21" s="273"/>
    </row>
    <row r="22" spans="2:7" s="273" customFormat="1" x14ac:dyDescent="0.2">
      <c r="B22" s="583" t="s">
        <v>554</v>
      </c>
      <c r="C22" s="291">
        <f>SUM(C24:C26)</f>
        <v>120213.96993794746</v>
      </c>
    </row>
    <row r="23" spans="2:7" x14ac:dyDescent="0.2">
      <c r="B23" s="50"/>
      <c r="C23" s="161"/>
      <c r="D23" s="273"/>
      <c r="E23" s="876"/>
      <c r="F23" s="273"/>
      <c r="G23" s="273"/>
    </row>
    <row r="24" spans="2:7" s="273" customFormat="1" x14ac:dyDescent="0.2">
      <c r="B24" s="585" t="s">
        <v>390</v>
      </c>
      <c r="C24" s="403">
        <v>27637.849990072627</v>
      </c>
    </row>
    <row r="25" spans="2:7" s="273" customFormat="1" x14ac:dyDescent="0.2">
      <c r="B25" s="585" t="s">
        <v>389</v>
      </c>
      <c r="C25" s="403">
        <v>29295.710315655269</v>
      </c>
    </row>
    <row r="26" spans="2:7" s="273" customFormat="1" x14ac:dyDescent="0.2">
      <c r="B26" s="585" t="s">
        <v>514</v>
      </c>
      <c r="C26" s="403">
        <v>63280.409632219576</v>
      </c>
    </row>
    <row r="27" spans="2:7" x14ac:dyDescent="0.2">
      <c r="B27" s="49"/>
      <c r="C27" s="161"/>
      <c r="D27" s="273"/>
      <c r="E27" s="273"/>
      <c r="F27" s="273"/>
      <c r="G27" s="273"/>
    </row>
    <row r="28" spans="2:7" s="273" customFormat="1" x14ac:dyDescent="0.2">
      <c r="B28" s="583" t="s">
        <v>391</v>
      </c>
      <c r="C28" s="291">
        <f>SUM(C30:C31)</f>
        <v>27.570335421500715</v>
      </c>
    </row>
    <row r="29" spans="2:7" x14ac:dyDescent="0.2">
      <c r="B29" s="50"/>
      <c r="C29" s="161"/>
      <c r="D29" s="273"/>
      <c r="E29" s="273"/>
      <c r="F29" s="273"/>
      <c r="G29" s="273"/>
    </row>
    <row r="30" spans="2:7" s="273" customFormat="1" x14ac:dyDescent="0.2">
      <c r="B30" s="49" t="s">
        <v>390</v>
      </c>
      <c r="C30" s="291">
        <v>13.282327726867623</v>
      </c>
    </row>
    <row r="31" spans="2:7" s="273" customFormat="1" x14ac:dyDescent="0.2">
      <c r="B31" s="286" t="s">
        <v>389</v>
      </c>
      <c r="C31" s="291">
        <v>14.288007694633093</v>
      </c>
    </row>
    <row r="32" spans="2:7" x14ac:dyDescent="0.2">
      <c r="B32" s="49"/>
      <c r="C32" s="161"/>
      <c r="D32" s="273"/>
      <c r="E32" s="273"/>
      <c r="F32" s="273"/>
      <c r="G32" s="273"/>
    </row>
    <row r="33" spans="1:244" s="273" customFormat="1" ht="30" x14ac:dyDescent="0.2">
      <c r="B33" s="334" t="s">
        <v>174</v>
      </c>
      <c r="C33" s="746">
        <v>579228.87566999998</v>
      </c>
    </row>
    <row r="34" spans="1:244" ht="15.75" x14ac:dyDescent="0.25">
      <c r="B34" s="52"/>
      <c r="C34" s="246"/>
      <c r="D34" s="273"/>
      <c r="E34" s="273"/>
      <c r="F34" s="273"/>
      <c r="G34" s="273"/>
    </row>
    <row r="35" spans="1:244" s="273" customFormat="1" ht="15" x14ac:dyDescent="0.2">
      <c r="B35" s="584" t="s">
        <v>888</v>
      </c>
      <c r="C35" s="343">
        <v>716201.09000000008</v>
      </c>
    </row>
    <row r="36" spans="1:244" ht="15.75" x14ac:dyDescent="0.25">
      <c r="B36" s="52"/>
      <c r="C36" s="246"/>
      <c r="D36" s="273"/>
      <c r="E36" s="273"/>
      <c r="F36" s="273"/>
      <c r="G36" s="273"/>
    </row>
    <row r="37" spans="1:244" ht="15" x14ac:dyDescent="0.2">
      <c r="B37" s="582" t="s">
        <v>148</v>
      </c>
      <c r="C37" s="343">
        <f>+C35+C33+C15</f>
        <v>1420346.4265941803</v>
      </c>
      <c r="D37" s="876"/>
      <c r="E37" s="876"/>
      <c r="F37" s="273"/>
      <c r="G37" s="273"/>
      <c r="H37" s="801"/>
    </row>
    <row r="38" spans="1:244" ht="13.5" thickBot="1" x14ac:dyDescent="0.25">
      <c r="B38" s="53"/>
      <c r="C38" s="747"/>
      <c r="D38" s="876"/>
      <c r="E38" s="876"/>
      <c r="F38" s="273"/>
      <c r="G38" s="273"/>
    </row>
    <row r="39" spans="1:244" s="54" customFormat="1" ht="16.5" thickTop="1" x14ac:dyDescent="0.25">
      <c r="A39" s="5"/>
      <c r="B39" s="5"/>
      <c r="C39" s="159"/>
      <c r="D39" s="273"/>
      <c r="E39" s="273"/>
      <c r="F39" s="273"/>
      <c r="G39" s="273"/>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c r="HM39" s="55"/>
      <c r="HN39" s="55"/>
      <c r="HO39" s="55"/>
      <c r="HP39" s="55"/>
      <c r="HQ39" s="55"/>
      <c r="HR39" s="55"/>
      <c r="HS39" s="55"/>
      <c r="HT39" s="55"/>
      <c r="HU39" s="55"/>
      <c r="HV39" s="55"/>
      <c r="HW39" s="55"/>
      <c r="HX39" s="55"/>
      <c r="HY39" s="55"/>
      <c r="HZ39" s="55"/>
      <c r="IA39" s="55"/>
      <c r="IB39" s="55"/>
      <c r="IC39" s="55"/>
      <c r="ID39" s="55"/>
      <c r="IE39" s="55"/>
      <c r="IF39" s="55"/>
      <c r="IG39" s="55"/>
      <c r="IH39" s="55"/>
      <c r="II39" s="55"/>
      <c r="IJ39" s="55"/>
    </row>
    <row r="40" spans="1:244" x14ac:dyDescent="0.2">
      <c r="B40" s="1392" t="s">
        <v>856</v>
      </c>
      <c r="C40" s="1392"/>
      <c r="D40" s="273"/>
      <c r="E40" s="273"/>
      <c r="F40" s="1226"/>
      <c r="G40" s="273"/>
    </row>
    <row r="41" spans="1:244" x14ac:dyDescent="0.2">
      <c r="B41" s="1392"/>
      <c r="C41" s="1392"/>
      <c r="D41" s="273"/>
      <c r="E41" s="273"/>
      <c r="F41" s="273"/>
      <c r="G41" s="273"/>
    </row>
    <row r="42" spans="1:244" x14ac:dyDescent="0.2">
      <c r="B42" s="1392"/>
      <c r="C42" s="1392"/>
      <c r="D42" s="273"/>
      <c r="E42" s="273"/>
      <c r="F42" s="273"/>
      <c r="G42" s="273"/>
    </row>
    <row r="43" spans="1:244" x14ac:dyDescent="0.2">
      <c r="B43" s="1392"/>
      <c r="C43" s="1392"/>
      <c r="D43" s="273"/>
      <c r="E43" s="273"/>
      <c r="F43" s="273"/>
      <c r="G43" s="273"/>
    </row>
    <row r="44" spans="1:244" ht="12.75" customHeight="1" x14ac:dyDescent="0.2">
      <c r="B44" s="56"/>
      <c r="C44" s="56"/>
      <c r="D44" s="273"/>
      <c r="E44" s="273"/>
      <c r="F44" s="273"/>
      <c r="G44" s="273"/>
    </row>
    <row r="45" spans="1:244" ht="12.75" customHeight="1" x14ac:dyDescent="0.2">
      <c r="B45" s="56"/>
      <c r="C45" s="56"/>
      <c r="D45" s="273"/>
      <c r="E45" s="273"/>
      <c r="F45" s="273"/>
      <c r="G45" s="273"/>
    </row>
    <row r="46" spans="1:244" ht="15.75" x14ac:dyDescent="0.2">
      <c r="B46" s="1253" t="s">
        <v>621</v>
      </c>
      <c r="C46" s="1253"/>
      <c r="D46" s="273"/>
      <c r="E46" s="273"/>
      <c r="F46" s="273"/>
      <c r="G46" s="273"/>
    </row>
    <row r="47" spans="1:244" ht="13.5" thickBot="1" x14ac:dyDescent="0.25">
      <c r="B47" s="5"/>
      <c r="C47" s="5" t="s">
        <v>284</v>
      </c>
      <c r="D47" s="273"/>
      <c r="E47" s="273"/>
      <c r="F47" s="273"/>
      <c r="G47" s="273"/>
    </row>
    <row r="48" spans="1:244" s="429" customFormat="1" ht="13.5" thickTop="1" x14ac:dyDescent="0.2">
      <c r="B48" s="588"/>
      <c r="C48" s="588"/>
      <c r="D48" s="273"/>
      <c r="E48" s="273"/>
      <c r="F48" s="273"/>
      <c r="G48" s="273"/>
    </row>
    <row r="49" spans="2:7" s="273" customFormat="1" ht="15" customHeight="1" x14ac:dyDescent="0.2">
      <c r="B49" s="591" t="s">
        <v>285</v>
      </c>
      <c r="C49" s="592" t="s">
        <v>287</v>
      </c>
    </row>
    <row r="50" spans="2:7" s="429" customFormat="1" ht="13.5" thickBot="1" x14ac:dyDescent="0.25">
      <c r="B50" s="586"/>
      <c r="C50" s="586"/>
      <c r="D50" s="273"/>
      <c r="E50" s="273"/>
      <c r="F50" s="273"/>
      <c r="G50" s="273"/>
    </row>
    <row r="51" spans="2:7" ht="13.5" thickTop="1" x14ac:dyDescent="0.2">
      <c r="B51" s="57"/>
      <c r="C51" s="58"/>
      <c r="D51" s="273"/>
      <c r="E51" s="273"/>
      <c r="F51" s="273"/>
      <c r="G51" s="273"/>
    </row>
    <row r="52" spans="2:7" s="273" customFormat="1" ht="15" x14ac:dyDescent="0.2">
      <c r="B52" s="589" t="s">
        <v>827</v>
      </c>
      <c r="C52" s="343">
        <f>+C54+C55+C57+C58</f>
        <v>256869.163856675</v>
      </c>
      <c r="E52" s="876"/>
    </row>
    <row r="53" spans="2:7" x14ac:dyDescent="0.2">
      <c r="B53" s="60"/>
      <c r="C53" s="161"/>
      <c r="D53" s="273"/>
      <c r="E53" s="273"/>
      <c r="F53" s="273"/>
      <c r="G53" s="273"/>
    </row>
    <row r="54" spans="2:7" s="273" customFormat="1" ht="17.25" customHeight="1" x14ac:dyDescent="0.2">
      <c r="B54" s="590" t="s">
        <v>16</v>
      </c>
      <c r="C54" s="1224">
        <v>204375.45324999999</v>
      </c>
    </row>
    <row r="55" spans="2:7" s="273" customFormat="1" x14ac:dyDescent="0.2">
      <c r="B55" s="590" t="s">
        <v>17</v>
      </c>
      <c r="C55" s="1224">
        <v>6014.3166700000002</v>
      </c>
    </row>
    <row r="56" spans="2:7" ht="15" x14ac:dyDescent="0.25">
      <c r="B56" s="61"/>
      <c r="C56" s="1225"/>
      <c r="D56" s="273"/>
      <c r="E56" s="273"/>
      <c r="F56" s="273"/>
      <c r="G56" s="273"/>
    </row>
    <row r="57" spans="2:7" s="273" customFormat="1" x14ac:dyDescent="0.2">
      <c r="B57" s="590" t="s">
        <v>18</v>
      </c>
      <c r="C57" s="1224">
        <v>46424.601350379002</v>
      </c>
    </row>
    <row r="58" spans="2:7" s="273" customFormat="1" x14ac:dyDescent="0.2">
      <c r="B58" s="590" t="s">
        <v>17</v>
      </c>
      <c r="C58" s="1224">
        <v>54.79258629600001</v>
      </c>
    </row>
    <row r="59" spans="2:7" ht="13.5" thickBot="1" x14ac:dyDescent="0.25">
      <c r="B59" s="13"/>
      <c r="C59" s="62"/>
      <c r="D59" s="273"/>
      <c r="E59" s="273"/>
      <c r="F59" s="273"/>
      <c r="G59" s="273"/>
    </row>
    <row r="60" spans="2:7" ht="13.5" thickTop="1" x14ac:dyDescent="0.2">
      <c r="D60" s="273"/>
      <c r="E60" s="273"/>
      <c r="F60" s="273"/>
      <c r="G60" s="273"/>
    </row>
    <row r="61" spans="2:7" x14ac:dyDescent="0.2">
      <c r="B61" s="5" t="s">
        <v>828</v>
      </c>
    </row>
    <row r="63" spans="2:7" x14ac:dyDescent="0.2">
      <c r="C63" s="801"/>
    </row>
  </sheetData>
  <mergeCells count="4">
    <mergeCell ref="B6:C6"/>
    <mergeCell ref="B7:C7"/>
    <mergeCell ref="B40:C43"/>
    <mergeCell ref="B46:C46"/>
  </mergeCells>
  <hyperlinks>
    <hyperlink ref="A1" location="INDICE!A1" display="Indice"/>
  </hyperlinks>
  <printOptions horizontalCentered="1"/>
  <pageMargins left="0.39370078740157483" right="0.39370078740157483" top="0.19685039370078741" bottom="0.35433070866141736" header="0.15748031496062992" footer="0.23622047244094491"/>
  <pageSetup scale="90" orientation="portrait" r:id="rId1"/>
  <headerFooter scaleWithDoc="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showGridLines="0" showRuler="0" zoomScaleNormal="100" zoomScaleSheetLayoutView="85" workbookViewId="0"/>
  </sheetViews>
  <sheetFormatPr baseColWidth="10" defaultColWidth="11.42578125" defaultRowHeight="12.75" x14ac:dyDescent="0.2"/>
  <cols>
    <col min="1" max="1" width="6.85546875" style="15" customWidth="1"/>
    <col min="2" max="2" width="41.42578125" style="15" customWidth="1"/>
    <col min="3" max="3" width="30.85546875" style="15" customWidth="1"/>
    <col min="4" max="4" width="19.28515625" style="15" customWidth="1"/>
    <col min="5" max="7" width="11.42578125" style="15"/>
    <col min="8" max="8" width="12.7109375" style="15" bestFit="1" customWidth="1"/>
    <col min="9" max="16384" width="11.42578125" style="15"/>
  </cols>
  <sheetData>
    <row r="1" spans="1:4" ht="15" x14ac:dyDescent="0.25">
      <c r="A1" s="757" t="s">
        <v>220</v>
      </c>
      <c r="B1" s="759"/>
      <c r="C1" s="253"/>
      <c r="D1" s="253"/>
    </row>
    <row r="2" spans="1:4" ht="15" customHeight="1" x14ac:dyDescent="0.25">
      <c r="A2" s="443"/>
      <c r="B2" s="394" t="str">
        <f>+A.4.2!B2</f>
        <v>MINISTERIO DE ECONOMIA</v>
      </c>
      <c r="C2" s="19"/>
      <c r="D2" s="30"/>
    </row>
    <row r="3" spans="1:4" ht="15" customHeight="1" x14ac:dyDescent="0.25">
      <c r="A3" s="443"/>
      <c r="B3" s="651" t="s">
        <v>305</v>
      </c>
      <c r="C3" s="19"/>
      <c r="D3" s="30"/>
    </row>
    <row r="4" spans="1:4" ht="15" x14ac:dyDescent="0.25">
      <c r="B4" s="21"/>
      <c r="C4" s="19"/>
      <c r="D4" s="31"/>
    </row>
    <row r="5" spans="1:4" x14ac:dyDescent="0.2">
      <c r="B5" s="19"/>
      <c r="C5" s="19"/>
      <c r="D5" s="31"/>
    </row>
    <row r="6" spans="1:4" ht="17.25" x14ac:dyDescent="0.3">
      <c r="B6" s="1306" t="s">
        <v>322</v>
      </c>
      <c r="C6" s="1306"/>
      <c r="D6" s="32"/>
    </row>
    <row r="7" spans="1:4" ht="15" x14ac:dyDescent="0.25">
      <c r="B7" s="1393" t="s">
        <v>889</v>
      </c>
      <c r="C7" s="1393"/>
      <c r="D7" s="33"/>
    </row>
    <row r="8" spans="1:4" ht="15" x14ac:dyDescent="0.25">
      <c r="B8" s="34"/>
      <c r="C8" s="34"/>
      <c r="D8" s="34"/>
    </row>
    <row r="9" spans="1:4" ht="13.5" thickBot="1" x14ac:dyDescent="0.25">
      <c r="B9" s="35"/>
      <c r="C9" s="5"/>
      <c r="D9" s="31"/>
    </row>
    <row r="10" spans="1:4" ht="13.5" customHeight="1" thickTop="1" x14ac:dyDescent="0.2">
      <c r="B10" s="1394" t="s">
        <v>323</v>
      </c>
      <c r="C10" s="1397" t="s">
        <v>347</v>
      </c>
    </row>
    <row r="11" spans="1:4" x14ac:dyDescent="0.2">
      <c r="B11" s="1395"/>
      <c r="C11" s="1398"/>
    </row>
    <row r="12" spans="1:4" ht="13.5" customHeight="1" x14ac:dyDescent="0.2">
      <c r="B12" s="1395"/>
      <c r="C12" s="1398"/>
    </row>
    <row r="13" spans="1:4" x14ac:dyDescent="0.2">
      <c r="B13" s="1396"/>
      <c r="C13" s="1399"/>
    </row>
    <row r="14" spans="1:4" x14ac:dyDescent="0.2">
      <c r="B14" s="36"/>
      <c r="C14" s="37"/>
    </row>
    <row r="15" spans="1:4" ht="15.75" x14ac:dyDescent="0.2">
      <c r="B15" s="593" t="s">
        <v>281</v>
      </c>
      <c r="C15" s="594">
        <f>SUM(C17:C40)</f>
        <v>716201.09000000008</v>
      </c>
      <c r="D15" s="1006"/>
    </row>
    <row r="16" spans="1:4" ht="15" x14ac:dyDescent="0.25">
      <c r="B16" s="38"/>
      <c r="C16" s="39"/>
    </row>
    <row r="17" spans="2:3" ht="15" x14ac:dyDescent="0.2">
      <c r="B17" s="596" t="s">
        <v>324</v>
      </c>
      <c r="C17" s="597">
        <v>13057.76</v>
      </c>
    </row>
    <row r="18" spans="2:3" ht="15" x14ac:dyDescent="0.2">
      <c r="B18" s="595" t="s">
        <v>325</v>
      </c>
      <c r="C18" s="597">
        <v>9197.86</v>
      </c>
    </row>
    <row r="19" spans="2:3" ht="15" x14ac:dyDescent="0.2">
      <c r="B19" s="596" t="s">
        <v>326</v>
      </c>
      <c r="C19" s="597">
        <v>23891.61</v>
      </c>
    </row>
    <row r="20" spans="2:3" ht="15" x14ac:dyDescent="0.2">
      <c r="B20" s="596" t="s">
        <v>327</v>
      </c>
      <c r="C20" s="597">
        <v>39028.44</v>
      </c>
    </row>
    <row r="21" spans="2:3" ht="15" x14ac:dyDescent="0.2">
      <c r="B21" s="596" t="s">
        <v>328</v>
      </c>
      <c r="C21" s="597">
        <v>95711.88</v>
      </c>
    </row>
    <row r="22" spans="2:3" ht="15" x14ac:dyDescent="0.2">
      <c r="B22" s="596" t="s">
        <v>329</v>
      </c>
      <c r="C22" s="597">
        <v>22198.83</v>
      </c>
    </row>
    <row r="23" spans="2:3" ht="15" x14ac:dyDescent="0.2">
      <c r="B23" s="596" t="s">
        <v>330</v>
      </c>
      <c r="C23" s="597">
        <v>150475.37</v>
      </c>
    </row>
    <row r="24" spans="2:3" ht="15" x14ac:dyDescent="0.2">
      <c r="B24" s="596" t="s">
        <v>331</v>
      </c>
      <c r="C24" s="597">
        <v>3078.72</v>
      </c>
    </row>
    <row r="25" spans="2:3" ht="15" x14ac:dyDescent="0.2">
      <c r="B25" s="596" t="s">
        <v>0</v>
      </c>
      <c r="C25" s="597">
        <v>0</v>
      </c>
    </row>
    <row r="26" spans="2:3" ht="15" x14ac:dyDescent="0.2">
      <c r="B26" s="596" t="s">
        <v>1</v>
      </c>
      <c r="C26" s="597">
        <v>8985.9500000000007</v>
      </c>
    </row>
    <row r="27" spans="2:3" ht="15" x14ac:dyDescent="0.2">
      <c r="B27" s="596" t="s">
        <v>2</v>
      </c>
      <c r="C27" s="597">
        <v>803.42</v>
      </c>
    </row>
    <row r="28" spans="2:3" ht="15" x14ac:dyDescent="0.2">
      <c r="B28" s="595" t="s">
        <v>3</v>
      </c>
      <c r="C28" s="597">
        <v>6100.86</v>
      </c>
    </row>
    <row r="29" spans="2:3" ht="15" x14ac:dyDescent="0.2">
      <c r="B29" s="596" t="s">
        <v>4</v>
      </c>
      <c r="C29" s="597">
        <v>141313.9</v>
      </c>
    </row>
    <row r="30" spans="2:3" ht="15" x14ac:dyDescent="0.2">
      <c r="B30" s="596" t="s">
        <v>5</v>
      </c>
      <c r="C30" s="597">
        <v>10420.75</v>
      </c>
    </row>
    <row r="31" spans="2:3" ht="15" x14ac:dyDescent="0.2">
      <c r="B31" s="596" t="s">
        <v>6</v>
      </c>
      <c r="C31" s="597">
        <v>80154.3</v>
      </c>
    </row>
    <row r="32" spans="2:3" ht="15" x14ac:dyDescent="0.2">
      <c r="B32" s="596" t="s">
        <v>7</v>
      </c>
      <c r="C32" s="597">
        <v>17243.43</v>
      </c>
    </row>
    <row r="33" spans="2:3" ht="15" x14ac:dyDescent="0.2">
      <c r="B33" s="595" t="s">
        <v>8</v>
      </c>
      <c r="C33" s="597">
        <v>14353.66</v>
      </c>
    </row>
    <row r="34" spans="2:3" ht="15" x14ac:dyDescent="0.2">
      <c r="B34" s="596" t="s">
        <v>9</v>
      </c>
      <c r="C34" s="597">
        <v>35843.49</v>
      </c>
    </row>
    <row r="35" spans="2:3" ht="15" x14ac:dyDescent="0.2">
      <c r="B35" s="596" t="s">
        <v>10</v>
      </c>
      <c r="C35" s="597">
        <v>0</v>
      </c>
    </row>
    <row r="36" spans="2:3" ht="15" x14ac:dyDescent="0.2">
      <c r="B36" s="596" t="s">
        <v>11</v>
      </c>
      <c r="C36" s="597">
        <v>0</v>
      </c>
    </row>
    <row r="37" spans="2:3" ht="15" x14ac:dyDescent="0.2">
      <c r="B37" s="596" t="s">
        <v>12</v>
      </c>
      <c r="C37" s="597">
        <v>29447.919999999998</v>
      </c>
    </row>
    <row r="38" spans="2:3" ht="15" x14ac:dyDescent="0.2">
      <c r="B38" s="596" t="s">
        <v>13</v>
      </c>
      <c r="C38" s="597">
        <v>11453.08</v>
      </c>
    </row>
    <row r="39" spans="2:3" ht="15" x14ac:dyDescent="0.2">
      <c r="B39" s="596" t="s">
        <v>14</v>
      </c>
      <c r="C39" s="597">
        <v>574.99</v>
      </c>
    </row>
    <row r="40" spans="2:3" ht="15" x14ac:dyDescent="0.2">
      <c r="B40" s="596" t="s">
        <v>15</v>
      </c>
      <c r="C40" s="597">
        <v>2864.87</v>
      </c>
    </row>
    <row r="41" spans="2:3" ht="13.5" thickBot="1" x14ac:dyDescent="0.25">
      <c r="B41" s="40"/>
      <c r="C41" s="41"/>
    </row>
    <row r="42" spans="2:3" ht="12.75" customHeight="1" thickTop="1" x14ac:dyDescent="0.25">
      <c r="B42" s="5"/>
      <c r="C42" s="42"/>
    </row>
    <row r="43" spans="2:3" ht="29.25" customHeight="1" x14ac:dyDescent="0.2">
      <c r="B43" s="1400" t="s">
        <v>564</v>
      </c>
      <c r="C43" s="1400"/>
    </row>
    <row r="44" spans="2:3" x14ac:dyDescent="0.2">
      <c r="B44" s="43"/>
      <c r="C44" s="43"/>
    </row>
  </sheetData>
  <mergeCells count="5">
    <mergeCell ref="B6:C6"/>
    <mergeCell ref="B7:C7"/>
    <mergeCell ref="B10:B13"/>
    <mergeCell ref="C10:C13"/>
    <mergeCell ref="B43:C43"/>
  </mergeCells>
  <hyperlinks>
    <hyperlink ref="A1" location="INDICE!A1" display="Indice"/>
  </hyperlinks>
  <printOptions horizontalCentered="1"/>
  <pageMargins left="0.39370078740157483" right="0.39370078740157483" top="0.19685039370078741" bottom="0.19685039370078741" header="0.15748031496062992" footer="0"/>
  <pageSetup paperSize="9" orientation="portrait" horizontalDpi="4294967293" r:id="rId1"/>
  <headerFooter scaleWithDoc="0">
    <oddFooter>&amp;R&amp;A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showGridLines="0" showRuler="0" zoomScaleNormal="100" zoomScaleSheetLayoutView="85" workbookViewId="0"/>
  </sheetViews>
  <sheetFormatPr baseColWidth="10" defaultColWidth="11.42578125" defaultRowHeight="12.75" x14ac:dyDescent="0.2"/>
  <cols>
    <col min="1" max="1" width="6.85546875" style="1" customWidth="1"/>
    <col min="2" max="2" width="32.7109375" style="1" customWidth="1"/>
    <col min="3" max="3" width="24" style="1" bestFit="1" customWidth="1"/>
    <col min="4" max="16" width="11.5703125" style="1" customWidth="1"/>
    <col min="17" max="17" width="12.28515625" style="1" customWidth="1"/>
    <col min="18" max="28" width="11.5703125" style="1" customWidth="1"/>
    <col min="29" max="29" width="13.7109375" style="1" customWidth="1"/>
    <col min="30" max="30" width="13.85546875" style="1" customWidth="1"/>
    <col min="31" max="31" width="11.5703125" style="1" customWidth="1"/>
    <col min="32" max="16384" width="11.42578125" style="1"/>
  </cols>
  <sheetData>
    <row r="1" spans="1:32" ht="15" x14ac:dyDescent="0.25">
      <c r="A1" s="757" t="s">
        <v>220</v>
      </c>
      <c r="B1" s="758"/>
      <c r="C1" s="19"/>
    </row>
    <row r="2" spans="1:32" ht="15" customHeight="1" x14ac:dyDescent="0.25">
      <c r="A2" s="191"/>
      <c r="B2" s="394" t="str">
        <f>+A.4.3!B2</f>
        <v>MINISTERIO DE ECONOMIA</v>
      </c>
      <c r="C2" s="19"/>
      <c r="D2" s="19"/>
      <c r="E2" s="19"/>
      <c r="F2" s="19"/>
      <c r="G2" s="19"/>
      <c r="H2" s="19"/>
      <c r="I2" s="19"/>
      <c r="J2" s="19"/>
      <c r="K2" s="19"/>
      <c r="L2" s="19"/>
      <c r="M2" s="19"/>
      <c r="N2" s="19"/>
      <c r="O2" s="19"/>
      <c r="P2" s="20"/>
      <c r="Q2" s="20"/>
      <c r="R2" s="20"/>
      <c r="S2" s="20"/>
      <c r="T2" s="20"/>
      <c r="U2" s="20"/>
      <c r="V2" s="20"/>
      <c r="W2" s="19"/>
      <c r="X2" s="19"/>
      <c r="Y2" s="19"/>
      <c r="Z2" s="19"/>
      <c r="AA2" s="19"/>
      <c r="AB2" s="19"/>
      <c r="AC2" s="19"/>
      <c r="AD2" s="19"/>
      <c r="AE2" s="19"/>
    </row>
    <row r="3" spans="1:32" ht="15" customHeight="1" x14ac:dyDescent="0.25">
      <c r="A3" s="191"/>
      <c r="B3" s="712" t="s">
        <v>570</v>
      </c>
      <c r="C3" s="19"/>
      <c r="D3" s="19"/>
      <c r="E3" s="19"/>
      <c r="F3" s="19"/>
      <c r="G3" s="19"/>
      <c r="H3" s="19"/>
      <c r="I3" s="19"/>
      <c r="J3" s="19"/>
      <c r="K3" s="19"/>
      <c r="L3" s="19"/>
      <c r="M3" s="19"/>
      <c r="N3" s="19"/>
      <c r="O3" s="19"/>
      <c r="P3" s="20"/>
      <c r="Q3" s="20"/>
      <c r="R3" s="20"/>
      <c r="S3" s="20"/>
      <c r="T3" s="20"/>
      <c r="U3" s="20"/>
      <c r="V3" s="20"/>
      <c r="W3" s="19"/>
      <c r="X3" s="19"/>
      <c r="Y3" s="19"/>
      <c r="Z3" s="19"/>
      <c r="AA3" s="19"/>
      <c r="AB3" s="19"/>
      <c r="AC3" s="19"/>
      <c r="AD3" s="19"/>
      <c r="AE3" s="19"/>
    </row>
    <row r="4" spans="1:32" x14ac:dyDescent="0.2">
      <c r="C4" s="19"/>
      <c r="D4" s="19"/>
      <c r="E4" s="19"/>
      <c r="F4" s="19"/>
      <c r="G4" s="19"/>
      <c r="H4" s="19"/>
      <c r="I4" s="19"/>
      <c r="J4" s="19"/>
      <c r="K4" s="19"/>
      <c r="L4" s="19"/>
      <c r="M4" s="19"/>
      <c r="N4" s="19"/>
      <c r="O4" s="19"/>
      <c r="P4" s="20"/>
      <c r="Q4" s="20"/>
      <c r="R4" s="20"/>
      <c r="S4" s="20"/>
      <c r="T4" s="20"/>
      <c r="U4" s="20"/>
      <c r="V4" s="20"/>
      <c r="W4" s="19"/>
      <c r="X4" s="19"/>
      <c r="Y4" s="19"/>
      <c r="Z4" s="19"/>
      <c r="AA4" s="19"/>
      <c r="AB4" s="19"/>
      <c r="AC4" s="19"/>
      <c r="AD4" s="19"/>
      <c r="AE4" s="19"/>
    </row>
    <row r="5" spans="1:32" x14ac:dyDescent="0.2">
      <c r="B5" s="19"/>
      <c r="C5" s="19"/>
      <c r="D5" s="19"/>
      <c r="E5" s="19"/>
      <c r="F5" s="19"/>
      <c r="G5" s="19"/>
      <c r="H5" s="19"/>
      <c r="I5" s="19"/>
      <c r="J5" s="19"/>
      <c r="K5" s="19"/>
      <c r="L5" s="19"/>
      <c r="M5" s="19"/>
      <c r="N5" s="19"/>
      <c r="O5" s="19"/>
      <c r="P5" s="20"/>
      <c r="Q5" s="20"/>
      <c r="R5" s="20"/>
      <c r="S5" s="20"/>
      <c r="T5" s="20"/>
      <c r="U5" s="20"/>
      <c r="V5" s="20"/>
      <c r="W5" s="19"/>
      <c r="X5" s="19"/>
      <c r="Y5" s="19"/>
      <c r="Z5" s="19"/>
      <c r="AA5" s="19"/>
      <c r="AB5" s="19"/>
      <c r="AC5" s="19"/>
      <c r="AD5" s="19"/>
      <c r="AE5" s="19"/>
    </row>
    <row r="6" spans="1:32" ht="17.25" x14ac:dyDescent="0.3">
      <c r="B6" s="1403" t="s">
        <v>744</v>
      </c>
      <c r="C6" s="1403"/>
      <c r="D6" s="1403"/>
      <c r="E6" s="1403"/>
      <c r="F6" s="1403"/>
      <c r="G6" s="1403"/>
      <c r="H6" s="1403"/>
      <c r="I6" s="1403"/>
      <c r="J6" s="1403"/>
      <c r="K6" s="1403"/>
      <c r="L6" s="1403"/>
      <c r="M6" s="1403"/>
      <c r="N6" s="1403"/>
      <c r="O6" s="1403"/>
      <c r="P6" s="1403"/>
      <c r="Q6" s="1403"/>
      <c r="R6" s="1403"/>
      <c r="S6" s="1403"/>
      <c r="T6" s="1403"/>
      <c r="U6" s="1403"/>
      <c r="V6" s="1403"/>
      <c r="W6" s="1403"/>
      <c r="X6" s="1403"/>
      <c r="Y6" s="1403"/>
      <c r="Z6" s="1403"/>
      <c r="AA6" s="1403"/>
      <c r="AB6" s="1403"/>
      <c r="AC6" s="798"/>
      <c r="AD6" s="1007"/>
      <c r="AE6" s="22"/>
    </row>
    <row r="7" spans="1:32" ht="15" x14ac:dyDescent="0.2">
      <c r="B7" s="1404" t="s">
        <v>30</v>
      </c>
      <c r="C7" s="1404"/>
      <c r="D7" s="1404"/>
      <c r="E7" s="1404"/>
      <c r="F7" s="1404"/>
      <c r="G7" s="1404"/>
      <c r="H7" s="1404"/>
      <c r="I7" s="1404"/>
      <c r="J7" s="1404"/>
      <c r="K7" s="1404"/>
      <c r="L7" s="1404"/>
      <c r="M7" s="1404"/>
      <c r="N7" s="1404"/>
      <c r="O7" s="1404"/>
      <c r="P7" s="1404"/>
      <c r="Q7" s="1404"/>
      <c r="R7" s="1404"/>
      <c r="S7" s="1404"/>
      <c r="T7" s="1404"/>
      <c r="U7" s="1404"/>
      <c r="V7" s="1404"/>
      <c r="W7" s="1404"/>
      <c r="X7" s="1404"/>
      <c r="Y7" s="1404"/>
      <c r="Z7" s="1404"/>
      <c r="AA7" s="1404"/>
      <c r="AB7" s="1404"/>
      <c r="AC7" s="799"/>
      <c r="AD7" s="1008"/>
      <c r="AE7" s="23"/>
    </row>
    <row r="8" spans="1:32" x14ac:dyDescent="0.2">
      <c r="B8" s="19"/>
      <c r="C8" s="19"/>
      <c r="D8" s="19"/>
      <c r="E8" s="855"/>
      <c r="F8" s="19"/>
      <c r="G8" s="19"/>
      <c r="H8" s="19"/>
      <c r="I8" s="19"/>
      <c r="J8" s="19"/>
      <c r="K8" s="19"/>
      <c r="L8" s="19"/>
      <c r="M8" s="19"/>
      <c r="N8" s="19"/>
      <c r="O8" s="19"/>
      <c r="P8" s="20"/>
      <c r="Q8" s="20"/>
      <c r="R8" s="20"/>
      <c r="S8" s="20"/>
      <c r="T8" s="20"/>
      <c r="U8" s="20"/>
      <c r="V8" s="20"/>
      <c r="W8" s="19"/>
      <c r="X8" s="19"/>
      <c r="Y8" s="19"/>
      <c r="Z8" s="19"/>
      <c r="AA8" s="19"/>
      <c r="AB8" s="19"/>
      <c r="AC8" s="19"/>
      <c r="AD8" s="19"/>
      <c r="AE8" s="19"/>
    </row>
    <row r="9" spans="1:32" ht="13.5" thickBot="1" x14ac:dyDescent="0.25">
      <c r="B9" s="711" t="s">
        <v>167</v>
      </c>
      <c r="C9" s="19"/>
      <c r="D9" s="855"/>
      <c r="E9" s="19"/>
      <c r="F9" s="19"/>
      <c r="G9" s="19"/>
      <c r="H9" s="19"/>
      <c r="I9" s="19"/>
      <c r="J9" s="19"/>
      <c r="K9" s="19"/>
      <c r="L9" s="19"/>
      <c r="M9" s="19"/>
      <c r="N9" s="19"/>
      <c r="O9" s="19"/>
      <c r="P9" s="20"/>
      <c r="Q9" s="20"/>
      <c r="R9" s="20"/>
      <c r="S9" s="20"/>
      <c r="T9" s="20"/>
      <c r="U9" s="20"/>
      <c r="V9" s="20"/>
      <c r="W9" s="19"/>
      <c r="X9" s="19"/>
      <c r="Y9" s="19"/>
      <c r="Z9" s="19"/>
      <c r="AA9" s="19"/>
      <c r="AB9" s="19"/>
      <c r="AC9" s="19"/>
      <c r="AD9" s="855"/>
      <c r="AE9" s="19"/>
    </row>
    <row r="10" spans="1:32" ht="42.75" customHeight="1" thickTop="1" thickBot="1" x14ac:dyDescent="0.25">
      <c r="A10" s="17"/>
      <c r="B10" s="1405" t="s">
        <v>31</v>
      </c>
      <c r="C10" s="1406"/>
      <c r="D10" s="598">
        <v>1993</v>
      </c>
      <c r="E10" s="598">
        <v>1994</v>
      </c>
      <c r="F10" s="598">
        <v>1995</v>
      </c>
      <c r="G10" s="598">
        <v>1996</v>
      </c>
      <c r="H10" s="598">
        <v>1997</v>
      </c>
      <c r="I10" s="598">
        <v>1998</v>
      </c>
      <c r="J10" s="598">
        <v>1999</v>
      </c>
      <c r="K10" s="598">
        <v>2000</v>
      </c>
      <c r="L10" s="598">
        <v>2001</v>
      </c>
      <c r="M10" s="598">
        <v>2002</v>
      </c>
      <c r="N10" s="598">
        <v>2003</v>
      </c>
      <c r="O10" s="599">
        <v>2004</v>
      </c>
      <c r="P10" s="599">
        <v>2005</v>
      </c>
      <c r="Q10" s="599">
        <v>2006</v>
      </c>
      <c r="R10" s="599">
        <v>2007</v>
      </c>
      <c r="S10" s="599">
        <v>2008</v>
      </c>
      <c r="T10" s="599">
        <v>2009</v>
      </c>
      <c r="U10" s="599">
        <v>2010</v>
      </c>
      <c r="V10" s="600">
        <v>2011</v>
      </c>
      <c r="W10" s="600">
        <v>2012</v>
      </c>
      <c r="X10" s="599">
        <v>2013</v>
      </c>
      <c r="Y10" s="523">
        <v>2014</v>
      </c>
      <c r="Z10" s="523">
        <v>2015</v>
      </c>
      <c r="AA10" s="523">
        <v>2016</v>
      </c>
      <c r="AB10" s="523">
        <v>2017</v>
      </c>
      <c r="AC10" s="523">
        <v>2018</v>
      </c>
      <c r="AD10" s="523" t="s">
        <v>890</v>
      </c>
      <c r="AE10" s="523" t="s">
        <v>300</v>
      </c>
    </row>
    <row r="11" spans="1:32" ht="15.75" thickTop="1" x14ac:dyDescent="0.2">
      <c r="A11" s="25"/>
      <c r="B11" s="1407" t="s">
        <v>32</v>
      </c>
      <c r="C11" s="601" t="s">
        <v>33</v>
      </c>
      <c r="D11" s="602">
        <v>1596.86</v>
      </c>
      <c r="E11" s="602">
        <v>873.74</v>
      </c>
      <c r="F11" s="602">
        <v>2404.88</v>
      </c>
      <c r="G11" s="602">
        <v>824.23</v>
      </c>
      <c r="H11" s="602">
        <v>441.81599999999997</v>
      </c>
      <c r="I11" s="602">
        <v>0</v>
      </c>
      <c r="J11" s="602">
        <v>0</v>
      </c>
      <c r="K11" s="602">
        <v>2067.4160000000002</v>
      </c>
      <c r="L11" s="602">
        <v>10563.591</v>
      </c>
      <c r="M11" s="602">
        <v>0</v>
      </c>
      <c r="N11" s="602">
        <v>5604.7070000000003</v>
      </c>
      <c r="O11" s="603">
        <v>3450.8789999999999</v>
      </c>
      <c r="P11" s="603">
        <v>0</v>
      </c>
      <c r="Q11" s="603">
        <v>0</v>
      </c>
      <c r="R11" s="603">
        <v>0</v>
      </c>
      <c r="S11" s="603">
        <v>0</v>
      </c>
      <c r="T11" s="603">
        <v>0</v>
      </c>
      <c r="U11" s="603">
        <v>0</v>
      </c>
      <c r="V11" s="603">
        <v>0</v>
      </c>
      <c r="W11" s="603">
        <v>0</v>
      </c>
      <c r="X11" s="602">
        <v>0</v>
      </c>
      <c r="Y11" s="602">
        <v>0</v>
      </c>
      <c r="Z11" s="602">
        <v>0</v>
      </c>
      <c r="AA11" s="602">
        <v>0</v>
      </c>
      <c r="AB11" s="602">
        <v>0</v>
      </c>
      <c r="AC11" s="861">
        <v>28251.8269</v>
      </c>
      <c r="AD11" s="1049">
        <v>16224.899000000001</v>
      </c>
      <c r="AE11" s="604">
        <f>SUM(D11:AD11)</f>
        <v>72304.844899999996</v>
      </c>
      <c r="AF11" s="90"/>
    </row>
    <row r="12" spans="1:32" ht="15" x14ac:dyDescent="0.2">
      <c r="A12" s="27"/>
      <c r="B12" s="1407"/>
      <c r="C12" s="605" t="s">
        <v>34</v>
      </c>
      <c r="D12" s="606">
        <v>-275.69</v>
      </c>
      <c r="E12" s="606">
        <v>-227.16</v>
      </c>
      <c r="F12" s="606">
        <v>-285.08999999999997</v>
      </c>
      <c r="G12" s="606">
        <v>-273.45999999999998</v>
      </c>
      <c r="H12" s="606">
        <v>-481.91800000000001</v>
      </c>
      <c r="I12" s="606">
        <v>-653.86500000000001</v>
      </c>
      <c r="J12" s="606">
        <v>-827.11800000000005</v>
      </c>
      <c r="K12" s="606">
        <v>-1283.886</v>
      </c>
      <c r="L12" s="606">
        <v>-1182.9860000000001</v>
      </c>
      <c r="M12" s="606">
        <v>-729.2</v>
      </c>
      <c r="N12" s="606">
        <v>-5705.8109999999997</v>
      </c>
      <c r="O12" s="607">
        <v>-5493.8029999999999</v>
      </c>
      <c r="P12" s="607">
        <v>-3588.5559000000007</v>
      </c>
      <c r="Q12" s="607">
        <v>-9530.1106799999998</v>
      </c>
      <c r="R12" s="607">
        <v>0</v>
      </c>
      <c r="S12" s="607">
        <v>0</v>
      </c>
      <c r="T12" s="607">
        <v>0</v>
      </c>
      <c r="U12" s="607">
        <v>0</v>
      </c>
      <c r="V12" s="607">
        <v>0</v>
      </c>
      <c r="W12" s="607">
        <v>0</v>
      </c>
      <c r="X12" s="606">
        <v>0</v>
      </c>
      <c r="Y12" s="606">
        <v>0</v>
      </c>
      <c r="Z12" s="606">
        <v>0</v>
      </c>
      <c r="AA12" s="857">
        <v>0</v>
      </c>
      <c r="AB12" s="857">
        <v>0</v>
      </c>
      <c r="AC12" s="631">
        <v>0</v>
      </c>
      <c r="AD12" s="1050">
        <v>0</v>
      </c>
      <c r="AE12" s="608">
        <f>SUM(D12:AD12)</f>
        <v>-30538.653579999998</v>
      </c>
      <c r="AF12" s="90"/>
    </row>
    <row r="13" spans="1:32" ht="15" x14ac:dyDescent="0.2">
      <c r="A13" s="27"/>
      <c r="B13" s="1407"/>
      <c r="C13" s="605" t="s">
        <v>35</v>
      </c>
      <c r="D13" s="606">
        <v>1321.17</v>
      </c>
      <c r="E13" s="606">
        <v>646.58000000000004</v>
      </c>
      <c r="F13" s="606">
        <v>2119.79</v>
      </c>
      <c r="G13" s="606">
        <v>550.77</v>
      </c>
      <c r="H13" s="606">
        <v>-40.102000000000032</v>
      </c>
      <c r="I13" s="606">
        <v>-653.86500000000001</v>
      </c>
      <c r="J13" s="606">
        <v>-827.11800000000005</v>
      </c>
      <c r="K13" s="606">
        <v>783.53</v>
      </c>
      <c r="L13" s="606">
        <v>9380.6049999999996</v>
      </c>
      <c r="M13" s="606">
        <v>-729.2</v>
      </c>
      <c r="N13" s="606">
        <v>-101.10399999999936</v>
      </c>
      <c r="O13" s="607">
        <v>-2042.924</v>
      </c>
      <c r="P13" s="607">
        <v>-3588.5559000000007</v>
      </c>
      <c r="Q13" s="607">
        <v>-9530.1106799999998</v>
      </c>
      <c r="R13" s="607">
        <v>0</v>
      </c>
      <c r="S13" s="607">
        <v>0</v>
      </c>
      <c r="T13" s="607">
        <v>0</v>
      </c>
      <c r="U13" s="607">
        <v>0</v>
      </c>
      <c r="V13" s="607">
        <v>0</v>
      </c>
      <c r="W13" s="607">
        <v>0</v>
      </c>
      <c r="X13" s="606">
        <v>0</v>
      </c>
      <c r="Y13" s="606">
        <v>0</v>
      </c>
      <c r="Z13" s="606">
        <v>0</v>
      </c>
      <c r="AA13" s="857">
        <v>0</v>
      </c>
      <c r="AB13" s="857">
        <v>0</v>
      </c>
      <c r="AC13" s="631">
        <v>28251.8269</v>
      </c>
      <c r="AD13" s="1050">
        <v>16224.899000000001</v>
      </c>
      <c r="AE13" s="608">
        <f>SUM(D13:AD13)</f>
        <v>41766.191319999998</v>
      </c>
      <c r="AF13" s="90"/>
    </row>
    <row r="14" spans="1:32" ht="15" x14ac:dyDescent="0.2">
      <c r="A14" s="27"/>
      <c r="B14" s="1407"/>
      <c r="C14" s="605" t="s">
        <v>36</v>
      </c>
      <c r="D14" s="606">
        <v>-275.69</v>
      </c>
      <c r="E14" s="606">
        <v>-227.16</v>
      </c>
      <c r="F14" s="606">
        <v>-285.08999999999997</v>
      </c>
      <c r="G14" s="606">
        <v>-273.45</v>
      </c>
      <c r="H14" s="606">
        <v>-274.46100000000001</v>
      </c>
      <c r="I14" s="606">
        <v>-264.10399999999998</v>
      </c>
      <c r="J14" s="606">
        <v>-201.952</v>
      </c>
      <c r="K14" s="606">
        <v>-200.82300000000001</v>
      </c>
      <c r="L14" s="606">
        <v>-464.44299999999998</v>
      </c>
      <c r="M14" s="606">
        <v>-692.75</v>
      </c>
      <c r="N14" s="606">
        <v>-651.03</v>
      </c>
      <c r="O14" s="607">
        <v>-552.93399999999997</v>
      </c>
      <c r="P14" s="607">
        <v>-513.19270000000006</v>
      </c>
      <c r="Q14" s="607">
        <v>-80.734499999999997</v>
      </c>
      <c r="R14" s="607">
        <v>0</v>
      </c>
      <c r="S14" s="607">
        <v>0</v>
      </c>
      <c r="T14" s="607">
        <v>0</v>
      </c>
      <c r="U14" s="607">
        <v>0</v>
      </c>
      <c r="V14" s="607">
        <v>0</v>
      </c>
      <c r="W14" s="607">
        <v>0</v>
      </c>
      <c r="X14" s="606">
        <v>0</v>
      </c>
      <c r="Y14" s="606">
        <v>0</v>
      </c>
      <c r="Z14" s="606">
        <v>0</v>
      </c>
      <c r="AA14" s="857">
        <v>0</v>
      </c>
      <c r="AB14" s="857">
        <v>0</v>
      </c>
      <c r="AC14" s="631">
        <v>-153.255</v>
      </c>
      <c r="AD14" s="1050">
        <v>-837.99400000000003</v>
      </c>
      <c r="AE14" s="608">
        <f>SUM(D14:AD14)</f>
        <v>-5949.0631999999996</v>
      </c>
      <c r="AF14" s="90"/>
    </row>
    <row r="15" spans="1:32" ht="15" x14ac:dyDescent="0.2">
      <c r="A15" s="27"/>
      <c r="B15" s="1408"/>
      <c r="C15" s="609" t="s">
        <v>37</v>
      </c>
      <c r="D15" s="610">
        <v>1045.48</v>
      </c>
      <c r="E15" s="610">
        <v>419.42</v>
      </c>
      <c r="F15" s="610">
        <v>1834.7</v>
      </c>
      <c r="G15" s="610">
        <v>277.32</v>
      </c>
      <c r="H15" s="610">
        <v>-314.56300000000005</v>
      </c>
      <c r="I15" s="610">
        <v>-917.96900000000005</v>
      </c>
      <c r="J15" s="610">
        <v>-1029.07</v>
      </c>
      <c r="K15" s="610">
        <v>582.70700000000022</v>
      </c>
      <c r="L15" s="610">
        <v>8916.1620000000003</v>
      </c>
      <c r="M15" s="610">
        <v>-1421.95</v>
      </c>
      <c r="N15" s="610">
        <v>-752.13399999999933</v>
      </c>
      <c r="O15" s="611">
        <v>-2595.8580000000002</v>
      </c>
      <c r="P15" s="611">
        <v>-4101.7486000000008</v>
      </c>
      <c r="Q15" s="611">
        <v>-9610.8451800000003</v>
      </c>
      <c r="R15" s="611">
        <v>0</v>
      </c>
      <c r="S15" s="611">
        <v>0</v>
      </c>
      <c r="T15" s="611">
        <v>0</v>
      </c>
      <c r="U15" s="612">
        <v>0</v>
      </c>
      <c r="V15" s="612">
        <v>0</v>
      </c>
      <c r="W15" s="612">
        <v>0</v>
      </c>
      <c r="X15" s="613">
        <v>0</v>
      </c>
      <c r="Y15" s="613">
        <v>0</v>
      </c>
      <c r="Z15" s="613">
        <v>0</v>
      </c>
      <c r="AA15" s="858">
        <v>0</v>
      </c>
      <c r="AB15" s="858">
        <v>0</v>
      </c>
      <c r="AC15" s="862">
        <v>28098.571899999999</v>
      </c>
      <c r="AD15" s="1051">
        <v>15386.905000000001</v>
      </c>
      <c r="AE15" s="608">
        <f>SUM(D15:AD15)</f>
        <v>35817.128120000001</v>
      </c>
      <c r="AF15" s="90"/>
    </row>
    <row r="16" spans="1:32" ht="15" x14ac:dyDescent="0.2">
      <c r="A16" s="27"/>
      <c r="B16" s="615"/>
      <c r="C16" s="616"/>
      <c r="D16" s="617"/>
      <c r="E16" s="617"/>
      <c r="F16" s="617"/>
      <c r="G16" s="617"/>
      <c r="H16" s="618"/>
      <c r="I16" s="618"/>
      <c r="J16" s="618"/>
      <c r="K16" s="618"/>
      <c r="L16" s="618"/>
      <c r="M16" s="618"/>
      <c r="N16" s="618"/>
      <c r="O16" s="618"/>
      <c r="P16" s="618"/>
      <c r="Q16" s="618"/>
      <c r="R16" s="618"/>
      <c r="S16" s="618"/>
      <c r="T16" s="618"/>
      <c r="U16" s="618"/>
      <c r="V16" s="618"/>
      <c r="W16" s="618"/>
      <c r="X16" s="859"/>
      <c r="Y16" s="859"/>
      <c r="Z16" s="859"/>
      <c r="AA16" s="860"/>
      <c r="AB16" s="860"/>
      <c r="AC16" s="619"/>
      <c r="AD16" s="1052"/>
      <c r="AE16" s="620"/>
      <c r="AF16" s="90"/>
    </row>
    <row r="17" spans="1:32" ht="15" x14ac:dyDescent="0.2">
      <c r="A17" s="27"/>
      <c r="B17" s="1409" t="s">
        <v>38</v>
      </c>
      <c r="C17" s="621" t="s">
        <v>33</v>
      </c>
      <c r="D17" s="622">
        <v>1057.33</v>
      </c>
      <c r="E17" s="622">
        <v>248.98</v>
      </c>
      <c r="F17" s="622">
        <v>1058.03</v>
      </c>
      <c r="G17" s="622">
        <v>534.91999999999996</v>
      </c>
      <c r="H17" s="622">
        <v>905.68100000000004</v>
      </c>
      <c r="I17" s="622">
        <v>1485.9259999999999</v>
      </c>
      <c r="J17" s="622">
        <v>1218.566</v>
      </c>
      <c r="K17" s="622">
        <v>939.84900000000005</v>
      </c>
      <c r="L17" s="622">
        <v>1490.569</v>
      </c>
      <c r="M17" s="622">
        <v>416.71</v>
      </c>
      <c r="N17" s="622">
        <v>2666.4757</v>
      </c>
      <c r="O17" s="623">
        <v>343.71780000000001</v>
      </c>
      <c r="P17" s="623">
        <v>597.14289999999994</v>
      </c>
      <c r="Q17" s="623">
        <v>1132.6512399999999</v>
      </c>
      <c r="R17" s="623">
        <v>1507.2867999999999</v>
      </c>
      <c r="S17" s="623">
        <v>1230.7251270000002</v>
      </c>
      <c r="T17" s="623">
        <v>1697.5356000000002</v>
      </c>
      <c r="U17" s="623">
        <v>1437.2670000000001</v>
      </c>
      <c r="V17" s="623">
        <v>1267.4725989999999</v>
      </c>
      <c r="W17" s="623">
        <v>1016.7822</v>
      </c>
      <c r="X17" s="622">
        <v>1120.8499999999999</v>
      </c>
      <c r="Y17" s="622">
        <v>1276.7053810000002</v>
      </c>
      <c r="Z17" s="622">
        <v>769.90560362999997</v>
      </c>
      <c r="AA17" s="622">
        <v>1210.202</v>
      </c>
      <c r="AB17" s="622">
        <v>1243.8526999999999</v>
      </c>
      <c r="AC17" s="863">
        <v>1404.92</v>
      </c>
      <c r="AD17" s="1053">
        <v>1084.3437000000001</v>
      </c>
      <c r="AE17" s="608">
        <f>SUM(D17:AD17)</f>
        <v>30364.397350629999</v>
      </c>
      <c r="AF17" s="90"/>
    </row>
    <row r="18" spans="1:32" ht="15" x14ac:dyDescent="0.2">
      <c r="A18" s="27"/>
      <c r="B18" s="1410"/>
      <c r="C18" s="605" t="s">
        <v>34</v>
      </c>
      <c r="D18" s="606">
        <v>-266.33999999999997</v>
      </c>
      <c r="E18" s="606">
        <v>-272.52</v>
      </c>
      <c r="F18" s="606">
        <v>-296.48</v>
      </c>
      <c r="G18" s="606">
        <v>-514.95000000000005</v>
      </c>
      <c r="H18" s="606">
        <v>-307.25200000000001</v>
      </c>
      <c r="I18" s="606">
        <v>-342.322</v>
      </c>
      <c r="J18" s="606">
        <v>-355.54899999999998</v>
      </c>
      <c r="K18" s="606">
        <v>-349.238</v>
      </c>
      <c r="L18" s="606">
        <v>-306.82799999999997</v>
      </c>
      <c r="M18" s="606">
        <v>-937.18</v>
      </c>
      <c r="N18" s="606">
        <v>-2368.0730000000003</v>
      </c>
      <c r="O18" s="607">
        <v>-504.66300000000007</v>
      </c>
      <c r="P18" s="607">
        <v>-535.65780000000007</v>
      </c>
      <c r="Q18" s="607">
        <v>-1225.6431000000002</v>
      </c>
      <c r="R18" s="607">
        <v>-1524.6769200000001</v>
      </c>
      <c r="S18" s="607">
        <v>-1298.3613999999998</v>
      </c>
      <c r="T18" s="607">
        <v>-858.45699999999999</v>
      </c>
      <c r="U18" s="607">
        <v>-859.53989999999999</v>
      </c>
      <c r="V18" s="607">
        <v>-894.82090000000005</v>
      </c>
      <c r="W18" s="607">
        <v>-908.4556</v>
      </c>
      <c r="X18" s="606">
        <v>-900.6241</v>
      </c>
      <c r="Y18" s="606">
        <v>-936.31184699999994</v>
      </c>
      <c r="Z18" s="606">
        <v>-990.35194340944179</v>
      </c>
      <c r="AA18" s="606">
        <v>-869.35400000000004</v>
      </c>
      <c r="AB18" s="606">
        <v>-887.76975778999997</v>
      </c>
      <c r="AC18" s="863">
        <v>-865.38293600000009</v>
      </c>
      <c r="AD18" s="1053">
        <v>-670.47770000000003</v>
      </c>
      <c r="AE18" s="608">
        <f>SUM(D18:AD18)</f>
        <v>-21047.279904199444</v>
      </c>
      <c r="AF18" s="90"/>
    </row>
    <row r="19" spans="1:32" ht="15" x14ac:dyDescent="0.2">
      <c r="A19" s="27"/>
      <c r="B19" s="1410"/>
      <c r="C19" s="605" t="s">
        <v>35</v>
      </c>
      <c r="D19" s="606">
        <v>790.99</v>
      </c>
      <c r="E19" s="606">
        <v>-23.54</v>
      </c>
      <c r="F19" s="606">
        <v>761.55</v>
      </c>
      <c r="G19" s="606">
        <v>19.969999999999914</v>
      </c>
      <c r="H19" s="606">
        <v>598.42900000000009</v>
      </c>
      <c r="I19" s="606">
        <v>1143.6039999999998</v>
      </c>
      <c r="J19" s="606">
        <v>863.01700000000005</v>
      </c>
      <c r="K19" s="606">
        <v>590.6110000000001</v>
      </c>
      <c r="L19" s="606">
        <v>1183.741</v>
      </c>
      <c r="M19" s="606">
        <v>-520.47</v>
      </c>
      <c r="N19" s="606">
        <v>298.40269999999964</v>
      </c>
      <c r="O19" s="606">
        <v>-160.94520000000006</v>
      </c>
      <c r="P19" s="606">
        <v>61.485099999999875</v>
      </c>
      <c r="Q19" s="606">
        <v>-92.991860000000315</v>
      </c>
      <c r="R19" s="606">
        <v>-17.390120000000252</v>
      </c>
      <c r="S19" s="606">
        <v>-67.636272999999619</v>
      </c>
      <c r="T19" s="606">
        <v>839.07860000000016</v>
      </c>
      <c r="U19" s="606">
        <v>577.72710000000006</v>
      </c>
      <c r="V19" s="606">
        <v>372.65169899999989</v>
      </c>
      <c r="W19" s="607">
        <v>108.3266000000001</v>
      </c>
      <c r="X19" s="606">
        <v>220.22589999999991</v>
      </c>
      <c r="Y19" s="606">
        <v>340.39353400000027</v>
      </c>
      <c r="Z19" s="606">
        <v>-220.44633977944181</v>
      </c>
      <c r="AA19" s="606">
        <v>340.84800000000001</v>
      </c>
      <c r="AB19" s="606">
        <v>356.08294220999994</v>
      </c>
      <c r="AC19" s="863">
        <v>539.53706399999999</v>
      </c>
      <c r="AD19" s="1053">
        <v>413.8660000000001</v>
      </c>
      <c r="AE19" s="608">
        <f>SUM(D19:AD19)</f>
        <v>9317.1174464305586</v>
      </c>
      <c r="AF19" s="90"/>
    </row>
    <row r="20" spans="1:32" ht="15" x14ac:dyDescent="0.2">
      <c r="A20" s="27"/>
      <c r="B20" s="1410"/>
      <c r="C20" s="605" t="s">
        <v>36</v>
      </c>
      <c r="D20" s="606">
        <v>-262.69</v>
      </c>
      <c r="E20" s="606">
        <v>-267.88</v>
      </c>
      <c r="F20" s="606">
        <v>-296.77</v>
      </c>
      <c r="G20" s="606">
        <v>-374.56</v>
      </c>
      <c r="H20" s="606">
        <v>-335.346</v>
      </c>
      <c r="I20" s="606">
        <v>-328.45400000000001</v>
      </c>
      <c r="J20" s="606">
        <v>-432.49299999999999</v>
      </c>
      <c r="K20" s="606">
        <v>-496.81</v>
      </c>
      <c r="L20" s="606">
        <v>-427.95</v>
      </c>
      <c r="M20" s="606">
        <v>-481.66</v>
      </c>
      <c r="N20" s="606">
        <v>-571.07230000000004</v>
      </c>
      <c r="O20" s="607">
        <v>-423.10469999999998</v>
      </c>
      <c r="P20" s="607">
        <v>-453.21725900000001</v>
      </c>
      <c r="Q20" s="607">
        <v>-483.76660000000004</v>
      </c>
      <c r="R20" s="607">
        <v>-478.80879999999996</v>
      </c>
      <c r="S20" s="607">
        <v>-425.13440000000003</v>
      </c>
      <c r="T20" s="607">
        <v>-365.779</v>
      </c>
      <c r="U20" s="607">
        <v>-366.08380000000005</v>
      </c>
      <c r="V20" s="607">
        <v>-322.2851</v>
      </c>
      <c r="W20" s="607">
        <v>-310.19052099999999</v>
      </c>
      <c r="X20" s="606">
        <v>-366.15729999999996</v>
      </c>
      <c r="Y20" s="606">
        <v>-366.16507000000001</v>
      </c>
      <c r="Z20" s="606">
        <v>-419.5620609160776</v>
      </c>
      <c r="AA20" s="606">
        <v>-429.27</v>
      </c>
      <c r="AB20" s="606">
        <v>-387.53064999999998</v>
      </c>
      <c r="AC20" s="863">
        <v>-393.08369999999996</v>
      </c>
      <c r="AD20" s="1053">
        <v>-333.69600000000003</v>
      </c>
      <c r="AE20" s="608">
        <f>SUM(D20:AD20)</f>
        <v>-10599.520260916079</v>
      </c>
      <c r="AF20" s="90"/>
    </row>
    <row r="21" spans="1:32" ht="15" x14ac:dyDescent="0.2">
      <c r="A21" s="27"/>
      <c r="B21" s="1410"/>
      <c r="C21" s="624" t="s">
        <v>37</v>
      </c>
      <c r="D21" s="613">
        <v>528.29999999999995</v>
      </c>
      <c r="E21" s="613">
        <v>-291.42</v>
      </c>
      <c r="F21" s="613">
        <v>464.78</v>
      </c>
      <c r="G21" s="613">
        <v>-354.59</v>
      </c>
      <c r="H21" s="613">
        <v>263.08300000000008</v>
      </c>
      <c r="I21" s="613">
        <v>815.15</v>
      </c>
      <c r="J21" s="613">
        <v>430.52400000000006</v>
      </c>
      <c r="K21" s="613">
        <v>93.801000000000101</v>
      </c>
      <c r="L21" s="613">
        <v>755.79099999999994</v>
      </c>
      <c r="M21" s="613">
        <v>-1002.13</v>
      </c>
      <c r="N21" s="613">
        <v>-272.6696000000004</v>
      </c>
      <c r="O21" s="613">
        <v>-584.04989999999998</v>
      </c>
      <c r="P21" s="613">
        <v>-391.73215900000014</v>
      </c>
      <c r="Q21" s="613">
        <v>-576.75846000000035</v>
      </c>
      <c r="R21" s="613">
        <v>-496.19892000000021</v>
      </c>
      <c r="S21" s="613">
        <v>-492.77067299999965</v>
      </c>
      <c r="T21" s="613">
        <v>473.29960000000017</v>
      </c>
      <c r="U21" s="613">
        <v>211.64330000000001</v>
      </c>
      <c r="V21" s="613">
        <v>50.366598999999894</v>
      </c>
      <c r="W21" s="612">
        <v>-201.86392099999989</v>
      </c>
      <c r="X21" s="613">
        <v>-145.93140000000005</v>
      </c>
      <c r="Y21" s="613">
        <v>-25.771535999999742</v>
      </c>
      <c r="Z21" s="613">
        <v>-640.00840069551941</v>
      </c>
      <c r="AA21" s="613">
        <v>-88.421999999999997</v>
      </c>
      <c r="AB21" s="613">
        <v>-31.447707790000038</v>
      </c>
      <c r="AC21" s="863">
        <v>146.45336400000002</v>
      </c>
      <c r="AD21" s="1053">
        <v>80.170000000000073</v>
      </c>
      <c r="AE21" s="608">
        <f>SUM(D21:AD21)</f>
        <v>-1282.4028144855199</v>
      </c>
      <c r="AF21" s="90"/>
    </row>
    <row r="22" spans="1:32" ht="15" x14ac:dyDescent="0.2">
      <c r="A22" s="27"/>
      <c r="B22" s="615"/>
      <c r="C22" s="616"/>
      <c r="D22" s="617"/>
      <c r="E22" s="617"/>
      <c r="F22" s="617"/>
      <c r="G22" s="617"/>
      <c r="H22" s="618"/>
      <c r="I22" s="618"/>
      <c r="J22" s="618"/>
      <c r="K22" s="618"/>
      <c r="L22" s="618"/>
      <c r="M22" s="618"/>
      <c r="N22" s="618"/>
      <c r="O22" s="618"/>
      <c r="P22" s="618"/>
      <c r="Q22" s="618"/>
      <c r="R22" s="618"/>
      <c r="S22" s="618"/>
      <c r="T22" s="618"/>
      <c r="U22" s="618"/>
      <c r="V22" s="618"/>
      <c r="W22" s="618"/>
      <c r="X22" s="859"/>
      <c r="Y22" s="859"/>
      <c r="Z22" s="859"/>
      <c r="AA22" s="860"/>
      <c r="AB22" s="860"/>
      <c r="AC22" s="619"/>
      <c r="AD22" s="1052"/>
      <c r="AE22" s="620"/>
      <c r="AF22" s="90"/>
    </row>
    <row r="23" spans="1:32" ht="15" x14ac:dyDescent="0.2">
      <c r="A23" s="27"/>
      <c r="B23" s="1409" t="s">
        <v>39</v>
      </c>
      <c r="C23" s="621" t="s">
        <v>33</v>
      </c>
      <c r="D23" s="625">
        <v>1514.33</v>
      </c>
      <c r="E23" s="625">
        <v>548.36300000000006</v>
      </c>
      <c r="F23" s="625">
        <v>946.19</v>
      </c>
      <c r="G23" s="625">
        <v>1077.76</v>
      </c>
      <c r="H23" s="625">
        <v>798.84799999999996</v>
      </c>
      <c r="I23" s="625">
        <v>1996.81</v>
      </c>
      <c r="J23" s="625">
        <v>1609.876</v>
      </c>
      <c r="K23" s="625">
        <v>1014.423</v>
      </c>
      <c r="L23" s="625">
        <v>1328.0119999999999</v>
      </c>
      <c r="M23" s="625">
        <v>178.59</v>
      </c>
      <c r="N23" s="625">
        <v>1962.5259999999998</v>
      </c>
      <c r="O23" s="626">
        <v>769.53399999999999</v>
      </c>
      <c r="P23" s="626">
        <v>362.03898999999996</v>
      </c>
      <c r="Q23" s="626">
        <v>467.51609999999999</v>
      </c>
      <c r="R23" s="626">
        <v>518.27520500000003</v>
      </c>
      <c r="S23" s="626">
        <v>335.66874893999994</v>
      </c>
      <c r="T23" s="626">
        <v>1028.6224</v>
      </c>
      <c r="U23" s="626">
        <v>790.81500000000005</v>
      </c>
      <c r="V23" s="626">
        <v>841.21100000000001</v>
      </c>
      <c r="W23" s="626">
        <v>753.39196800000013</v>
      </c>
      <c r="X23" s="625">
        <v>1154.8860000000002</v>
      </c>
      <c r="Y23" s="625">
        <v>571.04719999999998</v>
      </c>
      <c r="Z23" s="625">
        <v>641.65977972000019</v>
      </c>
      <c r="AA23" s="628">
        <v>936.16300000000001</v>
      </c>
      <c r="AB23" s="628">
        <v>902.76807637000002</v>
      </c>
      <c r="AC23" s="864">
        <v>1244.3645799999999</v>
      </c>
      <c r="AD23" s="1054">
        <v>578.73193500000002</v>
      </c>
      <c r="AE23" s="627">
        <f>SUM(D23:AD23)</f>
        <v>24872.421983029999</v>
      </c>
      <c r="AF23" s="90"/>
    </row>
    <row r="24" spans="1:32" ht="15" x14ac:dyDescent="0.2">
      <c r="A24" s="27"/>
      <c r="B24" s="1410"/>
      <c r="C24" s="605" t="s">
        <v>34</v>
      </c>
      <c r="D24" s="628">
        <v>-270.17</v>
      </c>
      <c r="E24" s="628">
        <v>-361.74</v>
      </c>
      <c r="F24" s="628">
        <v>-210.26</v>
      </c>
      <c r="G24" s="628">
        <v>-256.91000000000003</v>
      </c>
      <c r="H24" s="628">
        <v>-299.74799999999999</v>
      </c>
      <c r="I24" s="628">
        <v>-365.62299999999999</v>
      </c>
      <c r="J24" s="628">
        <v>-461.54300000000001</v>
      </c>
      <c r="K24" s="628">
        <v>-559.59199999999998</v>
      </c>
      <c r="L24" s="628">
        <v>-709.29399999999998</v>
      </c>
      <c r="M24" s="628">
        <v>-1340.34</v>
      </c>
      <c r="N24" s="628">
        <v>-2976.9155999999998</v>
      </c>
      <c r="O24" s="629">
        <v>-859.57168000000001</v>
      </c>
      <c r="P24" s="629">
        <v>-934.1669999999998</v>
      </c>
      <c r="Q24" s="629">
        <v>-1143.2294000000002</v>
      </c>
      <c r="R24" s="629">
        <v>-1044.8227280400001</v>
      </c>
      <c r="S24" s="629">
        <v>-939.90089999999987</v>
      </c>
      <c r="T24" s="629">
        <v>-794.30639999999994</v>
      </c>
      <c r="U24" s="629">
        <v>-746.69100000000003</v>
      </c>
      <c r="V24" s="629">
        <v>-630.34260000000006</v>
      </c>
      <c r="W24" s="629">
        <v>-684.65250000000003</v>
      </c>
      <c r="X24" s="628">
        <v>-665.16909999999996</v>
      </c>
      <c r="Y24" s="628">
        <v>-669.62632700000006</v>
      </c>
      <c r="Z24" s="628">
        <v>-789.74793167522989</v>
      </c>
      <c r="AA24" s="628">
        <v>-739.51</v>
      </c>
      <c r="AB24" s="628">
        <v>-632.19048999999995</v>
      </c>
      <c r="AC24" s="864">
        <v>-697.93946400000004</v>
      </c>
      <c r="AD24" s="1054">
        <v>-396.839</v>
      </c>
      <c r="AE24" s="627">
        <f>SUM(D24:AD24)</f>
        <v>-20180.842120715228</v>
      </c>
      <c r="AF24" s="90"/>
    </row>
    <row r="25" spans="1:32" ht="15" x14ac:dyDescent="0.2">
      <c r="A25" s="27"/>
      <c r="B25" s="1410"/>
      <c r="C25" s="605" t="s">
        <v>35</v>
      </c>
      <c r="D25" s="628">
        <v>1244.1600000000001</v>
      </c>
      <c r="E25" s="628">
        <v>186.62300000000005</v>
      </c>
      <c r="F25" s="628">
        <v>735.93</v>
      </c>
      <c r="G25" s="628">
        <v>820.85</v>
      </c>
      <c r="H25" s="628">
        <v>499.1</v>
      </c>
      <c r="I25" s="628">
        <v>1631.1869999999999</v>
      </c>
      <c r="J25" s="628">
        <v>1148.3330000000001</v>
      </c>
      <c r="K25" s="628">
        <v>454.83100000000002</v>
      </c>
      <c r="L25" s="628">
        <v>618.71799999999996</v>
      </c>
      <c r="M25" s="628">
        <v>-1161.75</v>
      </c>
      <c r="N25" s="628">
        <v>-1014.3896</v>
      </c>
      <c r="O25" s="628">
        <v>-90.037680000000023</v>
      </c>
      <c r="P25" s="628">
        <v>-572.1280099999999</v>
      </c>
      <c r="Q25" s="628">
        <v>-675.71330000000012</v>
      </c>
      <c r="R25" s="628">
        <v>-526.5475230400001</v>
      </c>
      <c r="S25" s="628">
        <v>-604.23215105999998</v>
      </c>
      <c r="T25" s="628">
        <v>234.31600000000003</v>
      </c>
      <c r="U25" s="628">
        <v>44.12399999999991</v>
      </c>
      <c r="V25" s="628">
        <v>210.86839999999995</v>
      </c>
      <c r="W25" s="629">
        <v>68.739468000000102</v>
      </c>
      <c r="X25" s="628">
        <v>489.71690000000024</v>
      </c>
      <c r="Y25" s="628">
        <v>-98.579127000000085</v>
      </c>
      <c r="Z25" s="628">
        <v>-148.0881519552297</v>
      </c>
      <c r="AA25" s="628">
        <v>196.65299999999999</v>
      </c>
      <c r="AB25" s="628">
        <v>270.57758637000006</v>
      </c>
      <c r="AC25" s="863">
        <v>546.42511599999989</v>
      </c>
      <c r="AD25" s="1053">
        <v>181.89293500000002</v>
      </c>
      <c r="AE25" s="627">
        <f>SUM(D25:AD25)</f>
        <v>4691.5798623147712</v>
      </c>
      <c r="AF25" s="90"/>
    </row>
    <row r="26" spans="1:32" ht="15" x14ac:dyDescent="0.2">
      <c r="A26" s="27"/>
      <c r="B26" s="1410"/>
      <c r="C26" s="605" t="s">
        <v>36</v>
      </c>
      <c r="D26" s="628">
        <v>-222.76</v>
      </c>
      <c r="E26" s="628">
        <v>-269.82</v>
      </c>
      <c r="F26" s="628">
        <v>-306.5</v>
      </c>
      <c r="G26" s="628">
        <v>-315.73</v>
      </c>
      <c r="H26" s="628">
        <v>-337.45499999999998</v>
      </c>
      <c r="I26" s="628">
        <v>-365.17899999999997</v>
      </c>
      <c r="J26" s="628">
        <v>-527.42700000000002</v>
      </c>
      <c r="K26" s="628">
        <v>-702.83199999999999</v>
      </c>
      <c r="L26" s="628">
        <v>-712.48800000000006</v>
      </c>
      <c r="M26" s="628">
        <v>-511.66</v>
      </c>
      <c r="N26" s="628">
        <v>-362.80691999999999</v>
      </c>
      <c r="O26" s="629">
        <v>-240.76</v>
      </c>
      <c r="P26" s="629">
        <v>-282.24469999999997</v>
      </c>
      <c r="Q26" s="629">
        <v>-338.67895499999992</v>
      </c>
      <c r="R26" s="629">
        <v>-352.04700000000003</v>
      </c>
      <c r="S26" s="629">
        <v>-252.39179999999999</v>
      </c>
      <c r="T26" s="629">
        <v>-160.57199999999997</v>
      </c>
      <c r="U26" s="629">
        <v>-140.40860000000001</v>
      </c>
      <c r="V26" s="629">
        <v>-130.49514699999997</v>
      </c>
      <c r="W26" s="629">
        <v>-131.27179799999999</v>
      </c>
      <c r="X26" s="628">
        <v>-138.87339</v>
      </c>
      <c r="Y26" s="628">
        <v>-128.7038</v>
      </c>
      <c r="Z26" s="628">
        <v>-137.67078139770953</v>
      </c>
      <c r="AA26" s="628">
        <v>-118.517</v>
      </c>
      <c r="AB26" s="628">
        <v>-140.55459999999999</v>
      </c>
      <c r="AC26" s="863">
        <v>-177.21893999999998</v>
      </c>
      <c r="AD26" s="1053">
        <v>-165.85532999999998</v>
      </c>
      <c r="AE26" s="627">
        <f>SUM(D26:AD26)</f>
        <v>-7670.9217613977098</v>
      </c>
      <c r="AF26" s="90"/>
    </row>
    <row r="27" spans="1:32" ht="15" x14ac:dyDescent="0.2">
      <c r="A27" s="27"/>
      <c r="B27" s="1411"/>
      <c r="C27" s="609" t="s">
        <v>37</v>
      </c>
      <c r="D27" s="630">
        <v>1021.4</v>
      </c>
      <c r="E27" s="630">
        <v>-83.196999999999946</v>
      </c>
      <c r="F27" s="630">
        <v>429.43</v>
      </c>
      <c r="G27" s="630">
        <v>505.12</v>
      </c>
      <c r="H27" s="630">
        <v>161.64500000000001</v>
      </c>
      <c r="I27" s="630">
        <v>1266.0079999999998</v>
      </c>
      <c r="J27" s="630">
        <v>620.90600000000006</v>
      </c>
      <c r="K27" s="630">
        <v>-248.00099999999998</v>
      </c>
      <c r="L27" s="630">
        <v>-93.770000000000095</v>
      </c>
      <c r="M27" s="630">
        <v>-1673.41</v>
      </c>
      <c r="N27" s="630">
        <v>-1377.19652</v>
      </c>
      <c r="O27" s="630">
        <v>-330.79768000000001</v>
      </c>
      <c r="P27" s="630">
        <v>-854.37270999999987</v>
      </c>
      <c r="Q27" s="630">
        <v>-1014.392255</v>
      </c>
      <c r="R27" s="630">
        <v>-878.59452304000013</v>
      </c>
      <c r="S27" s="630">
        <v>-856.62395105999997</v>
      </c>
      <c r="T27" s="630">
        <v>73.744000000000057</v>
      </c>
      <c r="U27" s="630">
        <v>-96.284600000000097</v>
      </c>
      <c r="V27" s="630">
        <v>80.373252999999977</v>
      </c>
      <c r="W27" s="856">
        <v>-62.532329999999888</v>
      </c>
      <c r="X27" s="630">
        <v>350.84351000000026</v>
      </c>
      <c r="Y27" s="630">
        <v>-227.28292700000009</v>
      </c>
      <c r="Z27" s="630">
        <v>-285.75893335293927</v>
      </c>
      <c r="AA27" s="630">
        <v>78.135999999999996</v>
      </c>
      <c r="AB27" s="630">
        <v>130.02298637000007</v>
      </c>
      <c r="AC27" s="863">
        <v>369.20617599999991</v>
      </c>
      <c r="AD27" s="1053">
        <v>16.037605000000042</v>
      </c>
      <c r="AE27" s="627">
        <f>SUM(D27:AD27)</f>
        <v>-2979.3418990829391</v>
      </c>
      <c r="AF27" s="90"/>
    </row>
    <row r="28" spans="1:32" ht="15" x14ac:dyDescent="0.2">
      <c r="A28" s="27"/>
      <c r="B28" s="615"/>
      <c r="C28" s="616"/>
      <c r="D28" s="617"/>
      <c r="E28" s="617"/>
      <c r="F28" s="617"/>
      <c r="G28" s="617"/>
      <c r="H28" s="618"/>
      <c r="I28" s="618"/>
      <c r="J28" s="618"/>
      <c r="K28" s="618"/>
      <c r="L28" s="618"/>
      <c r="M28" s="618"/>
      <c r="N28" s="618"/>
      <c r="O28" s="618"/>
      <c r="P28" s="618"/>
      <c r="Q28" s="618"/>
      <c r="R28" s="618"/>
      <c r="S28" s="618"/>
      <c r="T28" s="618"/>
      <c r="U28" s="618"/>
      <c r="V28" s="618"/>
      <c r="W28" s="618"/>
      <c r="X28" s="859"/>
      <c r="Y28" s="859"/>
      <c r="Z28" s="859"/>
      <c r="AA28" s="859"/>
      <c r="AB28" s="859"/>
      <c r="AC28" s="618"/>
      <c r="AD28" s="1055"/>
      <c r="AE28" s="866"/>
      <c r="AF28" s="90"/>
    </row>
    <row r="29" spans="1:32" ht="15" x14ac:dyDescent="0.2">
      <c r="A29" s="27"/>
      <c r="B29" s="1409" t="s">
        <v>280</v>
      </c>
      <c r="C29" s="621" t="s">
        <v>33</v>
      </c>
      <c r="D29" s="622">
        <v>1.024</v>
      </c>
      <c r="E29" s="622">
        <v>2.9470000000000001</v>
      </c>
      <c r="F29" s="622">
        <v>4.1349999999999998</v>
      </c>
      <c r="G29" s="622">
        <v>9.7059999999999995</v>
      </c>
      <c r="H29" s="622">
        <v>20.713999999999999</v>
      </c>
      <c r="I29" s="622">
        <v>22.091999999999999</v>
      </c>
      <c r="J29" s="622">
        <v>28.187000000000001</v>
      </c>
      <c r="K29" s="622">
        <v>4.8129999999999997</v>
      </c>
      <c r="L29" s="622">
        <v>2.4630000000000001</v>
      </c>
      <c r="M29" s="622">
        <v>0</v>
      </c>
      <c r="N29" s="622">
        <v>4.5220000000000002</v>
      </c>
      <c r="O29" s="622">
        <v>13.612865000000001</v>
      </c>
      <c r="P29" s="622">
        <v>48.266404000000001</v>
      </c>
      <c r="Q29" s="622">
        <v>88.828054999999992</v>
      </c>
      <c r="R29" s="622">
        <v>358.33955900000001</v>
      </c>
      <c r="S29" s="622">
        <v>304.74419000000006</v>
      </c>
      <c r="T29" s="622">
        <v>457.54579999999999</v>
      </c>
      <c r="U29" s="622">
        <v>202.65719999999999</v>
      </c>
      <c r="V29" s="622">
        <v>469.62361999999996</v>
      </c>
      <c r="W29" s="623">
        <v>362.02826799999997</v>
      </c>
      <c r="X29" s="622">
        <v>494.75291100000004</v>
      </c>
      <c r="Y29" s="622">
        <v>432.48291999999998</v>
      </c>
      <c r="Z29" s="622">
        <v>474.16258728880769</v>
      </c>
      <c r="AA29" s="606">
        <v>301.97399999999999</v>
      </c>
      <c r="AB29" s="606">
        <v>779.26239367000005</v>
      </c>
      <c r="AC29" s="865">
        <v>936.67882000000009</v>
      </c>
      <c r="AD29" s="1056">
        <v>558.85771999999997</v>
      </c>
      <c r="AE29" s="614">
        <f>SUM(D29:AD29)</f>
        <v>6384.4203129588077</v>
      </c>
      <c r="AF29" s="90"/>
    </row>
    <row r="30" spans="1:32" ht="15" x14ac:dyDescent="0.2">
      <c r="A30" s="27"/>
      <c r="B30" s="1410"/>
      <c r="C30" s="605" t="s">
        <v>34</v>
      </c>
      <c r="D30" s="606">
        <v>-1.2709999999999999</v>
      </c>
      <c r="E30" s="606">
        <v>-2.0059999999999998</v>
      </c>
      <c r="F30" s="606">
        <v>-2.0709999999999997</v>
      </c>
      <c r="G30" s="606">
        <v>-2.165</v>
      </c>
      <c r="H30" s="606">
        <v>-2.2389999999999999</v>
      </c>
      <c r="I30" s="606">
        <v>-3.548</v>
      </c>
      <c r="J30" s="606">
        <v>-4.24</v>
      </c>
      <c r="K30" s="606">
        <v>-6.843</v>
      </c>
      <c r="L30" s="606">
        <v>-6.8209999999999997</v>
      </c>
      <c r="M30" s="606">
        <v>-4.5999999999999996</v>
      </c>
      <c r="N30" s="606">
        <v>-9.861699999999999</v>
      </c>
      <c r="O30" s="606">
        <v>-13.112</v>
      </c>
      <c r="P30" s="606">
        <v>-8.3688000000000002</v>
      </c>
      <c r="Q30" s="606">
        <v>-12.226599999999999</v>
      </c>
      <c r="R30" s="606">
        <v>-24.59545</v>
      </c>
      <c r="S30" s="606">
        <v>-33.334631829999999</v>
      </c>
      <c r="T30" s="606">
        <v>-39.097163700000003</v>
      </c>
      <c r="U30" s="606">
        <v>-73.833502440000018</v>
      </c>
      <c r="V30" s="606">
        <v>-93.220416999999998</v>
      </c>
      <c r="W30" s="607">
        <v>-148.922684</v>
      </c>
      <c r="X30" s="606">
        <v>-156.91856799999999</v>
      </c>
      <c r="Y30" s="606">
        <v>-199.43895600000002</v>
      </c>
      <c r="Z30" s="606">
        <v>-241.95195099730364</v>
      </c>
      <c r="AA30" s="606">
        <v>-248.59</v>
      </c>
      <c r="AB30" s="606">
        <v>-320.33198600000003</v>
      </c>
      <c r="AC30" s="631">
        <v>-364.64214978000001</v>
      </c>
      <c r="AD30" s="1050">
        <v>-287.78170000000006</v>
      </c>
      <c r="AE30" s="614">
        <f>SUM(D30:AD30)</f>
        <v>-2312.0322597473037</v>
      </c>
      <c r="AF30" s="90"/>
    </row>
    <row r="31" spans="1:32" ht="15" x14ac:dyDescent="0.2">
      <c r="A31" s="27"/>
      <c r="B31" s="1410"/>
      <c r="C31" s="605" t="s">
        <v>35</v>
      </c>
      <c r="D31" s="606">
        <v>-0.24699999999999989</v>
      </c>
      <c r="E31" s="606">
        <v>0.94100000000000028</v>
      </c>
      <c r="F31" s="606">
        <v>2.0640000000000001</v>
      </c>
      <c r="G31" s="606">
        <v>7.5409999999999995</v>
      </c>
      <c r="H31" s="606">
        <v>18.475000000000001</v>
      </c>
      <c r="I31" s="606">
        <v>18.543999999999997</v>
      </c>
      <c r="J31" s="606">
        <v>23.947000000000003</v>
      </c>
      <c r="K31" s="606">
        <v>-2.0299999999999998</v>
      </c>
      <c r="L31" s="606">
        <v>-4.3579999999999997</v>
      </c>
      <c r="M31" s="606">
        <v>-4.5999999999999996</v>
      </c>
      <c r="N31" s="606">
        <v>-5.3396999999999988</v>
      </c>
      <c r="O31" s="606">
        <v>0.500865000000001</v>
      </c>
      <c r="P31" s="606">
        <v>39.897604000000001</v>
      </c>
      <c r="Q31" s="606">
        <v>76.601454999999987</v>
      </c>
      <c r="R31" s="606">
        <v>333.74410899999998</v>
      </c>
      <c r="S31" s="606">
        <v>271.40955817000008</v>
      </c>
      <c r="T31" s="606">
        <v>418.44863629999998</v>
      </c>
      <c r="U31" s="606">
        <v>128.82369755999997</v>
      </c>
      <c r="V31" s="606">
        <v>376.40320299999996</v>
      </c>
      <c r="W31" s="607">
        <v>213.10558399999996</v>
      </c>
      <c r="X31" s="606">
        <v>337.83434300000005</v>
      </c>
      <c r="Y31" s="606">
        <v>233.04396399999996</v>
      </c>
      <c r="Z31" s="606">
        <v>232.21063629150404</v>
      </c>
      <c r="AA31" s="606">
        <v>53.384</v>
      </c>
      <c r="AB31" s="606">
        <v>458.93040767000002</v>
      </c>
      <c r="AC31" s="863">
        <v>572.03667022000013</v>
      </c>
      <c r="AD31" s="1053">
        <v>271.07601999999991</v>
      </c>
      <c r="AE31" s="614">
        <f>SUM(D31:AD31)</f>
        <v>4072.388053211504</v>
      </c>
      <c r="AF31" s="90"/>
    </row>
    <row r="32" spans="1:32" ht="15" x14ac:dyDescent="0.2">
      <c r="A32" s="27"/>
      <c r="B32" s="1410"/>
      <c r="C32" s="605" t="s">
        <v>36</v>
      </c>
      <c r="D32" s="606">
        <v>-1.0469999999999999</v>
      </c>
      <c r="E32" s="606">
        <v>-1.1240000000000001</v>
      </c>
      <c r="F32" s="606">
        <v>-1.2549999999999999</v>
      </c>
      <c r="G32" s="606">
        <v>-1.369</v>
      </c>
      <c r="H32" s="606">
        <v>-2.0230000000000001</v>
      </c>
      <c r="I32" s="606">
        <v>-3.774</v>
      </c>
      <c r="J32" s="606">
        <v>-4.351</v>
      </c>
      <c r="K32" s="606">
        <v>-5.6040000000000001</v>
      </c>
      <c r="L32" s="606">
        <v>-5.4090000000000007</v>
      </c>
      <c r="M32" s="606">
        <v>-1.24</v>
      </c>
      <c r="N32" s="606">
        <v>-1.707055</v>
      </c>
      <c r="O32" s="606">
        <v>-10.696306</v>
      </c>
      <c r="P32" s="606">
        <v>-5.9416359999999999</v>
      </c>
      <c r="Q32" s="606">
        <v>-9.600263</v>
      </c>
      <c r="R32" s="606">
        <v>-16.974018999999998</v>
      </c>
      <c r="S32" s="606">
        <v>-28.056669100000001</v>
      </c>
      <c r="T32" s="606">
        <v>-36.212320890000008</v>
      </c>
      <c r="U32" s="606">
        <v>-27.375441879999997</v>
      </c>
      <c r="V32" s="606">
        <v>-34.713676</v>
      </c>
      <c r="W32" s="607">
        <v>-47.964547999999994</v>
      </c>
      <c r="X32" s="606">
        <v>-50.396422000000001</v>
      </c>
      <c r="Y32" s="606">
        <v>-53.478645</v>
      </c>
      <c r="Z32" s="606">
        <v>-64.561118019588719</v>
      </c>
      <c r="AA32" s="606">
        <v>-71.102999999999994</v>
      </c>
      <c r="AB32" s="606">
        <v>-91.668310999999989</v>
      </c>
      <c r="AC32" s="863">
        <v>-118.81940300000001</v>
      </c>
      <c r="AD32" s="1053">
        <v>-138.199467</v>
      </c>
      <c r="AE32" s="614">
        <f>SUM(D32:AD32)</f>
        <v>-834.66430088958873</v>
      </c>
      <c r="AF32" s="90"/>
    </row>
    <row r="33" spans="1:32" ht="15" x14ac:dyDescent="0.2">
      <c r="A33" s="27"/>
      <c r="B33" s="1410"/>
      <c r="C33" s="624" t="s">
        <v>37</v>
      </c>
      <c r="D33" s="613">
        <v>-1.2939999999999998</v>
      </c>
      <c r="E33" s="613">
        <v>-0.18299999999999983</v>
      </c>
      <c r="F33" s="613">
        <v>0.80900000000000016</v>
      </c>
      <c r="G33" s="613">
        <v>6.1719999999999997</v>
      </c>
      <c r="H33" s="613">
        <v>16.451999999999998</v>
      </c>
      <c r="I33" s="613">
        <v>14.77</v>
      </c>
      <c r="J33" s="613">
        <v>19.596000000000004</v>
      </c>
      <c r="K33" s="613">
        <v>-7.6340000000000003</v>
      </c>
      <c r="L33" s="613">
        <v>-9.7669999999999995</v>
      </c>
      <c r="M33" s="613">
        <v>-5.84</v>
      </c>
      <c r="N33" s="613">
        <v>-7.0467549999999992</v>
      </c>
      <c r="O33" s="613">
        <v>-10.195440999999999</v>
      </c>
      <c r="P33" s="613">
        <v>33.955967999999999</v>
      </c>
      <c r="Q33" s="613">
        <v>67.001191999999989</v>
      </c>
      <c r="R33" s="613">
        <v>316.77008999999998</v>
      </c>
      <c r="S33" s="613">
        <v>243.35288907000009</v>
      </c>
      <c r="T33" s="613">
        <v>382.23631540999997</v>
      </c>
      <c r="U33" s="613">
        <v>101.44825567999997</v>
      </c>
      <c r="V33" s="613">
        <v>341.68952699999994</v>
      </c>
      <c r="W33" s="612">
        <v>165.14103599999999</v>
      </c>
      <c r="X33" s="610">
        <v>287.43792100000007</v>
      </c>
      <c r="Y33" s="610">
        <v>179.56531899999996</v>
      </c>
      <c r="Z33" s="610">
        <v>167.64951827191533</v>
      </c>
      <c r="AA33" s="610">
        <v>-17.719000000000001</v>
      </c>
      <c r="AB33" s="610">
        <v>367.26209667000001</v>
      </c>
      <c r="AC33" s="863">
        <v>453.21726722000011</v>
      </c>
      <c r="AD33" s="1053">
        <v>132.87655299999992</v>
      </c>
      <c r="AE33" s="614">
        <f>SUM(D33:AD33)</f>
        <v>3237.7237523219155</v>
      </c>
      <c r="AF33" s="90"/>
    </row>
    <row r="34" spans="1:32" ht="15" x14ac:dyDescent="0.2">
      <c r="A34" s="27"/>
      <c r="B34" s="632"/>
      <c r="C34" s="617"/>
      <c r="D34" s="617"/>
      <c r="E34" s="617"/>
      <c r="F34" s="617"/>
      <c r="G34" s="617"/>
      <c r="H34" s="618"/>
      <c r="I34" s="618"/>
      <c r="J34" s="618"/>
      <c r="K34" s="618"/>
      <c r="L34" s="618"/>
      <c r="M34" s="618"/>
      <c r="N34" s="618"/>
      <c r="O34" s="618"/>
      <c r="P34" s="618"/>
      <c r="Q34" s="618"/>
      <c r="R34" s="618"/>
      <c r="S34" s="618"/>
      <c r="T34" s="618"/>
      <c r="U34" s="618"/>
      <c r="V34" s="618"/>
      <c r="W34" s="618"/>
      <c r="X34" s="618"/>
      <c r="Y34" s="618"/>
      <c r="Z34" s="618"/>
      <c r="AA34" s="618"/>
      <c r="AB34" s="618"/>
      <c r="AC34" s="618"/>
      <c r="AD34" s="1055"/>
      <c r="AE34" s="866"/>
      <c r="AF34" s="90"/>
    </row>
    <row r="35" spans="1:32" ht="19.5" customHeight="1" x14ac:dyDescent="0.2">
      <c r="A35" s="27"/>
      <c r="B35" s="1412" t="s">
        <v>368</v>
      </c>
      <c r="C35" s="1413"/>
      <c r="D35" s="633">
        <f t="shared" ref="D35:F39" si="0">+D11+D17+D23+D29</f>
        <v>4169.5439999999999</v>
      </c>
      <c r="E35" s="633">
        <f t="shared" si="0"/>
        <v>1674.03</v>
      </c>
      <c r="F35" s="633">
        <f t="shared" si="0"/>
        <v>4413.2350000000006</v>
      </c>
      <c r="G35" s="633">
        <f t="shared" ref="G35:R35" si="1">+G11+G17+G23+G29</f>
        <v>2446.616</v>
      </c>
      <c r="H35" s="633">
        <f t="shared" si="1"/>
        <v>2167.0590000000002</v>
      </c>
      <c r="I35" s="633">
        <f t="shared" si="1"/>
        <v>3504.828</v>
      </c>
      <c r="J35" s="633">
        <f t="shared" si="1"/>
        <v>2856.6289999999999</v>
      </c>
      <c r="K35" s="633">
        <f t="shared" si="1"/>
        <v>4026.5010000000002</v>
      </c>
      <c r="L35" s="633">
        <f t="shared" si="1"/>
        <v>13384.635</v>
      </c>
      <c r="M35" s="633">
        <f t="shared" si="1"/>
        <v>595.29999999999995</v>
      </c>
      <c r="N35" s="633">
        <f t="shared" si="1"/>
        <v>10238.230700000002</v>
      </c>
      <c r="O35" s="633">
        <f t="shared" si="1"/>
        <v>4577.743665</v>
      </c>
      <c r="P35" s="633">
        <f t="shared" si="1"/>
        <v>1007.4482939999998</v>
      </c>
      <c r="Q35" s="633">
        <f t="shared" si="1"/>
        <v>1688.9953949999999</v>
      </c>
      <c r="R35" s="633">
        <f t="shared" si="1"/>
        <v>2383.9015639999998</v>
      </c>
      <c r="S35" s="633">
        <f t="shared" ref="S35:AB35" si="2">+S11+S17+S23+S29</f>
        <v>1871.1380659400002</v>
      </c>
      <c r="T35" s="633">
        <f t="shared" si="2"/>
        <v>3183.7038000000002</v>
      </c>
      <c r="U35" s="633">
        <f t="shared" si="2"/>
        <v>2430.7392000000004</v>
      </c>
      <c r="V35" s="633">
        <f t="shared" si="2"/>
        <v>2578.3072189999998</v>
      </c>
      <c r="W35" s="633">
        <f t="shared" si="2"/>
        <v>2132.202436</v>
      </c>
      <c r="X35" s="633">
        <f t="shared" si="2"/>
        <v>2770.4889109999999</v>
      </c>
      <c r="Y35" s="633">
        <f t="shared" si="2"/>
        <v>2280.2355010000001</v>
      </c>
      <c r="Z35" s="633">
        <f t="shared" si="2"/>
        <v>1885.7279706388076</v>
      </c>
      <c r="AA35" s="633">
        <f t="shared" si="2"/>
        <v>2448.3389999999999</v>
      </c>
      <c r="AB35" s="633">
        <f t="shared" si="2"/>
        <v>2925.8831700400001</v>
      </c>
      <c r="AC35" s="633">
        <f t="shared" ref="AC35:AD39" si="3">+AC11+AC17+AC23+AC29</f>
        <v>31837.790300000001</v>
      </c>
      <c r="AD35" s="1057">
        <f t="shared" si="3"/>
        <v>18446.832355000002</v>
      </c>
      <c r="AE35" s="867">
        <f>SUM(D35:AD35)</f>
        <v>133926.0845466188</v>
      </c>
      <c r="AF35" s="90"/>
    </row>
    <row r="36" spans="1:32" ht="23.25" customHeight="1" x14ac:dyDescent="0.2">
      <c r="A36" s="27"/>
      <c r="B36" s="1414" t="s">
        <v>369</v>
      </c>
      <c r="C36" s="1415"/>
      <c r="D36" s="633">
        <f t="shared" si="0"/>
        <v>-813.471</v>
      </c>
      <c r="E36" s="633">
        <f t="shared" si="0"/>
        <v>-863.42599999999993</v>
      </c>
      <c r="F36" s="633">
        <f t="shared" si="0"/>
        <v>-793.90099999999995</v>
      </c>
      <c r="G36" s="633">
        <f t="shared" ref="G36:R36" si="4">+G12+G18+G24+G30</f>
        <v>-1047.4850000000001</v>
      </c>
      <c r="H36" s="633">
        <f t="shared" si="4"/>
        <v>-1091.1570000000002</v>
      </c>
      <c r="I36" s="633">
        <f t="shared" si="4"/>
        <v>-1365.3579999999999</v>
      </c>
      <c r="J36" s="633">
        <f t="shared" si="4"/>
        <v>-1648.45</v>
      </c>
      <c r="K36" s="633">
        <f t="shared" si="4"/>
        <v>-2199.5589999999997</v>
      </c>
      <c r="L36" s="633">
        <f t="shared" si="4"/>
        <v>-2205.9290000000001</v>
      </c>
      <c r="M36" s="633">
        <f t="shared" si="4"/>
        <v>-3011.32</v>
      </c>
      <c r="N36" s="633">
        <f t="shared" si="4"/>
        <v>-11060.6613</v>
      </c>
      <c r="O36" s="633">
        <f t="shared" si="4"/>
        <v>-6871.1496800000004</v>
      </c>
      <c r="P36" s="633">
        <f t="shared" si="4"/>
        <v>-5066.7495000000008</v>
      </c>
      <c r="Q36" s="633">
        <f t="shared" si="4"/>
        <v>-11911.209779999999</v>
      </c>
      <c r="R36" s="633">
        <f t="shared" si="4"/>
        <v>-2594.0950980400003</v>
      </c>
      <c r="S36" s="633">
        <f t="shared" ref="S36:AB36" si="5">+S12+S18+S24+S30</f>
        <v>-2271.5969318299994</v>
      </c>
      <c r="T36" s="633">
        <f t="shared" si="5"/>
        <v>-1691.8605636999998</v>
      </c>
      <c r="U36" s="633">
        <f t="shared" si="5"/>
        <v>-1680.0644024400001</v>
      </c>
      <c r="V36" s="633">
        <f t="shared" si="5"/>
        <v>-1618.3839170000001</v>
      </c>
      <c r="W36" s="633">
        <f t="shared" si="5"/>
        <v>-1742.030784</v>
      </c>
      <c r="X36" s="633">
        <f t="shared" si="5"/>
        <v>-1722.7117680000001</v>
      </c>
      <c r="Y36" s="633">
        <f t="shared" si="5"/>
        <v>-1805.3771299999999</v>
      </c>
      <c r="Z36" s="633">
        <f t="shared" si="5"/>
        <v>-2022.0518260819752</v>
      </c>
      <c r="AA36" s="633">
        <f t="shared" si="5"/>
        <v>-1857.454</v>
      </c>
      <c r="AB36" s="633">
        <f t="shared" si="5"/>
        <v>-1840.29223379</v>
      </c>
      <c r="AC36" s="633">
        <f t="shared" si="3"/>
        <v>-1927.96454978</v>
      </c>
      <c r="AD36" s="1057">
        <f t="shared" si="3"/>
        <v>-1355.0984000000001</v>
      </c>
      <c r="AE36" s="867">
        <f>SUM(D36:AD36)</f>
        <v>-74078.807864661969</v>
      </c>
      <c r="AF36" s="90"/>
    </row>
    <row r="37" spans="1:32" ht="23.25" customHeight="1" x14ac:dyDescent="0.2">
      <c r="A37" s="27"/>
      <c r="B37" s="1414" t="s">
        <v>370</v>
      </c>
      <c r="C37" s="1415"/>
      <c r="D37" s="633">
        <f t="shared" si="0"/>
        <v>3356.0729999999999</v>
      </c>
      <c r="E37" s="633">
        <f t="shared" si="0"/>
        <v>810.60400000000016</v>
      </c>
      <c r="F37" s="633">
        <f t="shared" si="0"/>
        <v>3619.3339999999998</v>
      </c>
      <c r="G37" s="633">
        <f t="shared" ref="G37:R37" si="6">+G13+G19+G25+G31</f>
        <v>1399.1309999999999</v>
      </c>
      <c r="H37" s="633">
        <f t="shared" si="6"/>
        <v>1075.902</v>
      </c>
      <c r="I37" s="633">
        <f t="shared" si="6"/>
        <v>2139.4699999999993</v>
      </c>
      <c r="J37" s="633">
        <f t="shared" si="6"/>
        <v>1208.1790000000001</v>
      </c>
      <c r="K37" s="633">
        <f t="shared" si="6"/>
        <v>1826.9420000000002</v>
      </c>
      <c r="L37" s="633">
        <f t="shared" si="6"/>
        <v>11178.706</v>
      </c>
      <c r="M37" s="633">
        <f t="shared" si="6"/>
        <v>-2416.02</v>
      </c>
      <c r="N37" s="633">
        <f t="shared" si="6"/>
        <v>-822.43059999999969</v>
      </c>
      <c r="O37" s="633">
        <f t="shared" si="6"/>
        <v>-2293.406015</v>
      </c>
      <c r="P37" s="633">
        <f t="shared" si="6"/>
        <v>-4059.301206000001</v>
      </c>
      <c r="Q37" s="633">
        <f t="shared" si="6"/>
        <v>-10222.214384999999</v>
      </c>
      <c r="R37" s="633">
        <f t="shared" si="6"/>
        <v>-210.19353404000037</v>
      </c>
      <c r="S37" s="633">
        <f t="shared" ref="S37:AB37" si="7">+S13+S19+S25+S31</f>
        <v>-400.45886588999952</v>
      </c>
      <c r="T37" s="633">
        <f t="shared" si="7"/>
        <v>1491.8432363000002</v>
      </c>
      <c r="U37" s="633">
        <f t="shared" si="7"/>
        <v>750.67479755999989</v>
      </c>
      <c r="V37" s="633">
        <f t="shared" si="7"/>
        <v>959.92330199999981</v>
      </c>
      <c r="W37" s="633">
        <f t="shared" si="7"/>
        <v>390.17165200000017</v>
      </c>
      <c r="X37" s="633">
        <f t="shared" si="7"/>
        <v>1047.7771430000003</v>
      </c>
      <c r="Y37" s="633">
        <f t="shared" si="7"/>
        <v>474.85837100000015</v>
      </c>
      <c r="Z37" s="633">
        <f t="shared" si="7"/>
        <v>-136.32385544316747</v>
      </c>
      <c r="AA37" s="633">
        <f t="shared" si="7"/>
        <v>590.88499999999999</v>
      </c>
      <c r="AB37" s="633">
        <f t="shared" si="7"/>
        <v>1085.5909362500001</v>
      </c>
      <c r="AC37" s="633">
        <f t="shared" si="3"/>
        <v>29909.825750219999</v>
      </c>
      <c r="AD37" s="1057">
        <f t="shared" si="3"/>
        <v>17091.733955000003</v>
      </c>
      <c r="AE37" s="867">
        <f>SUM(D37:AD37)</f>
        <v>59847.276681956835</v>
      </c>
      <c r="AF37" s="90"/>
    </row>
    <row r="38" spans="1:32" ht="21" customHeight="1" x14ac:dyDescent="0.2">
      <c r="A38" s="27"/>
      <c r="B38" s="1414" t="s">
        <v>40</v>
      </c>
      <c r="C38" s="1415"/>
      <c r="D38" s="633">
        <f t="shared" si="0"/>
        <v>-762.18700000000001</v>
      </c>
      <c r="E38" s="633">
        <f t="shared" si="0"/>
        <v>-765.98399999999992</v>
      </c>
      <c r="F38" s="633">
        <f t="shared" si="0"/>
        <v>-889.6149999999999</v>
      </c>
      <c r="G38" s="633">
        <f t="shared" ref="G38:R38" si="8">+G14+G20+G26+G32</f>
        <v>-965.10900000000004</v>
      </c>
      <c r="H38" s="633">
        <f t="shared" si="8"/>
        <v>-949.28499999999997</v>
      </c>
      <c r="I38" s="633">
        <f t="shared" si="8"/>
        <v>-961.51099999999997</v>
      </c>
      <c r="J38" s="633">
        <f t="shared" si="8"/>
        <v>-1166.223</v>
      </c>
      <c r="K38" s="633">
        <f t="shared" si="8"/>
        <v>-1406.0690000000002</v>
      </c>
      <c r="L38" s="633">
        <f t="shared" si="8"/>
        <v>-1610.2900000000002</v>
      </c>
      <c r="M38" s="633">
        <f t="shared" si="8"/>
        <v>-1687.3100000000002</v>
      </c>
      <c r="N38" s="633">
        <f t="shared" si="8"/>
        <v>-1586.6162750000001</v>
      </c>
      <c r="O38" s="633">
        <f t="shared" si="8"/>
        <v>-1227.4950059999999</v>
      </c>
      <c r="P38" s="633">
        <f t="shared" si="8"/>
        <v>-1254.5962950000001</v>
      </c>
      <c r="Q38" s="633">
        <f t="shared" si="8"/>
        <v>-912.78031800000008</v>
      </c>
      <c r="R38" s="633">
        <f t="shared" si="8"/>
        <v>-847.82981900000004</v>
      </c>
      <c r="S38" s="633">
        <f t="shared" ref="S38:AB38" si="9">+S14+S20+S26+S32</f>
        <v>-705.58286910000004</v>
      </c>
      <c r="T38" s="633">
        <f t="shared" si="9"/>
        <v>-562.56332089</v>
      </c>
      <c r="U38" s="633">
        <f t="shared" si="9"/>
        <v>-533.86784188000013</v>
      </c>
      <c r="V38" s="633">
        <f t="shared" si="9"/>
        <v>-487.493923</v>
      </c>
      <c r="W38" s="633">
        <f t="shared" si="9"/>
        <v>-489.42686699999996</v>
      </c>
      <c r="X38" s="633">
        <f t="shared" si="9"/>
        <v>-555.42711199999997</v>
      </c>
      <c r="Y38" s="633">
        <f t="shared" si="9"/>
        <v>-548.34751500000004</v>
      </c>
      <c r="Z38" s="633">
        <f t="shared" si="9"/>
        <v>-621.79396033337594</v>
      </c>
      <c r="AA38" s="633">
        <f t="shared" si="9"/>
        <v>-618.89</v>
      </c>
      <c r="AB38" s="633">
        <f t="shared" si="9"/>
        <v>-619.75356099999999</v>
      </c>
      <c r="AC38" s="633">
        <f t="shared" si="3"/>
        <v>-842.37704299999996</v>
      </c>
      <c r="AD38" s="1057">
        <f t="shared" si="3"/>
        <v>-1475.7447969999998</v>
      </c>
      <c r="AE38" s="867">
        <f>SUM(D38:AD38)</f>
        <v>-25054.169523203374</v>
      </c>
      <c r="AF38" s="90"/>
    </row>
    <row r="39" spans="1:32" ht="27" customHeight="1" thickBot="1" x14ac:dyDescent="0.25">
      <c r="A39" s="27"/>
      <c r="B39" s="1401" t="s">
        <v>41</v>
      </c>
      <c r="C39" s="1402"/>
      <c r="D39" s="28">
        <f t="shared" si="0"/>
        <v>2593.886</v>
      </c>
      <c r="E39" s="28">
        <f t="shared" si="0"/>
        <v>44.620000000000054</v>
      </c>
      <c r="F39" s="28">
        <f t="shared" si="0"/>
        <v>2729.7190000000001</v>
      </c>
      <c r="G39" s="28">
        <f t="shared" ref="G39:R39" si="10">+G15+G21+G27+G33</f>
        <v>434.02200000000005</v>
      </c>
      <c r="H39" s="28">
        <f t="shared" si="10"/>
        <v>126.61700000000005</v>
      </c>
      <c r="I39" s="28">
        <f t="shared" si="10"/>
        <v>1177.9589999999998</v>
      </c>
      <c r="J39" s="28">
        <f t="shared" si="10"/>
        <v>41.956000000000245</v>
      </c>
      <c r="K39" s="28">
        <f t="shared" si="10"/>
        <v>420.87300000000027</v>
      </c>
      <c r="L39" s="28">
        <f t="shared" si="10"/>
        <v>9568.4159999999993</v>
      </c>
      <c r="M39" s="28">
        <f t="shared" si="10"/>
        <v>-4103.33</v>
      </c>
      <c r="N39" s="28">
        <f t="shared" si="10"/>
        <v>-2409.0468749999995</v>
      </c>
      <c r="O39" s="28">
        <f t="shared" si="10"/>
        <v>-3520.9010210000001</v>
      </c>
      <c r="P39" s="28">
        <f t="shared" si="10"/>
        <v>-5313.8975010000004</v>
      </c>
      <c r="Q39" s="28">
        <f t="shared" si="10"/>
        <v>-11134.994703000002</v>
      </c>
      <c r="R39" s="28">
        <f t="shared" si="10"/>
        <v>-1058.0233530400003</v>
      </c>
      <c r="S39" s="28">
        <f t="shared" ref="S39:AB39" si="11">+S15+S21+S27+S33</f>
        <v>-1106.0417349899994</v>
      </c>
      <c r="T39" s="28">
        <f t="shared" si="11"/>
        <v>929.27991541000017</v>
      </c>
      <c r="U39" s="28">
        <f t="shared" si="11"/>
        <v>216.80695567999987</v>
      </c>
      <c r="V39" s="28">
        <f t="shared" si="11"/>
        <v>472.42937899999981</v>
      </c>
      <c r="W39" s="28">
        <f t="shared" si="11"/>
        <v>-99.255214999999794</v>
      </c>
      <c r="X39" s="28">
        <f t="shared" si="11"/>
        <v>492.35003100000029</v>
      </c>
      <c r="Y39" s="28">
        <f t="shared" si="11"/>
        <v>-73.489143999999868</v>
      </c>
      <c r="Z39" s="28">
        <f t="shared" si="11"/>
        <v>-758.11781577654335</v>
      </c>
      <c r="AA39" s="28">
        <f t="shared" si="11"/>
        <v>-28.005000000000003</v>
      </c>
      <c r="AB39" s="28">
        <f t="shared" si="11"/>
        <v>465.83737525000004</v>
      </c>
      <c r="AC39" s="28">
        <f t="shared" si="3"/>
        <v>29067.448707219999</v>
      </c>
      <c r="AD39" s="1058">
        <f t="shared" si="3"/>
        <v>15615.989158</v>
      </c>
      <c r="AE39" s="868">
        <f>SUM(D39:AD39)</f>
        <v>34793.107158753453</v>
      </c>
      <c r="AF39" s="90"/>
    </row>
    <row r="40" spans="1:32" ht="13.5" thickTop="1" x14ac:dyDescent="0.2"/>
    <row r="41" spans="1:32" x14ac:dyDescent="0.2">
      <c r="AA41" s="26"/>
    </row>
    <row r="42" spans="1:32" x14ac:dyDescent="0.2">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90"/>
      <c r="AD42" s="90"/>
      <c r="AE42" s="26"/>
    </row>
    <row r="43" spans="1:32" x14ac:dyDescent="0.2">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row>
    <row r="44" spans="1:32" x14ac:dyDescent="0.2">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row>
    <row r="45" spans="1:32" x14ac:dyDescent="0.2">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row>
    <row r="46" spans="1:32" x14ac:dyDescent="0.2">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row>
  </sheetData>
  <mergeCells count="12">
    <mergeCell ref="B39:C39"/>
    <mergeCell ref="B6:AB6"/>
    <mergeCell ref="B7:AB7"/>
    <mergeCell ref="B10:C10"/>
    <mergeCell ref="B11:B15"/>
    <mergeCell ref="B17:B21"/>
    <mergeCell ref="B23:B27"/>
    <mergeCell ref="B29:B33"/>
    <mergeCell ref="B35:C35"/>
    <mergeCell ref="B36:C36"/>
    <mergeCell ref="B37:C37"/>
    <mergeCell ref="B38:C38"/>
  </mergeCells>
  <hyperlinks>
    <hyperlink ref="A1" location="INDICE!A1" display="Indice"/>
  </hyperlinks>
  <printOptions horizontalCentered="1"/>
  <pageMargins left="0" right="0.17" top="0.19685039370078741" bottom="0.19685039370078741" header="0.15748031496062992" footer="0"/>
  <pageSetup scale="37" orientation="landscape" horizontalDpi="4294967293" r:id="rId1"/>
  <headerFooter scaleWithDoc="0">
    <oddFooter>&amp;R&amp;A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9"/>
  <sheetViews>
    <sheetView showGridLines="0" zoomScaleNormal="100" zoomScaleSheetLayoutView="85" workbookViewId="0"/>
  </sheetViews>
  <sheetFormatPr baseColWidth="10" defaultColWidth="11.42578125" defaultRowHeight="12.75" x14ac:dyDescent="0.2"/>
  <cols>
    <col min="1" max="1" width="6.42578125" style="465" bestFit="1" customWidth="1"/>
    <col min="2" max="2" width="28.7109375" style="719" customWidth="1"/>
    <col min="3" max="6" width="18.85546875" style="719" customWidth="1"/>
    <col min="7" max="16384" width="11.42578125" style="719"/>
  </cols>
  <sheetData>
    <row r="1" spans="1:7" ht="15" x14ac:dyDescent="0.2">
      <c r="A1" s="753" t="s">
        <v>220</v>
      </c>
      <c r="B1" s="756"/>
    </row>
    <row r="2" spans="1:7" ht="15" customHeight="1" x14ac:dyDescent="0.2">
      <c r="A2" s="755"/>
      <c r="B2" s="394" t="str">
        <f>+A.4.4!B2</f>
        <v>MINISTERIO DE ECONOMIA</v>
      </c>
      <c r="C2" s="720"/>
      <c r="D2" s="720"/>
      <c r="E2" s="720"/>
      <c r="F2" s="720"/>
    </row>
    <row r="3" spans="1:7" ht="15" customHeight="1" x14ac:dyDescent="0.2">
      <c r="A3" s="755"/>
      <c r="B3" s="712" t="s">
        <v>570</v>
      </c>
      <c r="C3" s="720"/>
      <c r="D3" s="720"/>
      <c r="E3" s="720"/>
      <c r="F3" s="720"/>
    </row>
    <row r="4" spans="1:7" x14ac:dyDescent="0.2">
      <c r="B4" s="721"/>
      <c r="C4" s="720"/>
      <c r="D4" s="720"/>
      <c r="E4" s="720"/>
      <c r="F4" s="720"/>
    </row>
    <row r="5" spans="1:7" x14ac:dyDescent="0.2">
      <c r="B5" s="721"/>
      <c r="C5" s="720"/>
      <c r="D5" s="720"/>
      <c r="E5" s="720"/>
      <c r="F5" s="720"/>
    </row>
    <row r="6" spans="1:7" ht="36" customHeight="1" x14ac:dyDescent="0.2">
      <c r="B6" s="1416" t="s">
        <v>816</v>
      </c>
      <c r="C6" s="1416"/>
      <c r="D6" s="1416"/>
      <c r="E6" s="1416"/>
      <c r="F6" s="1416"/>
    </row>
    <row r="7" spans="1:7" ht="15" x14ac:dyDescent="0.2">
      <c r="B7" s="1417" t="s">
        <v>523</v>
      </c>
      <c r="C7" s="1417"/>
      <c r="D7" s="1417"/>
      <c r="E7" s="1417"/>
      <c r="F7" s="1417"/>
    </row>
    <row r="8" spans="1:7" x14ac:dyDescent="0.2">
      <c r="B8" s="720"/>
      <c r="C8" s="720"/>
      <c r="D8" s="720"/>
      <c r="E8" s="720"/>
      <c r="F8" s="720"/>
    </row>
    <row r="9" spans="1:7" ht="13.5" thickBot="1" x14ac:dyDescent="0.25">
      <c r="B9" s="275" t="s">
        <v>524</v>
      </c>
      <c r="C9" s="275"/>
      <c r="D9" s="275"/>
      <c r="E9" s="275"/>
      <c r="F9" s="275"/>
    </row>
    <row r="10" spans="1:7" ht="19.5" customHeight="1" thickTop="1" thickBot="1" x14ac:dyDescent="0.25">
      <c r="B10" s="335" t="s">
        <v>525</v>
      </c>
      <c r="C10" s="336" t="s">
        <v>526</v>
      </c>
      <c r="D10" s="336" t="s">
        <v>527</v>
      </c>
      <c r="E10" s="336" t="s">
        <v>528</v>
      </c>
      <c r="F10" s="337" t="s">
        <v>529</v>
      </c>
    </row>
    <row r="11" spans="1:7" ht="13.5" thickTop="1" x14ac:dyDescent="0.2">
      <c r="B11" s="634">
        <v>34669</v>
      </c>
      <c r="C11" s="635">
        <f>+D11+E11</f>
        <v>80.67880000000001</v>
      </c>
      <c r="D11" s="636">
        <v>60.890779999999999</v>
      </c>
      <c r="E11" s="636">
        <v>19.78802000000001</v>
      </c>
      <c r="F11" s="637">
        <f t="shared" ref="F11:F30" si="0">+D11/C11</f>
        <v>0.75473085866423384</v>
      </c>
      <c r="G11" s="722"/>
    </row>
    <row r="12" spans="1:7" x14ac:dyDescent="0.2">
      <c r="A12" s="723"/>
      <c r="B12" s="634">
        <v>35034</v>
      </c>
      <c r="C12" s="635">
        <f t="shared" ref="C12:C75" si="1">+D12+E12</f>
        <v>87.090999999999994</v>
      </c>
      <c r="D12" s="636">
        <v>66.360939999999999</v>
      </c>
      <c r="E12" s="636">
        <v>20.730059999999995</v>
      </c>
      <c r="F12" s="637">
        <f t="shared" si="0"/>
        <v>0.76197241965300666</v>
      </c>
      <c r="G12" s="722"/>
    </row>
    <row r="13" spans="1:7" x14ac:dyDescent="0.2">
      <c r="B13" s="634">
        <v>35400</v>
      </c>
      <c r="C13" s="635">
        <f t="shared" si="1"/>
        <v>97.105034000000003</v>
      </c>
      <c r="D13" s="636">
        <v>72.907479999999993</v>
      </c>
      <c r="E13" s="636">
        <v>24.197554000000011</v>
      </c>
      <c r="F13" s="637">
        <f t="shared" si="0"/>
        <v>0.75081050895878365</v>
      </c>
      <c r="G13" s="722"/>
    </row>
    <row r="14" spans="1:7" x14ac:dyDescent="0.2">
      <c r="B14" s="634">
        <v>35765</v>
      </c>
      <c r="C14" s="635">
        <f t="shared" si="1"/>
        <v>101.10097</v>
      </c>
      <c r="D14" s="636">
        <v>72.871874685562389</v>
      </c>
      <c r="E14" s="636">
        <v>28.229095314437615</v>
      </c>
      <c r="F14" s="637">
        <f t="shared" si="0"/>
        <v>0.72078314071133431</v>
      </c>
      <c r="G14" s="722"/>
    </row>
    <row r="15" spans="1:7" x14ac:dyDescent="0.2">
      <c r="B15" s="634">
        <v>35855</v>
      </c>
      <c r="C15" s="635">
        <f t="shared" si="1"/>
        <v>103.138215</v>
      </c>
      <c r="D15" s="636">
        <v>73.147054036038583</v>
      </c>
      <c r="E15" s="636">
        <v>29.99116096396142</v>
      </c>
      <c r="F15" s="637">
        <f t="shared" si="0"/>
        <v>0.70921388387455209</v>
      </c>
      <c r="G15" s="722"/>
    </row>
    <row r="16" spans="1:7" x14ac:dyDescent="0.2">
      <c r="B16" s="634">
        <v>35947</v>
      </c>
      <c r="C16" s="635">
        <f t="shared" si="1"/>
        <v>105.11323899999999</v>
      </c>
      <c r="D16" s="636">
        <v>74.463901863181434</v>
      </c>
      <c r="E16" s="636">
        <v>30.649337136818559</v>
      </c>
      <c r="F16" s="637">
        <f t="shared" si="0"/>
        <v>0.70841601468661275</v>
      </c>
      <c r="G16" s="722"/>
    </row>
    <row r="17" spans="2:7" s="719" customFormat="1" x14ac:dyDescent="0.2">
      <c r="B17" s="634">
        <v>36039</v>
      </c>
      <c r="C17" s="635">
        <f t="shared" si="1"/>
        <v>109.37621899999999</v>
      </c>
      <c r="D17" s="636">
        <v>77.487813953657636</v>
      </c>
      <c r="E17" s="636">
        <v>31.888405046342356</v>
      </c>
      <c r="F17" s="637">
        <f t="shared" si="0"/>
        <v>0.70845211749052728</v>
      </c>
      <c r="G17" s="722"/>
    </row>
    <row r="18" spans="2:7" s="719" customFormat="1" x14ac:dyDescent="0.2">
      <c r="B18" s="634">
        <v>36130</v>
      </c>
      <c r="C18" s="635">
        <f t="shared" si="1"/>
        <v>112.35724600000002</v>
      </c>
      <c r="D18" s="636">
        <v>81.152901187211896</v>
      </c>
      <c r="E18" s="636">
        <v>31.204344812788122</v>
      </c>
      <c r="F18" s="637">
        <f t="shared" si="0"/>
        <v>0.72227563487282243</v>
      </c>
      <c r="G18" s="722"/>
    </row>
    <row r="19" spans="2:7" s="719" customFormat="1" x14ac:dyDescent="0.2">
      <c r="B19" s="634">
        <v>36220</v>
      </c>
      <c r="C19" s="635">
        <f t="shared" si="1"/>
        <v>113.600734</v>
      </c>
      <c r="D19" s="636">
        <v>79.350036887688091</v>
      </c>
      <c r="E19" s="636">
        <v>34.250697112311911</v>
      </c>
      <c r="F19" s="637">
        <f t="shared" si="0"/>
        <v>0.69849933265121411</v>
      </c>
      <c r="G19" s="722"/>
    </row>
    <row r="20" spans="2:7" s="719" customFormat="1" x14ac:dyDescent="0.2">
      <c r="B20" s="634">
        <v>36312</v>
      </c>
      <c r="C20" s="635">
        <f t="shared" si="1"/>
        <v>115.366322</v>
      </c>
      <c r="D20" s="636">
        <v>79.789514525655477</v>
      </c>
      <c r="E20" s="636">
        <v>35.57680747434452</v>
      </c>
      <c r="F20" s="637">
        <f t="shared" si="0"/>
        <v>0.69161877697423235</v>
      </c>
      <c r="G20" s="722"/>
    </row>
    <row r="21" spans="2:7" s="719" customFormat="1" x14ac:dyDescent="0.2">
      <c r="B21" s="634">
        <v>36404</v>
      </c>
      <c r="C21" s="635">
        <f t="shared" si="1"/>
        <v>118.79364100000001</v>
      </c>
      <c r="D21" s="636">
        <v>80.823510011480138</v>
      </c>
      <c r="E21" s="636">
        <v>37.97013098851987</v>
      </c>
      <c r="F21" s="637">
        <f t="shared" si="0"/>
        <v>0.68036899392182226</v>
      </c>
      <c r="G21" s="722"/>
    </row>
    <row r="22" spans="2:7" s="719" customFormat="1" x14ac:dyDescent="0.2">
      <c r="B22" s="634">
        <v>36525</v>
      </c>
      <c r="C22" s="635">
        <f t="shared" si="1"/>
        <v>121.87698899999998</v>
      </c>
      <c r="D22" s="636">
        <v>82.473843121517334</v>
      </c>
      <c r="E22" s="636">
        <v>39.403145878482647</v>
      </c>
      <c r="F22" s="637">
        <f t="shared" si="0"/>
        <v>0.67669741267990591</v>
      </c>
      <c r="G22" s="722"/>
    </row>
    <row r="23" spans="2:7" s="719" customFormat="1" x14ac:dyDescent="0.2">
      <c r="B23" s="634">
        <v>36616</v>
      </c>
      <c r="C23" s="635">
        <f t="shared" si="1"/>
        <v>122.92013499999999</v>
      </c>
      <c r="D23" s="636">
        <v>81.941096864934934</v>
      </c>
      <c r="E23" s="636">
        <v>40.979038135065053</v>
      </c>
      <c r="F23" s="637">
        <f t="shared" si="0"/>
        <v>0.66662062212130624</v>
      </c>
      <c r="G23" s="722"/>
    </row>
    <row r="24" spans="2:7" s="719" customFormat="1" x14ac:dyDescent="0.2">
      <c r="B24" s="634">
        <v>36707</v>
      </c>
      <c r="C24" s="635">
        <f t="shared" si="1"/>
        <v>123.52233585799999</v>
      </c>
      <c r="D24" s="636">
        <v>81.622402065135688</v>
      </c>
      <c r="E24" s="636">
        <v>41.899933792864303</v>
      </c>
      <c r="F24" s="637">
        <f t="shared" si="0"/>
        <v>0.66079062946937761</v>
      </c>
      <c r="G24" s="722"/>
    </row>
    <row r="25" spans="2:7" s="719" customFormat="1" x14ac:dyDescent="0.2">
      <c r="B25" s="634">
        <v>36799</v>
      </c>
      <c r="C25" s="635">
        <f t="shared" si="1"/>
        <v>123.66611999999999</v>
      </c>
      <c r="D25" s="636">
        <v>78.41624640084504</v>
      </c>
      <c r="E25" s="636">
        <v>45.249873599154952</v>
      </c>
      <c r="F25" s="637">
        <f t="shared" si="0"/>
        <v>0.63409643967842644</v>
      </c>
      <c r="G25" s="722"/>
    </row>
    <row r="26" spans="2:7" s="719" customFormat="1" x14ac:dyDescent="0.2">
      <c r="B26" s="634">
        <v>36891</v>
      </c>
      <c r="C26" s="635">
        <f t="shared" si="1"/>
        <v>128.018462</v>
      </c>
      <c r="D26" s="636">
        <v>81.396831382396854</v>
      </c>
      <c r="E26" s="636">
        <v>46.621630617603145</v>
      </c>
      <c r="F26" s="637">
        <f t="shared" si="0"/>
        <v>0.63582103792495848</v>
      </c>
      <c r="G26" s="722"/>
    </row>
    <row r="27" spans="2:7" s="719" customFormat="1" x14ac:dyDescent="0.2">
      <c r="B27" s="634">
        <v>36981</v>
      </c>
      <c r="C27" s="635">
        <f t="shared" si="1"/>
        <v>127.40131300000002</v>
      </c>
      <c r="D27" s="636">
        <v>79.863905308167318</v>
      </c>
      <c r="E27" s="636">
        <v>47.537407691832698</v>
      </c>
      <c r="F27" s="637">
        <f t="shared" si="0"/>
        <v>0.62686877731132418</v>
      </c>
      <c r="G27" s="722"/>
    </row>
    <row r="28" spans="2:7" s="719" customFormat="1" x14ac:dyDescent="0.2">
      <c r="B28" s="634">
        <v>37072</v>
      </c>
      <c r="C28" s="635">
        <f t="shared" si="1"/>
        <v>132.14300400000002</v>
      </c>
      <c r="D28" s="636">
        <v>79.440651091643872</v>
      </c>
      <c r="E28" s="636">
        <v>52.702352908356147</v>
      </c>
      <c r="F28" s="637">
        <f t="shared" si="0"/>
        <v>0.60117182663445323</v>
      </c>
      <c r="G28" s="722"/>
    </row>
    <row r="29" spans="2:7" s="719" customFormat="1" x14ac:dyDescent="0.2">
      <c r="B29" s="634">
        <v>37164</v>
      </c>
      <c r="C29" s="635">
        <f t="shared" si="1"/>
        <v>141.252377</v>
      </c>
      <c r="D29" s="636">
        <v>88.025936751179486</v>
      </c>
      <c r="E29" s="636">
        <v>53.226440248820509</v>
      </c>
      <c r="F29" s="637">
        <f t="shared" si="0"/>
        <v>0.62318198546973469</v>
      </c>
      <c r="G29" s="722"/>
    </row>
    <row r="30" spans="2:7" s="719" customFormat="1" x14ac:dyDescent="0.2">
      <c r="B30" s="634">
        <v>37256</v>
      </c>
      <c r="C30" s="635">
        <f t="shared" si="1"/>
        <v>144.45264800000001</v>
      </c>
      <c r="D30" s="636">
        <v>84.564217810528916</v>
      </c>
      <c r="E30" s="636">
        <v>59.888430189471094</v>
      </c>
      <c r="F30" s="637">
        <f t="shared" si="0"/>
        <v>0.58541133708070836</v>
      </c>
      <c r="G30" s="722"/>
    </row>
    <row r="31" spans="2:7" s="719" customFormat="1" x14ac:dyDescent="0.2">
      <c r="B31" s="634">
        <v>37346</v>
      </c>
      <c r="C31" s="635">
        <v>112.616083</v>
      </c>
      <c r="D31" s="636" t="s">
        <v>530</v>
      </c>
      <c r="E31" s="636" t="s">
        <v>530</v>
      </c>
      <c r="F31" s="638" t="s">
        <v>530</v>
      </c>
      <c r="G31" s="722"/>
    </row>
    <row r="32" spans="2:7" s="719" customFormat="1" x14ac:dyDescent="0.2">
      <c r="B32" s="634">
        <v>37437</v>
      </c>
      <c r="C32" s="635">
        <f t="shared" si="1"/>
        <v>114.55845100000001</v>
      </c>
      <c r="D32" s="636">
        <v>84.341264316442448</v>
      </c>
      <c r="E32" s="636">
        <v>30.217186683557557</v>
      </c>
      <c r="F32" s="637">
        <f t="shared" ref="F32:F53" si="2">+D32/C32</f>
        <v>0.73622909161404815</v>
      </c>
      <c r="G32" s="722"/>
    </row>
    <row r="33" spans="2:7" s="719" customFormat="1" x14ac:dyDescent="0.2">
      <c r="B33" s="634">
        <v>37529</v>
      </c>
      <c r="C33" s="635">
        <f t="shared" si="1"/>
        <v>129.79418899999999</v>
      </c>
      <c r="D33" s="636">
        <v>84.516563636719056</v>
      </c>
      <c r="E33" s="636">
        <v>45.277625363280933</v>
      </c>
      <c r="F33" s="637">
        <f t="shared" si="2"/>
        <v>0.65115830136832287</v>
      </c>
      <c r="G33" s="722"/>
    </row>
    <row r="34" spans="2:7" s="719" customFormat="1" x14ac:dyDescent="0.2">
      <c r="B34" s="634">
        <v>37621</v>
      </c>
      <c r="C34" s="635">
        <f t="shared" si="1"/>
        <v>137.31977900000001</v>
      </c>
      <c r="D34" s="636">
        <v>87.604484465061049</v>
      </c>
      <c r="E34" s="636">
        <v>49.715294534938963</v>
      </c>
      <c r="F34" s="637">
        <f t="shared" si="2"/>
        <v>0.63795969599587721</v>
      </c>
      <c r="G34" s="722"/>
    </row>
    <row r="35" spans="2:7" s="719" customFormat="1" x14ac:dyDescent="0.2">
      <c r="B35" s="634">
        <v>37711</v>
      </c>
      <c r="C35" s="635">
        <f t="shared" si="1"/>
        <v>145.50357500000001</v>
      </c>
      <c r="D35" s="636">
        <v>90.491554544571002</v>
      </c>
      <c r="E35" s="636">
        <v>55.01202045542901</v>
      </c>
      <c r="F35" s="637">
        <f t="shared" si="2"/>
        <v>0.62191980193318963</v>
      </c>
      <c r="G35" s="722"/>
    </row>
    <row r="36" spans="2:7" s="719" customFormat="1" x14ac:dyDescent="0.2">
      <c r="B36" s="634">
        <v>37802</v>
      </c>
      <c r="C36" s="635">
        <f t="shared" si="1"/>
        <v>152.58703199999999</v>
      </c>
      <c r="D36" s="636">
        <v>94.250496187949466</v>
      </c>
      <c r="E36" s="636">
        <v>58.336535812050528</v>
      </c>
      <c r="F36" s="637">
        <f t="shared" si="2"/>
        <v>0.61768352757493483</v>
      </c>
      <c r="G36" s="722"/>
    </row>
    <row r="37" spans="2:7" s="719" customFormat="1" x14ac:dyDescent="0.2">
      <c r="B37" s="634">
        <v>37894</v>
      </c>
      <c r="C37" s="635">
        <f t="shared" si="1"/>
        <v>169.61590200000001</v>
      </c>
      <c r="D37" s="636">
        <v>96.848236750227755</v>
      </c>
      <c r="E37" s="636">
        <v>72.76766524977225</v>
      </c>
      <c r="F37" s="637">
        <f t="shared" si="2"/>
        <v>0.57098559514913738</v>
      </c>
      <c r="G37" s="722"/>
    </row>
    <row r="38" spans="2:7" s="719" customFormat="1" x14ac:dyDescent="0.2">
      <c r="B38" s="634">
        <v>37986</v>
      </c>
      <c r="C38" s="635">
        <f t="shared" si="1"/>
        <v>178.820536</v>
      </c>
      <c r="D38" s="636">
        <v>102.00756463778067</v>
      </c>
      <c r="E38" s="636">
        <v>76.812971362219329</v>
      </c>
      <c r="F38" s="637">
        <f t="shared" si="2"/>
        <v>0.57044658806850168</v>
      </c>
      <c r="G38" s="722"/>
    </row>
    <row r="39" spans="2:7" s="719" customFormat="1" x14ac:dyDescent="0.2">
      <c r="B39" s="634">
        <v>38077</v>
      </c>
      <c r="C39" s="635">
        <f t="shared" si="1"/>
        <v>180.035403</v>
      </c>
      <c r="D39" s="636">
        <v>103.42609623326902</v>
      </c>
      <c r="E39" s="636">
        <v>76.609306766730981</v>
      </c>
      <c r="F39" s="637">
        <f t="shared" si="2"/>
        <v>0.5744764335782836</v>
      </c>
      <c r="G39" s="722"/>
    </row>
    <row r="40" spans="2:7" s="719" customFormat="1" x14ac:dyDescent="0.2">
      <c r="B40" s="634">
        <v>38168</v>
      </c>
      <c r="C40" s="635">
        <f t="shared" si="1"/>
        <v>181.202279</v>
      </c>
      <c r="D40" s="636">
        <v>104.08178586257442</v>
      </c>
      <c r="E40" s="636">
        <v>77.120493137425584</v>
      </c>
      <c r="F40" s="637">
        <f t="shared" si="2"/>
        <v>0.57439556741212083</v>
      </c>
      <c r="G40" s="722"/>
    </row>
    <row r="41" spans="2:7" s="719" customFormat="1" x14ac:dyDescent="0.2">
      <c r="B41" s="634">
        <v>38260</v>
      </c>
      <c r="C41" s="635">
        <f t="shared" si="1"/>
        <v>182.506699</v>
      </c>
      <c r="D41" s="636">
        <v>106.50334934992678</v>
      </c>
      <c r="E41" s="636">
        <v>76.003349650073218</v>
      </c>
      <c r="F41" s="637">
        <f t="shared" si="2"/>
        <v>0.58355857584124504</v>
      </c>
      <c r="G41" s="722"/>
    </row>
    <row r="42" spans="2:7" s="719" customFormat="1" x14ac:dyDescent="0.2">
      <c r="B42" s="634">
        <v>38352</v>
      </c>
      <c r="C42" s="635">
        <f t="shared" si="1"/>
        <v>191.29553300000001</v>
      </c>
      <c r="D42" s="636">
        <v>111.62778927551111</v>
      </c>
      <c r="E42" s="636">
        <v>79.667743724488901</v>
      </c>
      <c r="F42" s="637">
        <f t="shared" si="2"/>
        <v>0.58353578635582204</v>
      </c>
      <c r="G42" s="722"/>
    </row>
    <row r="43" spans="2:7" s="719" customFormat="1" x14ac:dyDescent="0.2">
      <c r="B43" s="634">
        <v>38442</v>
      </c>
      <c r="C43" s="635">
        <f t="shared" si="1"/>
        <v>189.75363200000001</v>
      </c>
      <c r="D43" s="636">
        <v>110.10381750059611</v>
      </c>
      <c r="E43" s="636">
        <v>79.649814499403902</v>
      </c>
      <c r="F43" s="637">
        <f t="shared" si="2"/>
        <v>0.58024616625307124</v>
      </c>
      <c r="G43" s="722"/>
    </row>
    <row r="44" spans="2:7" s="719" customFormat="1" x14ac:dyDescent="0.2">
      <c r="B44" s="634">
        <v>38533</v>
      </c>
      <c r="C44" s="635">
        <f t="shared" si="1"/>
        <v>126.46626000000001</v>
      </c>
      <c r="D44" s="636">
        <v>59.686259563410907</v>
      </c>
      <c r="E44" s="636">
        <v>66.780000436589091</v>
      </c>
      <c r="F44" s="637">
        <f t="shared" si="2"/>
        <v>0.47195401811843651</v>
      </c>
      <c r="G44" s="722"/>
    </row>
    <row r="45" spans="2:7" s="719" customFormat="1" x14ac:dyDescent="0.2">
      <c r="B45" s="634">
        <v>38625</v>
      </c>
      <c r="C45" s="635">
        <f t="shared" si="1"/>
        <v>125.405686</v>
      </c>
      <c r="D45" s="636">
        <v>59.817819940629946</v>
      </c>
      <c r="E45" s="636">
        <v>65.587866059370057</v>
      </c>
      <c r="F45" s="637">
        <f t="shared" si="2"/>
        <v>0.47699447966521985</v>
      </c>
      <c r="G45" s="722"/>
    </row>
    <row r="46" spans="2:7" s="719" customFormat="1" x14ac:dyDescent="0.2">
      <c r="B46" s="634">
        <v>38717</v>
      </c>
      <c r="C46" s="635">
        <f t="shared" si="1"/>
        <v>128.629603</v>
      </c>
      <c r="D46" s="636">
        <v>60.925680243151497</v>
      </c>
      <c r="E46" s="636">
        <v>67.703922756848499</v>
      </c>
      <c r="F46" s="637">
        <f t="shared" si="2"/>
        <v>0.473652089582765</v>
      </c>
      <c r="G46" s="722"/>
    </row>
    <row r="47" spans="2:7" s="719" customFormat="1" x14ac:dyDescent="0.2">
      <c r="B47" s="634">
        <v>38807</v>
      </c>
      <c r="C47" s="635">
        <f t="shared" si="1"/>
        <v>127.93821</v>
      </c>
      <c r="D47" s="636">
        <v>52.331824420450552</v>
      </c>
      <c r="E47" s="636">
        <v>75.606385579549453</v>
      </c>
      <c r="F47" s="637">
        <f t="shared" si="2"/>
        <v>0.40903983587429082</v>
      </c>
      <c r="G47" s="722"/>
    </row>
    <row r="48" spans="2:7" s="719" customFormat="1" x14ac:dyDescent="0.2">
      <c r="B48" s="634">
        <v>38898</v>
      </c>
      <c r="C48" s="635">
        <f t="shared" si="1"/>
        <v>130.64958899999999</v>
      </c>
      <c r="D48" s="636">
        <v>53.963679480984588</v>
      </c>
      <c r="E48" s="636">
        <v>76.685909519015411</v>
      </c>
      <c r="F48" s="637">
        <f t="shared" si="2"/>
        <v>0.41304132599287852</v>
      </c>
      <c r="G48" s="722"/>
    </row>
    <row r="49" spans="2:7" s="719" customFormat="1" x14ac:dyDescent="0.2">
      <c r="B49" s="634">
        <v>38990</v>
      </c>
      <c r="C49" s="635">
        <f t="shared" si="1"/>
        <v>129.60414299999999</v>
      </c>
      <c r="D49" s="636">
        <v>54.52413563741969</v>
      </c>
      <c r="E49" s="636">
        <v>75.080007362580304</v>
      </c>
      <c r="F49" s="637">
        <f t="shared" si="2"/>
        <v>0.42069747444277067</v>
      </c>
      <c r="G49" s="722"/>
    </row>
    <row r="50" spans="2:7" s="719" customFormat="1" x14ac:dyDescent="0.2">
      <c r="B50" s="634">
        <v>39082</v>
      </c>
      <c r="C50" s="635">
        <f t="shared" si="1"/>
        <v>136.72540499999999</v>
      </c>
      <c r="D50" s="636">
        <v>56.247088280471573</v>
      </c>
      <c r="E50" s="636">
        <v>80.478316719528422</v>
      </c>
      <c r="F50" s="637">
        <f t="shared" si="2"/>
        <v>0.41138724935919241</v>
      </c>
      <c r="G50" s="722"/>
    </row>
    <row r="51" spans="2:7" s="719" customFormat="1" x14ac:dyDescent="0.2">
      <c r="B51" s="634">
        <v>39172</v>
      </c>
      <c r="C51" s="635">
        <f t="shared" si="1"/>
        <v>136.34812600000001</v>
      </c>
      <c r="D51" s="636">
        <v>57.73210143012561</v>
      </c>
      <c r="E51" s="636">
        <v>78.616024569874398</v>
      </c>
      <c r="F51" s="637">
        <f t="shared" si="2"/>
        <v>0.42341690438873802</v>
      </c>
      <c r="G51" s="722"/>
    </row>
    <row r="52" spans="2:7" s="719" customFormat="1" x14ac:dyDescent="0.2">
      <c r="B52" s="634">
        <v>39263</v>
      </c>
      <c r="C52" s="635">
        <f t="shared" si="1"/>
        <v>138.31477100000001</v>
      </c>
      <c r="D52" s="636">
        <v>59.629681830493965</v>
      </c>
      <c r="E52" s="636">
        <v>78.685089169506043</v>
      </c>
      <c r="F52" s="637">
        <f t="shared" si="2"/>
        <v>0.43111579044940879</v>
      </c>
      <c r="G52" s="722"/>
    </row>
    <row r="53" spans="2:7" s="719" customFormat="1" x14ac:dyDescent="0.2">
      <c r="B53" s="634">
        <v>39355</v>
      </c>
      <c r="C53" s="635">
        <f t="shared" si="1"/>
        <v>137.11382109000002</v>
      </c>
      <c r="D53" s="636">
        <v>59.98795116580186</v>
      </c>
      <c r="E53" s="636">
        <v>77.125869924198156</v>
      </c>
      <c r="F53" s="637">
        <f t="shared" si="2"/>
        <v>0.43750477296104545</v>
      </c>
      <c r="G53" s="722"/>
    </row>
    <row r="54" spans="2:7" s="719" customFormat="1" x14ac:dyDescent="0.2">
      <c r="B54" s="634">
        <v>39447</v>
      </c>
      <c r="C54" s="635">
        <f t="shared" si="1"/>
        <v>144.72864003000001</v>
      </c>
      <c r="D54" s="639">
        <v>62.131510512779442</v>
      </c>
      <c r="E54" s="640">
        <v>82.597129517220566</v>
      </c>
      <c r="F54" s="637">
        <f t="shared" ref="F54:F80" si="3">+D54/C54</f>
        <v>0.42929658220999339</v>
      </c>
      <c r="G54" s="722"/>
    </row>
    <row r="55" spans="2:7" s="719" customFormat="1" x14ac:dyDescent="0.2">
      <c r="B55" s="634">
        <v>39538</v>
      </c>
      <c r="C55" s="635">
        <f t="shared" si="1"/>
        <v>144.49257474000001</v>
      </c>
      <c r="D55" s="636">
        <v>63.133045943058804</v>
      </c>
      <c r="E55" s="636">
        <v>81.359528796941206</v>
      </c>
      <c r="F55" s="637">
        <f t="shared" si="3"/>
        <v>0.43692934433939201</v>
      </c>
      <c r="G55" s="722"/>
    </row>
    <row r="56" spans="2:7" s="719" customFormat="1" x14ac:dyDescent="0.2">
      <c r="B56" s="634">
        <v>39629</v>
      </c>
      <c r="C56" s="635">
        <f t="shared" si="1"/>
        <v>149.84739615999999</v>
      </c>
      <c r="D56" s="636">
        <v>62.453819970845139</v>
      </c>
      <c r="E56" s="636">
        <v>87.393576189154857</v>
      </c>
      <c r="F56" s="637">
        <f t="shared" si="3"/>
        <v>0.41678281752830654</v>
      </c>
      <c r="G56" s="722"/>
    </row>
    <row r="57" spans="2:7" s="719" customFormat="1" x14ac:dyDescent="0.2">
      <c r="B57" s="634">
        <v>39721</v>
      </c>
      <c r="C57" s="635">
        <f t="shared" si="1"/>
        <v>145.70672671</v>
      </c>
      <c r="D57" s="636">
        <v>58.462893574402649</v>
      </c>
      <c r="E57" s="636">
        <v>87.243833135597356</v>
      </c>
      <c r="F57" s="637">
        <f t="shared" si="3"/>
        <v>0.40123675065984638</v>
      </c>
      <c r="G57" s="722"/>
    </row>
    <row r="58" spans="2:7" s="719" customFormat="1" x14ac:dyDescent="0.2">
      <c r="B58" s="634">
        <v>39813</v>
      </c>
      <c r="C58" s="635">
        <f t="shared" si="1"/>
        <v>145.97508858</v>
      </c>
      <c r="D58" s="636">
        <v>55.73349107044973</v>
      </c>
      <c r="E58" s="636">
        <v>90.241597509550274</v>
      </c>
      <c r="F58" s="637">
        <f t="shared" si="3"/>
        <v>0.38180138551452647</v>
      </c>
      <c r="G58" s="722"/>
    </row>
    <row r="59" spans="2:7" s="719" customFormat="1" x14ac:dyDescent="0.2">
      <c r="B59" s="634">
        <v>39903</v>
      </c>
      <c r="C59" s="635">
        <f t="shared" si="1"/>
        <v>136.66247458000001</v>
      </c>
      <c r="D59" s="636">
        <v>54.397842589030468</v>
      </c>
      <c r="E59" s="636">
        <v>82.264631990969548</v>
      </c>
      <c r="F59" s="637">
        <f t="shared" si="3"/>
        <v>0.3980452041148051</v>
      </c>
      <c r="G59" s="722"/>
    </row>
    <row r="60" spans="2:7" s="719" customFormat="1" x14ac:dyDescent="0.2">
      <c r="B60" s="634">
        <v>39994</v>
      </c>
      <c r="C60" s="635">
        <f t="shared" si="1"/>
        <v>140.63438029</v>
      </c>
      <c r="D60" s="636">
        <v>55.297362409070118</v>
      </c>
      <c r="E60" s="636">
        <v>85.337017880929878</v>
      </c>
      <c r="F60" s="637">
        <f t="shared" si="3"/>
        <v>0.39319946015364293</v>
      </c>
      <c r="G60" s="722"/>
    </row>
    <row r="61" spans="2:7" s="719" customFormat="1" x14ac:dyDescent="0.2">
      <c r="B61" s="634">
        <v>40086</v>
      </c>
      <c r="C61" s="635">
        <f t="shared" si="1"/>
        <v>141.66514039</v>
      </c>
      <c r="D61" s="636">
        <v>54.843934988739946</v>
      </c>
      <c r="E61" s="636">
        <v>86.821205401260059</v>
      </c>
      <c r="F61" s="637">
        <f t="shared" si="3"/>
        <v>0.38713782965771387</v>
      </c>
      <c r="G61" s="722"/>
    </row>
    <row r="62" spans="2:7" s="719" customFormat="1" x14ac:dyDescent="0.2">
      <c r="B62" s="634">
        <v>40178</v>
      </c>
      <c r="C62" s="635">
        <f t="shared" si="1"/>
        <v>147.11943170000001</v>
      </c>
      <c r="D62" s="636">
        <v>55.007258454723356</v>
      </c>
      <c r="E62" s="636">
        <v>92.112173245276651</v>
      </c>
      <c r="F62" s="637">
        <f t="shared" si="3"/>
        <v>0.37389526195895001</v>
      </c>
      <c r="G62" s="722"/>
    </row>
    <row r="63" spans="2:7" s="719" customFormat="1" x14ac:dyDescent="0.2">
      <c r="B63" s="634">
        <v>40268</v>
      </c>
      <c r="C63" s="635">
        <f t="shared" si="1"/>
        <v>151.76645673999997</v>
      </c>
      <c r="D63" s="636">
        <v>54.50867429239424</v>
      </c>
      <c r="E63" s="636">
        <v>97.257782447605734</v>
      </c>
      <c r="F63" s="637">
        <f t="shared" si="3"/>
        <v>0.35916153979779769</v>
      </c>
      <c r="G63" s="722"/>
    </row>
    <row r="64" spans="2:7" s="719" customFormat="1" x14ac:dyDescent="0.2">
      <c r="B64" s="634">
        <v>40359</v>
      </c>
      <c r="C64" s="635">
        <f t="shared" si="1"/>
        <v>156.69058941</v>
      </c>
      <c r="D64" s="636">
        <v>60.403629089132195</v>
      </c>
      <c r="E64" s="636">
        <v>96.286960320867806</v>
      </c>
      <c r="F64" s="637">
        <f t="shared" si="3"/>
        <v>0.38549621465191342</v>
      </c>
      <c r="G64" s="722"/>
    </row>
    <row r="65" spans="2:7" s="719" customFormat="1" x14ac:dyDescent="0.2">
      <c r="B65" s="634">
        <v>40451</v>
      </c>
      <c r="C65" s="635">
        <f t="shared" si="1"/>
        <v>160.88983315000002</v>
      </c>
      <c r="D65" s="636">
        <v>62.645530253010563</v>
      </c>
      <c r="E65" s="636">
        <v>98.244302896989453</v>
      </c>
      <c r="F65" s="637">
        <f t="shared" si="3"/>
        <v>0.38936910447663398</v>
      </c>
      <c r="G65" s="722"/>
    </row>
    <row r="66" spans="2:7" s="719" customFormat="1" x14ac:dyDescent="0.2">
      <c r="B66" s="634">
        <v>40543</v>
      </c>
      <c r="C66" s="641">
        <f t="shared" si="1"/>
        <v>164.33071950700128</v>
      </c>
      <c r="D66" s="636">
        <v>61.14531976374758</v>
      </c>
      <c r="E66" s="636">
        <v>103.18539974325371</v>
      </c>
      <c r="F66" s="637">
        <f t="shared" si="3"/>
        <v>0.37208697160936177</v>
      </c>
      <c r="G66" s="722"/>
    </row>
    <row r="67" spans="2:7" s="719" customFormat="1" x14ac:dyDescent="0.2">
      <c r="B67" s="634">
        <v>40633</v>
      </c>
      <c r="C67" s="641">
        <f t="shared" si="1"/>
        <v>173.14708378400002</v>
      </c>
      <c r="D67" s="636">
        <v>63.310839178734525</v>
      </c>
      <c r="E67" s="636">
        <v>109.83624460526549</v>
      </c>
      <c r="F67" s="637">
        <f t="shared" si="3"/>
        <v>0.3656477359890995</v>
      </c>
      <c r="G67" s="722"/>
    </row>
    <row r="68" spans="2:7" s="719" customFormat="1" x14ac:dyDescent="0.2">
      <c r="B68" s="634">
        <v>40724</v>
      </c>
      <c r="C68" s="641">
        <f t="shared" si="1"/>
        <v>176.59050977000001</v>
      </c>
      <c r="D68" s="636">
        <v>63.860658110826115</v>
      </c>
      <c r="E68" s="636">
        <v>112.7298516591739</v>
      </c>
      <c r="F68" s="637">
        <f t="shared" si="3"/>
        <v>0.361631314128949</v>
      </c>
      <c r="G68" s="722"/>
    </row>
    <row r="69" spans="2:7" s="719" customFormat="1" x14ac:dyDescent="0.2">
      <c r="B69" s="634">
        <v>40816</v>
      </c>
      <c r="C69" s="641">
        <f t="shared" si="1"/>
        <v>175.32372226037342</v>
      </c>
      <c r="D69" s="636">
        <v>61.792297426113713</v>
      </c>
      <c r="E69" s="636">
        <v>113.5314248342597</v>
      </c>
      <c r="F69" s="637">
        <f t="shared" si="3"/>
        <v>0.3524468715896068</v>
      </c>
      <c r="G69" s="722"/>
    </row>
    <row r="70" spans="2:7" s="719" customFormat="1" x14ac:dyDescent="0.2">
      <c r="B70" s="634">
        <v>40908</v>
      </c>
      <c r="C70" s="641">
        <f t="shared" si="1"/>
        <v>178.96286493399998</v>
      </c>
      <c r="D70" s="636">
        <v>60.584757622236616</v>
      </c>
      <c r="E70" s="636">
        <v>118.37810731176336</v>
      </c>
      <c r="F70" s="637">
        <f t="shared" si="3"/>
        <v>0.3385325645327581</v>
      </c>
      <c r="G70" s="722"/>
    </row>
    <row r="71" spans="2:7" s="719" customFormat="1" x14ac:dyDescent="0.2">
      <c r="B71" s="634">
        <v>40999</v>
      </c>
      <c r="C71" s="641">
        <f t="shared" si="1"/>
        <v>181.15742401066902</v>
      </c>
      <c r="D71" s="636">
        <v>61.657594513731944</v>
      </c>
      <c r="E71" s="636">
        <v>119.49982949693708</v>
      </c>
      <c r="F71" s="637">
        <f t="shared" si="3"/>
        <v>0.34035367222985408</v>
      </c>
      <c r="G71" s="722"/>
    </row>
    <row r="72" spans="2:7" s="719" customFormat="1" x14ac:dyDescent="0.2">
      <c r="B72" s="634">
        <v>41090</v>
      </c>
      <c r="C72" s="641">
        <f t="shared" si="1"/>
        <v>182.74112246530518</v>
      </c>
      <c r="D72" s="636">
        <v>60.770358667155584</v>
      </c>
      <c r="E72" s="636">
        <v>121.97076379814959</v>
      </c>
      <c r="F72" s="637">
        <f t="shared" si="3"/>
        <v>0.33254889675252658</v>
      </c>
      <c r="G72" s="722"/>
    </row>
    <row r="73" spans="2:7" s="719" customFormat="1" x14ac:dyDescent="0.2">
      <c r="B73" s="634">
        <v>41182</v>
      </c>
      <c r="C73" s="641">
        <f t="shared" si="1"/>
        <v>187.14503860107831</v>
      </c>
      <c r="D73" s="636">
        <v>59.551144723443009</v>
      </c>
      <c r="E73" s="636">
        <v>127.59389387763531</v>
      </c>
      <c r="F73" s="637">
        <f t="shared" si="3"/>
        <v>0.31820851446873399</v>
      </c>
      <c r="G73" s="722"/>
    </row>
    <row r="74" spans="2:7" s="719" customFormat="1" x14ac:dyDescent="0.2">
      <c r="B74" s="634">
        <v>41274</v>
      </c>
      <c r="C74" s="641">
        <f t="shared" si="1"/>
        <v>197.46363866242811</v>
      </c>
      <c r="D74" s="636">
        <v>60.17083007190616</v>
      </c>
      <c r="E74" s="636">
        <v>137.29280859052196</v>
      </c>
      <c r="F74" s="637">
        <f t="shared" si="3"/>
        <v>0.30471853187497761</v>
      </c>
      <c r="G74" s="722"/>
    </row>
    <row r="75" spans="2:7" s="719" customFormat="1" x14ac:dyDescent="0.2">
      <c r="B75" s="634">
        <v>41364</v>
      </c>
      <c r="C75" s="641">
        <f t="shared" si="1"/>
        <v>195.29406859585492</v>
      </c>
      <c r="D75" s="636">
        <v>58.978732360476606</v>
      </c>
      <c r="E75" s="636">
        <v>136.31533623537831</v>
      </c>
      <c r="F75" s="637">
        <f t="shared" si="3"/>
        <v>0.30199960902308948</v>
      </c>
      <c r="G75" s="722"/>
    </row>
    <row r="76" spans="2:7" s="719" customFormat="1" x14ac:dyDescent="0.2">
      <c r="B76" s="634">
        <v>41455</v>
      </c>
      <c r="C76" s="642">
        <f t="shared" ref="C76:C99" si="4">+D76+E76</f>
        <v>196.14265831295535</v>
      </c>
      <c r="D76" s="639">
        <v>58.36137501565463</v>
      </c>
      <c r="E76" s="636">
        <v>137.78128329730072</v>
      </c>
      <c r="F76" s="637">
        <f t="shared" si="3"/>
        <v>0.29754554933448574</v>
      </c>
      <c r="G76" s="722"/>
    </row>
    <row r="77" spans="2:7" s="719" customFormat="1" x14ac:dyDescent="0.2">
      <c r="B77" s="634">
        <v>41547</v>
      </c>
      <c r="C77" s="642">
        <f t="shared" si="4"/>
        <v>201.00929955202142</v>
      </c>
      <c r="D77" s="639">
        <v>59.198610135793196</v>
      </c>
      <c r="E77" s="639">
        <v>141.81068941622823</v>
      </c>
      <c r="F77" s="637">
        <f t="shared" si="3"/>
        <v>0.2945068226580857</v>
      </c>
      <c r="G77" s="722"/>
    </row>
    <row r="78" spans="2:7" s="719" customFormat="1" ht="12.75" customHeight="1" x14ac:dyDescent="0.2">
      <c r="B78" s="634">
        <v>41639</v>
      </c>
      <c r="C78" s="642">
        <f t="shared" si="4"/>
        <v>202.62957234026987</v>
      </c>
      <c r="D78" s="639">
        <v>60.757754698400262</v>
      </c>
      <c r="E78" s="639">
        <v>141.8718176418696</v>
      </c>
      <c r="F78" s="637">
        <f t="shared" si="3"/>
        <v>0.29984643404552791</v>
      </c>
      <c r="G78" s="722"/>
    </row>
    <row r="79" spans="2:7" s="719" customFormat="1" ht="12.75" customHeight="1" x14ac:dyDescent="0.2">
      <c r="B79" s="634">
        <v>41729</v>
      </c>
      <c r="C79" s="642">
        <f t="shared" si="4"/>
        <v>186.54821481347389</v>
      </c>
      <c r="D79" s="639">
        <v>61.252786169714689</v>
      </c>
      <c r="E79" s="639">
        <v>125.29542864375921</v>
      </c>
      <c r="F79" s="637">
        <f t="shared" si="3"/>
        <v>0.3283482837450909</v>
      </c>
      <c r="G79" s="722"/>
    </row>
    <row r="80" spans="2:7" s="719" customFormat="1" ht="12.75" customHeight="1" x14ac:dyDescent="0.2">
      <c r="B80" s="634">
        <v>41820</v>
      </c>
      <c r="C80" s="642">
        <f t="shared" si="4"/>
        <v>198.86298128853687</v>
      </c>
      <c r="D80" s="639">
        <v>70.376211399655148</v>
      </c>
      <c r="E80" s="639">
        <v>128.48676988888172</v>
      </c>
      <c r="F80" s="637">
        <f t="shared" si="3"/>
        <v>0.35389297165139033</v>
      </c>
      <c r="G80" s="722"/>
    </row>
    <row r="81" spans="1:8" ht="12.75" customHeight="1" x14ac:dyDescent="0.2">
      <c r="A81" s="719"/>
      <c r="B81" s="634">
        <v>41912</v>
      </c>
      <c r="C81" s="642">
        <f t="shared" si="4"/>
        <v>200.37291708504785</v>
      </c>
      <c r="D81" s="639">
        <v>67.686505305126289</v>
      </c>
      <c r="E81" s="639">
        <v>132.68641177992157</v>
      </c>
      <c r="F81" s="637">
        <f t="shared" ref="F81:F89" si="5">+D81/C81</f>
        <v>0.33780266460061015</v>
      </c>
      <c r="G81" s="722"/>
    </row>
    <row r="82" spans="1:8" ht="12.75" customHeight="1" x14ac:dyDescent="0.2">
      <c r="A82" s="719"/>
      <c r="B82" s="634">
        <v>42004</v>
      </c>
      <c r="C82" s="642">
        <f t="shared" si="4"/>
        <v>221.74798248516498</v>
      </c>
      <c r="D82" s="639">
        <v>67.302545716501257</v>
      </c>
      <c r="E82" s="639">
        <v>154.44543676866374</v>
      </c>
      <c r="F82" s="637">
        <f t="shared" si="5"/>
        <v>0.30350916821082607</v>
      </c>
      <c r="G82" s="722"/>
    </row>
    <row r="83" spans="1:8" ht="12.75" customHeight="1" x14ac:dyDescent="0.2">
      <c r="A83" s="719"/>
      <c r="B83" s="634">
        <v>42094</v>
      </c>
      <c r="C83" s="642">
        <f t="shared" si="4"/>
        <v>220.00194471723927</v>
      </c>
      <c r="D83" s="639">
        <v>64.876682048903618</v>
      </c>
      <c r="E83" s="639">
        <v>155.12526266833567</v>
      </c>
      <c r="F83" s="637">
        <f t="shared" si="5"/>
        <v>0.29489140258413316</v>
      </c>
      <c r="G83" s="722"/>
    </row>
    <row r="84" spans="1:8" ht="12.75" customHeight="1" x14ac:dyDescent="0.2">
      <c r="A84" s="719"/>
      <c r="B84" s="634">
        <v>42185</v>
      </c>
      <c r="C84" s="642">
        <f t="shared" si="4"/>
        <v>226.328289369077</v>
      </c>
      <c r="D84" s="639">
        <v>65.074479624806429</v>
      </c>
      <c r="E84" s="639">
        <v>161.25380974427057</v>
      </c>
      <c r="F84" s="637">
        <f t="shared" si="5"/>
        <v>0.28752251787088129</v>
      </c>
      <c r="G84" s="722"/>
    </row>
    <row r="85" spans="1:8" x14ac:dyDescent="0.2">
      <c r="A85" s="719"/>
      <c r="B85" s="634">
        <v>42277</v>
      </c>
      <c r="C85" s="642">
        <f t="shared" si="4"/>
        <v>239.95910150014572</v>
      </c>
      <c r="D85" s="639">
        <v>65.714359509804225</v>
      </c>
      <c r="E85" s="639">
        <v>174.24474199034148</v>
      </c>
      <c r="F85" s="637">
        <f t="shared" si="5"/>
        <v>0.27385649929083566</v>
      </c>
    </row>
    <row r="86" spans="1:8" x14ac:dyDescent="0.2">
      <c r="A86" s="719"/>
      <c r="B86" s="634">
        <v>42369</v>
      </c>
      <c r="C86" s="642">
        <f t="shared" si="4"/>
        <v>222.70320381381762</v>
      </c>
      <c r="D86" s="639">
        <v>63.57977233925746</v>
      </c>
      <c r="E86" s="639">
        <v>159.12343147456016</v>
      </c>
      <c r="F86" s="637">
        <f t="shared" si="5"/>
        <v>0.28549105379018641</v>
      </c>
    </row>
    <row r="87" spans="1:8" x14ac:dyDescent="0.2">
      <c r="A87" s="719"/>
      <c r="B87" s="634">
        <v>42460</v>
      </c>
      <c r="C87" s="642">
        <f t="shared" si="4"/>
        <v>217.15335326883917</v>
      </c>
      <c r="D87" s="639">
        <v>65.471940513756337</v>
      </c>
      <c r="E87" s="639">
        <v>151.68141275508282</v>
      </c>
      <c r="F87" s="637">
        <f t="shared" si="5"/>
        <v>0.30150094174553721</v>
      </c>
    </row>
    <row r="88" spans="1:8" x14ac:dyDescent="0.2">
      <c r="A88" s="719"/>
      <c r="B88" s="634">
        <v>42551</v>
      </c>
      <c r="C88" s="642">
        <f t="shared" si="4"/>
        <v>236.06479849291421</v>
      </c>
      <c r="D88" s="639">
        <v>80.936870152719337</v>
      </c>
      <c r="E88" s="639">
        <v>155.12792834019487</v>
      </c>
      <c r="F88" s="637">
        <f t="shared" si="5"/>
        <v>0.34285870095599519</v>
      </c>
    </row>
    <row r="89" spans="1:8" x14ac:dyDescent="0.2">
      <c r="A89" s="719"/>
      <c r="B89" s="634">
        <v>42643</v>
      </c>
      <c r="C89" s="642">
        <f t="shared" si="4"/>
        <v>242.34130642220271</v>
      </c>
      <c r="D89" s="639">
        <v>83.902195751841916</v>
      </c>
      <c r="E89" s="639">
        <v>158.43911067036078</v>
      </c>
      <c r="F89" s="637">
        <f t="shared" si="5"/>
        <v>0.34621500143961842</v>
      </c>
    </row>
    <row r="90" spans="1:8" x14ac:dyDescent="0.2">
      <c r="A90" s="719"/>
      <c r="B90" s="634">
        <v>42735</v>
      </c>
      <c r="C90" s="642">
        <f t="shared" si="4"/>
        <v>266.97805160015997</v>
      </c>
      <c r="D90" s="639">
        <v>92.021823370224752</v>
      </c>
      <c r="E90" s="639">
        <v>174.95622822993522</v>
      </c>
      <c r="F90" s="637">
        <f t="shared" ref="F90:F98" si="6">+D90/C90</f>
        <v>0.34467935779245762</v>
      </c>
    </row>
    <row r="91" spans="1:8" x14ac:dyDescent="0.2">
      <c r="A91" s="719"/>
      <c r="B91" s="634">
        <v>42825</v>
      </c>
      <c r="C91" s="642">
        <f t="shared" si="4"/>
        <v>281.88041416995196</v>
      </c>
      <c r="D91" s="639">
        <v>97.397499481625715</v>
      </c>
      <c r="E91" s="639">
        <v>184.48291468832625</v>
      </c>
      <c r="F91" s="637">
        <f t="shared" si="6"/>
        <v>0.34552772943955801</v>
      </c>
    </row>
    <row r="92" spans="1:8" x14ac:dyDescent="0.2">
      <c r="A92" s="719"/>
      <c r="B92" s="634">
        <v>42916</v>
      </c>
      <c r="C92" s="642">
        <f t="shared" si="4"/>
        <v>290.9566612652182</v>
      </c>
      <c r="D92" s="639">
        <v>110.6658308686365</v>
      </c>
      <c r="E92" s="639">
        <v>180.2908303965817</v>
      </c>
      <c r="F92" s="637">
        <f t="shared" si="6"/>
        <v>0.38035159733896018</v>
      </c>
    </row>
    <row r="93" spans="1:8" x14ac:dyDescent="0.2">
      <c r="A93" s="719"/>
      <c r="B93" s="634">
        <v>43008</v>
      </c>
      <c r="C93" s="642">
        <f t="shared" si="4"/>
        <v>302.84312753818449</v>
      </c>
      <c r="D93" s="639">
        <v>120.13872317222948</v>
      </c>
      <c r="E93" s="639">
        <v>182.70440436595501</v>
      </c>
      <c r="F93" s="637">
        <f t="shared" si="6"/>
        <v>0.39670282151963837</v>
      </c>
    </row>
    <row r="94" spans="1:8" x14ac:dyDescent="0.2">
      <c r="A94" s="719"/>
      <c r="B94" s="634">
        <v>43100</v>
      </c>
      <c r="C94" s="642">
        <f t="shared" si="4"/>
        <v>318.05827282073471</v>
      </c>
      <c r="D94" s="639">
        <v>129.65275626587174</v>
      </c>
      <c r="E94" s="639">
        <v>188.40551655486297</v>
      </c>
      <c r="F94" s="637">
        <f t="shared" si="6"/>
        <v>0.4076383711576877</v>
      </c>
      <c r="H94" s="479"/>
    </row>
    <row r="95" spans="1:8" x14ac:dyDescent="0.2">
      <c r="A95" s="719"/>
      <c r="B95" s="634">
        <v>43190</v>
      </c>
      <c r="C95" s="642">
        <f t="shared" si="4"/>
        <v>328.57726437934718</v>
      </c>
      <c r="D95" s="639">
        <v>140.95221945767497</v>
      </c>
      <c r="E95" s="639">
        <v>187.62504492167221</v>
      </c>
      <c r="F95" s="637">
        <f t="shared" si="6"/>
        <v>0.42897739660691681</v>
      </c>
      <c r="H95" s="479"/>
    </row>
    <row r="96" spans="1:8" x14ac:dyDescent="0.2">
      <c r="A96" s="719"/>
      <c r="B96" s="634">
        <v>43281</v>
      </c>
      <c r="C96" s="642">
        <f t="shared" si="4"/>
        <v>324.33919768592051</v>
      </c>
      <c r="D96" s="639">
        <v>149.90583742159129</v>
      </c>
      <c r="E96" s="639">
        <v>174.43336026432922</v>
      </c>
      <c r="F96" s="637">
        <f t="shared" si="6"/>
        <v>0.46218846963651677</v>
      </c>
      <c r="H96" s="479"/>
    </row>
    <row r="97" spans="1:10" x14ac:dyDescent="0.2">
      <c r="A97" s="719"/>
      <c r="B97" s="634">
        <v>43373</v>
      </c>
      <c r="C97" s="642">
        <f t="shared" si="4"/>
        <v>304.85119799336769</v>
      </c>
      <c r="D97" s="639">
        <v>144.82936980998838</v>
      </c>
      <c r="E97" s="639">
        <v>160.02182818337931</v>
      </c>
      <c r="F97" s="637">
        <f t="shared" si="6"/>
        <v>0.47508217374018413</v>
      </c>
      <c r="H97" s="479"/>
    </row>
    <row r="98" spans="1:10" x14ac:dyDescent="0.2">
      <c r="A98" s="719"/>
      <c r="B98" s="634">
        <v>43465</v>
      </c>
      <c r="C98" s="642">
        <f t="shared" si="4"/>
        <v>329.38638143572138</v>
      </c>
      <c r="D98" s="639">
        <v>161.18043009985394</v>
      </c>
      <c r="E98" s="639">
        <v>168.20595133586744</v>
      </c>
      <c r="F98" s="637">
        <f t="shared" si="6"/>
        <v>0.4893354406375412</v>
      </c>
      <c r="H98" s="479"/>
    </row>
    <row r="99" spans="1:10" x14ac:dyDescent="0.2">
      <c r="A99" s="719"/>
      <c r="B99" s="634">
        <v>43555</v>
      </c>
      <c r="C99" s="642">
        <f t="shared" si="4"/>
        <v>322.42111217810316</v>
      </c>
      <c r="D99" s="1001">
        <v>161.12297276855077</v>
      </c>
      <c r="E99" s="1001">
        <v>161.29813940955242</v>
      </c>
      <c r="F99" s="637">
        <v>0.4997283573649689</v>
      </c>
    </row>
    <row r="100" spans="1:10" x14ac:dyDescent="0.2">
      <c r="A100" s="719"/>
      <c r="B100" s="634">
        <v>43646</v>
      </c>
      <c r="C100" s="642">
        <v>334.81107367095217</v>
      </c>
      <c r="D100" s="1001">
        <v>167.51385907901164</v>
      </c>
      <c r="E100" s="1001">
        <v>167.29721459194053</v>
      </c>
      <c r="F100" s="637">
        <v>0.50032353243979621</v>
      </c>
    </row>
    <row r="101" spans="1:10" ht="13.5" thickBot="1" x14ac:dyDescent="0.25">
      <c r="A101" s="719"/>
      <c r="B101" s="634">
        <v>43738</v>
      </c>
      <c r="C101" s="642">
        <v>308.84552168155875</v>
      </c>
      <c r="D101" s="1001">
        <v>154.36838070603847</v>
      </c>
      <c r="E101" s="1001">
        <v>154.47714097552029</v>
      </c>
      <c r="F101" s="637">
        <v>0.49982392448352553</v>
      </c>
    </row>
    <row r="102" spans="1:10" ht="12.75" customHeight="1" thickTop="1" x14ac:dyDescent="0.2">
      <c r="A102" s="719"/>
      <c r="B102" s="1418"/>
      <c r="C102" s="1418"/>
      <c r="D102" s="1418"/>
      <c r="E102" s="1418"/>
      <c r="F102" s="1418"/>
    </row>
    <row r="103" spans="1:10" x14ac:dyDescent="0.2">
      <c r="B103" s="1419" t="s">
        <v>534</v>
      </c>
      <c r="C103" s="1419"/>
      <c r="D103" s="1419"/>
      <c r="E103" s="1419"/>
      <c r="F103" s="1419"/>
    </row>
    <row r="104" spans="1:10" x14ac:dyDescent="0.2">
      <c r="A104" s="719"/>
      <c r="B104" s="1419"/>
      <c r="C104" s="1419"/>
      <c r="D104" s="1419"/>
      <c r="E104" s="1419"/>
      <c r="F104" s="1419"/>
      <c r="G104" s="479"/>
      <c r="H104" s="479"/>
      <c r="I104" s="479"/>
      <c r="J104" s="479"/>
    </row>
    <row r="105" spans="1:10" x14ac:dyDescent="0.2">
      <c r="A105" s="719"/>
      <c r="C105" s="722"/>
      <c r="D105" s="479"/>
      <c r="G105" s="479"/>
      <c r="H105" s="479"/>
      <c r="I105" s="479"/>
      <c r="J105" s="479"/>
    </row>
    <row r="106" spans="1:10" x14ac:dyDescent="0.2">
      <c r="C106" s="479"/>
      <c r="E106" s="479"/>
      <c r="G106" s="479"/>
      <c r="H106" s="479"/>
      <c r="I106" s="479"/>
      <c r="J106" s="479"/>
    </row>
    <row r="107" spans="1:10" x14ac:dyDescent="0.2">
      <c r="C107" s="1178"/>
    </row>
    <row r="109" spans="1:10" x14ac:dyDescent="0.2">
      <c r="F109" s="479"/>
    </row>
  </sheetData>
  <mergeCells count="4">
    <mergeCell ref="B6:F6"/>
    <mergeCell ref="B7:F7"/>
    <mergeCell ref="B102:F102"/>
    <mergeCell ref="B103:F104"/>
  </mergeCells>
  <hyperlinks>
    <hyperlink ref="A1" location="INDICE!A1" display="Indice"/>
  </hyperlinks>
  <printOptions horizontalCentered="1"/>
  <pageMargins left="0.39370078740157483" right="0.39370078740157483" top="0.19685039370078741" bottom="0.19685039370078741" header="0.15748031496062992" footer="0"/>
  <pageSetup paperSize="9" scale="63" orientation="portrait" r:id="rId1"/>
  <headerFooter scaleWithDoc="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showGridLines="0" zoomScaleNormal="100" zoomScaleSheetLayoutView="85" workbookViewId="0"/>
  </sheetViews>
  <sheetFormatPr baseColWidth="10" defaultColWidth="9.140625" defaultRowHeight="12.75" x14ac:dyDescent="0.2"/>
  <cols>
    <col min="1" max="1" width="6.42578125" style="465" bestFit="1" customWidth="1"/>
    <col min="2" max="2" width="40.5703125" style="465" customWidth="1"/>
    <col min="3" max="3" width="17" style="465" customWidth="1"/>
    <col min="4" max="4" width="12.7109375" style="465" bestFit="1" customWidth="1"/>
    <col min="5" max="10" width="11.140625" style="465" customWidth="1"/>
    <col min="11" max="11" width="9.140625" style="465"/>
    <col min="12" max="12" width="9" style="465" customWidth="1"/>
    <col min="13" max="16384" width="9.140625" style="465"/>
  </cols>
  <sheetData>
    <row r="1" spans="1:10" ht="15" x14ac:dyDescent="0.2">
      <c r="A1" s="753" t="s">
        <v>220</v>
      </c>
      <c r="B1" s="755"/>
    </row>
    <row r="2" spans="1:10" ht="15" customHeight="1" x14ac:dyDescent="0.2">
      <c r="A2" s="755"/>
      <c r="B2" s="394" t="str">
        <f>+A.4.5!B2</f>
        <v>MINISTERIO DE ECONOMIA</v>
      </c>
      <c r="C2" s="719"/>
      <c r="D2" s="719"/>
      <c r="E2" s="719"/>
      <c r="F2" s="719"/>
      <c r="G2" s="719"/>
      <c r="H2" s="719"/>
      <c r="I2" s="719"/>
      <c r="J2" s="719"/>
    </row>
    <row r="3" spans="1:10" ht="15" customHeight="1" x14ac:dyDescent="0.2">
      <c r="A3" s="755"/>
      <c r="B3" s="712" t="s">
        <v>570</v>
      </c>
      <c r="C3" s="724"/>
      <c r="D3" s="724"/>
      <c r="E3" s="724"/>
      <c r="F3" s="724"/>
      <c r="G3" s="724"/>
      <c r="H3" s="724"/>
      <c r="I3" s="724"/>
      <c r="J3" s="724"/>
    </row>
    <row r="4" spans="1:10" x14ac:dyDescent="0.2">
      <c r="B4" s="724"/>
      <c r="C4" s="724"/>
      <c r="D4" s="724"/>
      <c r="E4" s="724"/>
      <c r="F4" s="724"/>
      <c r="G4" s="724"/>
      <c r="H4" s="724"/>
      <c r="I4" s="724"/>
      <c r="J4" s="724"/>
    </row>
    <row r="5" spans="1:10" ht="41.25" customHeight="1" x14ac:dyDescent="0.2">
      <c r="B5" s="1420" t="s">
        <v>817</v>
      </c>
      <c r="C5" s="1420"/>
      <c r="D5" s="1420"/>
      <c r="E5" s="1420"/>
      <c r="F5" s="1420"/>
      <c r="G5" s="1420"/>
      <c r="H5" s="1420"/>
      <c r="I5" s="1420"/>
      <c r="J5" s="18"/>
    </row>
    <row r="6" spans="1:10" x14ac:dyDescent="0.2">
      <c r="B6" s="358"/>
      <c r="C6" s="358"/>
      <c r="D6" s="358"/>
      <c r="E6" s="358"/>
      <c r="F6" s="358"/>
      <c r="G6" s="358"/>
      <c r="H6" s="358"/>
      <c r="I6" s="358"/>
      <c r="J6" s="358"/>
    </row>
    <row r="7" spans="1:10" ht="13.5" thickBot="1" x14ac:dyDescent="0.25">
      <c r="B7" s="1029" t="s">
        <v>891</v>
      </c>
      <c r="C7" s="725"/>
      <c r="D7" s="725"/>
      <c r="E7" s="726"/>
      <c r="F7" s="726"/>
      <c r="G7" s="726"/>
      <c r="H7" s="726"/>
      <c r="I7" s="726"/>
      <c r="J7" s="726"/>
    </row>
    <row r="8" spans="1:10" ht="37.5" customHeight="1" thickTop="1" thickBot="1" x14ac:dyDescent="0.25">
      <c r="B8" s="338"/>
      <c r="C8" s="643" t="s">
        <v>892</v>
      </c>
      <c r="D8" s="644">
        <v>2019</v>
      </c>
      <c r="E8" s="643">
        <v>2020</v>
      </c>
      <c r="F8" s="643">
        <v>2021</v>
      </c>
      <c r="G8" s="643">
        <v>2022</v>
      </c>
      <c r="H8" s="643">
        <v>2023</v>
      </c>
      <c r="I8" s="644" t="s">
        <v>723</v>
      </c>
    </row>
    <row r="9" spans="1:10" ht="6" customHeight="1" thickTop="1" thickBot="1" x14ac:dyDescent="0.25">
      <c r="B9" s="727"/>
      <c r="C9" s="727"/>
      <c r="D9" s="728"/>
      <c r="E9" s="728"/>
      <c r="F9" s="728"/>
      <c r="G9" s="727"/>
      <c r="H9" s="727"/>
      <c r="I9" s="727"/>
    </row>
    <row r="10" spans="1:10" ht="24.75" customHeight="1" thickTop="1" thickBot="1" x14ac:dyDescent="0.25">
      <c r="B10" s="729" t="s">
        <v>281</v>
      </c>
      <c r="C10" s="1187">
        <f>+SUM(C11:C24)</f>
        <v>154368.38065161477</v>
      </c>
      <c r="D10" s="1187">
        <f t="shared" ref="D10:I10" si="0">+SUM(D11:D24)</f>
        <v>1170.0990414701757</v>
      </c>
      <c r="E10" s="1187">
        <f t="shared" si="0"/>
        <v>12292.465403106089</v>
      </c>
      <c r="F10" s="1187">
        <f t="shared" si="0"/>
        <v>12348.844005552435</v>
      </c>
      <c r="G10" s="1187">
        <f t="shared" si="0"/>
        <v>24699.885127715206</v>
      </c>
      <c r="H10" s="1187">
        <f t="shared" si="0"/>
        <v>24707.830239652303</v>
      </c>
      <c r="I10" s="1187">
        <f t="shared" si="0"/>
        <v>79108.326072970784</v>
      </c>
      <c r="J10" s="365"/>
    </row>
    <row r="11" spans="1:10" ht="12" customHeight="1" thickTop="1" x14ac:dyDescent="0.2">
      <c r="B11" s="749"/>
      <c r="C11" s="1181"/>
      <c r="D11" s="1181"/>
      <c r="E11" s="1181"/>
      <c r="F11" s="1181"/>
      <c r="G11" s="1181"/>
      <c r="H11" s="1181"/>
      <c r="I11" s="1181"/>
      <c r="J11" s="365"/>
    </row>
    <row r="12" spans="1:10" ht="15" x14ac:dyDescent="0.2">
      <c r="B12" s="748" t="s">
        <v>565</v>
      </c>
      <c r="C12" s="1179">
        <f>SUM(D12:I12)</f>
        <v>77217.699327414404</v>
      </c>
      <c r="D12" s="1180">
        <v>1.732736739806201</v>
      </c>
      <c r="E12" s="1180">
        <v>4833.6978092901954</v>
      </c>
      <c r="F12" s="1180">
        <v>6492.8561976557558</v>
      </c>
      <c r="G12" s="1180">
        <v>5542.1271253701598</v>
      </c>
      <c r="H12" s="1180">
        <v>4635.9873652950173</v>
      </c>
      <c r="I12" s="1180">
        <v>55711.298093063466</v>
      </c>
      <c r="J12" s="365"/>
    </row>
    <row r="13" spans="1:10" x14ac:dyDescent="0.2">
      <c r="B13" s="730"/>
      <c r="C13" s="1182"/>
      <c r="D13" s="1183"/>
      <c r="E13" s="1183"/>
      <c r="F13" s="1183"/>
      <c r="G13" s="1183"/>
      <c r="H13" s="1183"/>
      <c r="I13" s="1183"/>
      <c r="J13" s="365"/>
    </row>
    <row r="14" spans="1:10" ht="15" x14ac:dyDescent="0.2">
      <c r="B14" s="748" t="s">
        <v>531</v>
      </c>
      <c r="C14" s="1179">
        <f>SUM(D14:I14)</f>
        <v>67389.87945576066</v>
      </c>
      <c r="D14" s="1180">
        <v>441.73817311004649</v>
      </c>
      <c r="E14" s="1180">
        <v>1848.5378979869458</v>
      </c>
      <c r="F14" s="1180">
        <v>5421.1792343355091</v>
      </c>
      <c r="G14" s="1180">
        <v>18737.480031560583</v>
      </c>
      <c r="H14" s="1180">
        <v>19683.330965167257</v>
      </c>
      <c r="I14" s="1180">
        <v>21257.613153600319</v>
      </c>
      <c r="J14" s="365"/>
    </row>
    <row r="15" spans="1:10" x14ac:dyDescent="0.2">
      <c r="B15" s="731"/>
      <c r="C15" s="1182"/>
      <c r="D15" s="1183"/>
      <c r="E15" s="1183"/>
      <c r="F15" s="1183"/>
      <c r="G15" s="1183"/>
      <c r="H15" s="1183"/>
      <c r="I15" s="1183"/>
      <c r="J15" s="365"/>
    </row>
    <row r="16" spans="1:10" ht="15" x14ac:dyDescent="0.2">
      <c r="B16" s="748" t="s">
        <v>532</v>
      </c>
      <c r="C16" s="1179">
        <f>SUM(D16:I16)</f>
        <v>5289.3993263581415</v>
      </c>
      <c r="D16" s="1180">
        <v>28.1513744697005</v>
      </c>
      <c r="E16" s="1180">
        <v>2232.0985517588861</v>
      </c>
      <c r="F16" s="1184">
        <v>335.133804455708</v>
      </c>
      <c r="G16" s="1180">
        <v>312.52924232169801</v>
      </c>
      <c r="H16" s="1185">
        <v>327.29957923448802</v>
      </c>
      <c r="I16" s="1180">
        <v>2054.1867741176607</v>
      </c>
      <c r="J16" s="365"/>
    </row>
    <row r="17" spans="2:12" x14ac:dyDescent="0.2">
      <c r="B17" s="732"/>
      <c r="C17" s="1182"/>
      <c r="D17" s="1183"/>
      <c r="E17" s="1183"/>
      <c r="F17" s="1183"/>
      <c r="G17" s="1183"/>
      <c r="H17" s="1183"/>
      <c r="I17" s="1183"/>
      <c r="J17" s="365"/>
    </row>
    <row r="18" spans="2:12" ht="15" x14ac:dyDescent="0.2">
      <c r="B18" s="748" t="s">
        <v>533</v>
      </c>
      <c r="C18" s="1179">
        <f>SUM(D18:I18)</f>
        <v>188.88629207233237</v>
      </c>
      <c r="D18" s="1180">
        <v>9.8347497349521102</v>
      </c>
      <c r="E18" s="1180">
        <v>21.619550905358402</v>
      </c>
      <c r="F18" s="1180">
        <v>23.704275255672101</v>
      </c>
      <c r="G18" s="1180">
        <v>24.298739636334201</v>
      </c>
      <c r="H18" s="1180">
        <v>24.200924350671801</v>
      </c>
      <c r="I18" s="1180">
        <v>85.228052189343757</v>
      </c>
      <c r="J18" s="365"/>
    </row>
    <row r="19" spans="2:12" x14ac:dyDescent="0.2">
      <c r="B19" s="731"/>
      <c r="C19" s="1182"/>
      <c r="D19" s="1183"/>
      <c r="E19" s="1183"/>
      <c r="F19" s="1183"/>
      <c r="G19" s="1183"/>
      <c r="H19" s="1183"/>
      <c r="I19" s="1183"/>
      <c r="J19" s="365"/>
    </row>
    <row r="20" spans="2:12" ht="15" x14ac:dyDescent="0.2">
      <c r="B20" s="748" t="s">
        <v>876</v>
      </c>
      <c r="C20" s="1179">
        <f>SUM(D20:I20)</f>
        <v>3948.3312286900018</v>
      </c>
      <c r="D20" s="1180">
        <v>661.18744381856663</v>
      </c>
      <c r="E20" s="1180">
        <v>3287.1437848714349</v>
      </c>
      <c r="F20" s="1180">
        <v>0</v>
      </c>
      <c r="G20" s="1180">
        <v>0</v>
      </c>
      <c r="H20" s="1180">
        <v>0</v>
      </c>
      <c r="I20" s="1180">
        <v>0</v>
      </c>
      <c r="J20" s="365"/>
    </row>
    <row r="21" spans="2:12" x14ac:dyDescent="0.2">
      <c r="B21" s="731"/>
      <c r="C21" s="1182"/>
      <c r="D21" s="1183"/>
      <c r="E21" s="1183"/>
      <c r="F21" s="1183"/>
      <c r="G21" s="1183"/>
      <c r="H21" s="1183"/>
      <c r="I21" s="1183"/>
      <c r="J21" s="365"/>
    </row>
    <row r="22" spans="2:12" ht="15" x14ac:dyDescent="0.2">
      <c r="B22" s="748" t="s">
        <v>877</v>
      </c>
      <c r="C22" s="1179">
        <f>SUM(D22:I22)</f>
        <v>293.2542601714614</v>
      </c>
      <c r="D22" s="1180">
        <v>27.4545635971037</v>
      </c>
      <c r="E22" s="1180">
        <v>69.367808293270201</v>
      </c>
      <c r="F22" s="1180">
        <v>75.970493849788795</v>
      </c>
      <c r="G22" s="1180">
        <v>83.449988826429603</v>
      </c>
      <c r="H22" s="1180">
        <v>37.011405604869097</v>
      </c>
      <c r="I22" s="1180">
        <v>0</v>
      </c>
      <c r="J22" s="365"/>
    </row>
    <row r="23" spans="2:12" x14ac:dyDescent="0.2">
      <c r="B23" s="732"/>
      <c r="C23" s="1182"/>
      <c r="D23" s="1183"/>
      <c r="E23" s="1183"/>
      <c r="F23" s="1183"/>
      <c r="G23" s="1183"/>
      <c r="H23" s="1183"/>
      <c r="I23" s="1183"/>
      <c r="J23" s="365"/>
    </row>
    <row r="24" spans="2:12" ht="15" x14ac:dyDescent="0.2">
      <c r="B24" s="748" t="s">
        <v>878</v>
      </c>
      <c r="C24" s="1179">
        <v>40.930761147785532</v>
      </c>
      <c r="D24" s="1180">
        <v>0</v>
      </c>
      <c r="E24" s="1180">
        <v>0</v>
      </c>
      <c r="F24" s="1180">
        <v>0</v>
      </c>
      <c r="G24" s="1180">
        <v>0</v>
      </c>
      <c r="H24" s="1180">
        <v>0</v>
      </c>
      <c r="I24" s="1180">
        <v>0</v>
      </c>
      <c r="J24" s="365"/>
    </row>
    <row r="25" spans="2:12" ht="13.5" thickBot="1" x14ac:dyDescent="0.25">
      <c r="B25" s="733"/>
      <c r="C25" s="1186"/>
      <c r="D25" s="1186"/>
      <c r="E25" s="1186"/>
      <c r="F25" s="1186"/>
      <c r="G25" s="1186"/>
      <c r="H25" s="1186"/>
      <c r="I25" s="1186"/>
      <c r="J25" s="365"/>
    </row>
    <row r="26" spans="2:12" ht="13.5" thickTop="1" x14ac:dyDescent="0.2"/>
    <row r="27" spans="2:12" x14ac:dyDescent="0.2">
      <c r="B27" s="1421" t="s">
        <v>534</v>
      </c>
      <c r="C27" s="1421"/>
      <c r="D27" s="1421"/>
      <c r="E27" s="1421"/>
      <c r="F27" s="1421"/>
      <c r="G27" s="1421"/>
      <c r="H27" s="1421"/>
      <c r="I27" s="1421"/>
      <c r="J27" s="734"/>
    </row>
    <row r="28" spans="2:12" x14ac:dyDescent="0.2">
      <c r="B28" s="734"/>
      <c r="C28" s="734"/>
      <c r="D28" s="734"/>
      <c r="E28" s="734"/>
      <c r="F28" s="734"/>
      <c r="G28" s="734"/>
      <c r="H28" s="734"/>
      <c r="I28" s="734"/>
      <c r="J28" s="734"/>
    </row>
    <row r="29" spans="2:12" x14ac:dyDescent="0.2">
      <c r="D29" s="365"/>
    </row>
    <row r="30" spans="2:12" x14ac:dyDescent="0.2">
      <c r="D30" s="735"/>
      <c r="G30" s="365"/>
      <c r="L30" s="479"/>
    </row>
    <row r="31" spans="2:12" x14ac:dyDescent="0.2">
      <c r="C31" s="479"/>
      <c r="D31" s="479"/>
      <c r="E31" s="479"/>
      <c r="F31" s="479"/>
      <c r="G31" s="479"/>
      <c r="H31" s="479"/>
      <c r="I31" s="479"/>
    </row>
    <row r="32" spans="2:12" x14ac:dyDescent="0.2">
      <c r="C32" s="479"/>
      <c r="D32" s="479"/>
      <c r="E32" s="479"/>
      <c r="F32" s="479"/>
      <c r="G32" s="479"/>
      <c r="H32" s="479"/>
      <c r="I32" s="479"/>
    </row>
    <row r="33" spans="3:9" x14ac:dyDescent="0.2">
      <c r="C33" s="479"/>
      <c r="D33" s="479"/>
      <c r="E33" s="479"/>
      <c r="F33" s="479"/>
      <c r="G33" s="479"/>
      <c r="H33" s="479"/>
      <c r="I33" s="479"/>
    </row>
    <row r="34" spans="3:9" x14ac:dyDescent="0.2">
      <c r="C34" s="479"/>
      <c r="D34" s="479"/>
      <c r="E34" s="479"/>
      <c r="F34" s="479"/>
      <c r="G34" s="479"/>
      <c r="H34" s="479"/>
      <c r="I34" s="479"/>
    </row>
    <row r="35" spans="3:9" x14ac:dyDescent="0.2">
      <c r="C35" s="479"/>
      <c r="D35" s="479"/>
      <c r="E35" s="479"/>
      <c r="G35" s="479"/>
      <c r="H35" s="479"/>
      <c r="I35" s="479"/>
    </row>
    <row r="36" spans="3:9" x14ac:dyDescent="0.2">
      <c r="C36" s="479"/>
      <c r="D36" s="479"/>
      <c r="E36" s="479"/>
      <c r="F36" s="479"/>
      <c r="G36" s="479"/>
      <c r="H36" s="479"/>
      <c r="I36" s="479"/>
    </row>
    <row r="37" spans="3:9" x14ac:dyDescent="0.2">
      <c r="C37" s="479"/>
      <c r="D37" s="479"/>
      <c r="E37" s="479"/>
      <c r="F37" s="479"/>
      <c r="G37" s="479"/>
      <c r="H37" s="479"/>
      <c r="I37" s="479"/>
    </row>
    <row r="38" spans="3:9" x14ac:dyDescent="0.2">
      <c r="C38" s="479"/>
      <c r="D38" s="479"/>
      <c r="E38" s="479"/>
      <c r="F38" s="479"/>
      <c r="G38" s="479"/>
      <c r="H38" s="479"/>
      <c r="I38" s="479"/>
    </row>
    <row r="39" spans="3:9" x14ac:dyDescent="0.2">
      <c r="C39" s="479"/>
      <c r="D39" s="479"/>
      <c r="E39" s="479"/>
      <c r="F39" s="479"/>
      <c r="G39" s="479"/>
      <c r="H39" s="479"/>
      <c r="I39" s="479"/>
    </row>
    <row r="40" spans="3:9" x14ac:dyDescent="0.2">
      <c r="C40" s="479"/>
      <c r="D40" s="479"/>
      <c r="E40" s="479"/>
      <c r="F40" s="479"/>
      <c r="G40" s="479"/>
      <c r="H40" s="479"/>
      <c r="I40" s="479"/>
    </row>
    <row r="41" spans="3:9" x14ac:dyDescent="0.2">
      <c r="C41" s="479"/>
      <c r="D41" s="479"/>
      <c r="E41" s="479"/>
      <c r="F41" s="479"/>
      <c r="G41" s="479"/>
      <c r="H41" s="479"/>
      <c r="I41" s="479"/>
    </row>
    <row r="42" spans="3:9" x14ac:dyDescent="0.2">
      <c r="C42" s="479"/>
      <c r="D42" s="479"/>
      <c r="E42" s="479"/>
      <c r="F42" s="479"/>
      <c r="G42" s="479"/>
      <c r="H42" s="479"/>
      <c r="I42" s="479"/>
    </row>
    <row r="43" spans="3:9" x14ac:dyDescent="0.2">
      <c r="C43" s="479"/>
      <c r="D43" s="479"/>
      <c r="E43" s="479"/>
      <c r="F43" s="479"/>
      <c r="G43" s="479"/>
      <c r="H43" s="479"/>
      <c r="I43" s="479"/>
    </row>
    <row r="44" spans="3:9" x14ac:dyDescent="0.2">
      <c r="C44" s="479"/>
      <c r="D44" s="479"/>
      <c r="E44" s="479"/>
      <c r="F44" s="479"/>
      <c r="G44" s="479"/>
      <c r="H44" s="479"/>
      <c r="I44" s="479"/>
    </row>
    <row r="45" spans="3:9" x14ac:dyDescent="0.2">
      <c r="C45" s="479"/>
      <c r="D45" s="479"/>
      <c r="E45" s="479"/>
      <c r="F45" s="479"/>
      <c r="G45" s="479"/>
      <c r="H45" s="479"/>
      <c r="I45" s="479"/>
    </row>
    <row r="46" spans="3:9" x14ac:dyDescent="0.2">
      <c r="C46" s="479"/>
      <c r="D46" s="479"/>
      <c r="E46" s="479"/>
      <c r="F46" s="479"/>
      <c r="G46" s="479"/>
      <c r="H46" s="479"/>
      <c r="I46" s="479"/>
    </row>
    <row r="47" spans="3:9" x14ac:dyDescent="0.2">
      <c r="C47" s="479"/>
      <c r="D47" s="479"/>
      <c r="E47" s="479"/>
      <c r="F47" s="479"/>
      <c r="G47" s="479"/>
      <c r="H47" s="479"/>
      <c r="I47" s="479"/>
    </row>
    <row r="48" spans="3:9" x14ac:dyDescent="0.2">
      <c r="C48" s="479"/>
      <c r="D48" s="479"/>
      <c r="E48" s="479"/>
      <c r="F48" s="479"/>
      <c r="G48" s="479"/>
      <c r="H48" s="479"/>
      <c r="I48" s="479"/>
    </row>
    <row r="49" spans="3:9" x14ac:dyDescent="0.2">
      <c r="C49" s="479"/>
      <c r="D49" s="479"/>
      <c r="E49" s="479"/>
      <c r="F49" s="479"/>
      <c r="G49" s="479"/>
      <c r="H49" s="479"/>
      <c r="I49" s="479"/>
    </row>
    <row r="50" spans="3:9" x14ac:dyDescent="0.2">
      <c r="C50" s="479"/>
      <c r="D50" s="479"/>
      <c r="E50" s="479"/>
      <c r="F50" s="479"/>
      <c r="G50" s="479"/>
      <c r="H50" s="479"/>
      <c r="I50" s="479"/>
    </row>
    <row r="51" spans="3:9" x14ac:dyDescent="0.2">
      <c r="C51" s="479"/>
      <c r="D51" s="479"/>
      <c r="E51" s="479"/>
      <c r="F51" s="479"/>
      <c r="G51" s="479"/>
      <c r="H51" s="479"/>
      <c r="I51" s="479"/>
    </row>
    <row r="52" spans="3:9" x14ac:dyDescent="0.2">
      <c r="C52" s="479"/>
      <c r="D52" s="479"/>
      <c r="E52" s="479"/>
      <c r="F52" s="479"/>
      <c r="G52" s="479"/>
      <c r="H52" s="479"/>
      <c r="I52" s="479"/>
    </row>
    <row r="53" spans="3:9" x14ac:dyDescent="0.2">
      <c r="C53" s="479"/>
      <c r="D53" s="479"/>
      <c r="E53" s="479"/>
      <c r="F53" s="479"/>
      <c r="G53" s="479"/>
      <c r="H53" s="479"/>
      <c r="I53" s="479"/>
    </row>
    <row r="54" spans="3:9" x14ac:dyDescent="0.2">
      <c r="C54" s="479"/>
      <c r="D54" s="479"/>
      <c r="E54" s="479"/>
      <c r="F54" s="479"/>
      <c r="G54" s="479"/>
      <c r="H54" s="479"/>
      <c r="I54" s="479"/>
    </row>
    <row r="55" spans="3:9" x14ac:dyDescent="0.2">
      <c r="C55" s="479"/>
      <c r="D55" s="479"/>
      <c r="E55" s="479"/>
      <c r="F55" s="479"/>
      <c r="G55" s="479"/>
      <c r="H55" s="479"/>
      <c r="I55" s="479"/>
    </row>
    <row r="56" spans="3:9" x14ac:dyDescent="0.2">
      <c r="C56" s="479"/>
      <c r="D56" s="479"/>
      <c r="E56" s="479"/>
      <c r="F56" s="479"/>
      <c r="G56" s="479"/>
      <c r="H56" s="479"/>
      <c r="I56" s="479"/>
    </row>
    <row r="57" spans="3:9" x14ac:dyDescent="0.2">
      <c r="C57" s="479"/>
      <c r="D57" s="479"/>
      <c r="E57" s="479"/>
      <c r="F57" s="479"/>
      <c r="G57" s="479"/>
      <c r="H57" s="479"/>
      <c r="I57" s="479"/>
    </row>
    <row r="58" spans="3:9" x14ac:dyDescent="0.2">
      <c r="C58" s="479"/>
      <c r="D58" s="479"/>
      <c r="E58" s="479"/>
      <c r="F58" s="479"/>
      <c r="G58" s="479"/>
      <c r="H58" s="479"/>
      <c r="I58" s="479"/>
    </row>
    <row r="59" spans="3:9" x14ac:dyDescent="0.2">
      <c r="C59" s="479"/>
      <c r="D59" s="479"/>
      <c r="E59" s="479"/>
      <c r="F59" s="479"/>
      <c r="G59" s="479"/>
      <c r="H59" s="479"/>
      <c r="I59" s="479"/>
    </row>
    <row r="60" spans="3:9" x14ac:dyDescent="0.2">
      <c r="C60" s="479"/>
      <c r="D60" s="479"/>
      <c r="E60" s="479"/>
      <c r="F60" s="479"/>
      <c r="G60" s="479"/>
      <c r="H60" s="479"/>
      <c r="I60" s="479"/>
    </row>
    <row r="61" spans="3:9" x14ac:dyDescent="0.2">
      <c r="C61" s="479"/>
      <c r="D61" s="479"/>
      <c r="E61" s="479"/>
      <c r="F61" s="479"/>
      <c r="G61" s="479"/>
      <c r="H61" s="479"/>
      <c r="I61" s="479"/>
    </row>
    <row r="62" spans="3:9" x14ac:dyDescent="0.2">
      <c r="C62" s="479"/>
      <c r="D62" s="479"/>
      <c r="E62" s="479"/>
      <c r="F62" s="479"/>
      <c r="G62" s="479"/>
      <c r="H62" s="479"/>
      <c r="I62" s="479"/>
    </row>
    <row r="63" spans="3:9" x14ac:dyDescent="0.2">
      <c r="C63" s="479"/>
      <c r="D63" s="479"/>
      <c r="E63" s="479"/>
      <c r="F63" s="479"/>
      <c r="G63" s="479"/>
      <c r="H63" s="479"/>
      <c r="I63" s="479"/>
    </row>
    <row r="64" spans="3:9" x14ac:dyDescent="0.2">
      <c r="C64" s="479"/>
      <c r="D64" s="479"/>
      <c r="E64" s="479"/>
      <c r="F64" s="479"/>
      <c r="G64" s="479"/>
      <c r="H64" s="479"/>
      <c r="I64" s="479"/>
    </row>
    <row r="65" spans="3:9" x14ac:dyDescent="0.2">
      <c r="C65" s="479"/>
      <c r="D65" s="479"/>
      <c r="E65" s="479"/>
      <c r="F65" s="479"/>
      <c r="G65" s="479"/>
      <c r="H65" s="479"/>
      <c r="I65" s="479"/>
    </row>
  </sheetData>
  <mergeCells count="2">
    <mergeCell ref="B5:I5"/>
    <mergeCell ref="B27:I27"/>
  </mergeCells>
  <hyperlinks>
    <hyperlink ref="A1" location="INDICE!A1" display="Indice"/>
  </hyperlinks>
  <printOptions horizontalCentered="1"/>
  <pageMargins left="0.23" right="0.21" top="0.19685039370078741" bottom="0.19685039370078741" header="0.15748031496062992" footer="0"/>
  <pageSetup paperSize="9" scale="81" orientation="portrait" r:id="rId1"/>
  <headerFooter scaleWithDoc="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4"/>
  <sheetViews>
    <sheetView showGridLines="0" zoomScaleNormal="100" zoomScaleSheetLayoutView="85" workbookViewId="0"/>
  </sheetViews>
  <sheetFormatPr baseColWidth="10" defaultColWidth="11.42578125" defaultRowHeight="12.75" x14ac:dyDescent="0.2"/>
  <cols>
    <col min="1" max="1" width="6.85546875" style="5" customWidth="1"/>
    <col min="2" max="2" width="62.140625" style="15" customWidth="1"/>
    <col min="3" max="3" width="23.140625" style="15" customWidth="1"/>
    <col min="4" max="4" width="17.42578125" style="122" bestFit="1" customWidth="1"/>
    <col min="5" max="10" width="11.42578125" style="122"/>
    <col min="11" max="16384" width="11.42578125" style="15"/>
  </cols>
  <sheetData>
    <row r="1" spans="1:10" ht="15" x14ac:dyDescent="0.25">
      <c r="A1" s="757" t="s">
        <v>220</v>
      </c>
      <c r="B1" s="42"/>
      <c r="C1" s="5"/>
      <c r="D1" s="15"/>
      <c r="E1" s="15"/>
      <c r="F1" s="15"/>
      <c r="G1" s="15"/>
      <c r="H1" s="15"/>
      <c r="I1" s="15"/>
      <c r="J1" s="15"/>
    </row>
    <row r="2" spans="1:10" ht="15" customHeight="1" x14ac:dyDescent="0.25">
      <c r="A2" s="757"/>
      <c r="B2" s="394" t="str">
        <f>+A.1.1!B2</f>
        <v>MINISTERIO DE ECONOMIA</v>
      </c>
      <c r="C2" s="7"/>
      <c r="D2" s="15"/>
      <c r="E2" s="15"/>
      <c r="F2" s="15"/>
      <c r="G2" s="15"/>
      <c r="H2" s="15"/>
      <c r="I2" s="15"/>
      <c r="J2" s="15"/>
    </row>
    <row r="3" spans="1:10" ht="15" customHeight="1" x14ac:dyDescent="0.25">
      <c r="A3" s="42"/>
      <c r="B3" s="276" t="s">
        <v>305</v>
      </c>
      <c r="C3" s="5"/>
      <c r="D3" s="15"/>
      <c r="E3" s="15"/>
      <c r="F3" s="15"/>
      <c r="G3" s="15"/>
      <c r="H3" s="15"/>
      <c r="I3" s="15"/>
      <c r="J3" s="15"/>
    </row>
    <row r="4" spans="1:10" s="429" customFormat="1" ht="12" x14ac:dyDescent="0.2">
      <c r="A4" s="35"/>
      <c r="B4" s="390"/>
      <c r="C4" s="428"/>
    </row>
    <row r="5" spans="1:10" s="429" customFormat="1" ht="12" x14ac:dyDescent="0.2">
      <c r="A5" s="35"/>
      <c r="B5" s="35"/>
      <c r="C5" s="35"/>
    </row>
    <row r="6" spans="1:10" ht="17.25" x14ac:dyDescent="0.2">
      <c r="B6" s="1252" t="s">
        <v>798</v>
      </c>
      <c r="C6" s="1252"/>
      <c r="D6" s="15"/>
      <c r="E6" s="15"/>
      <c r="F6" s="15"/>
      <c r="G6" s="15"/>
      <c r="H6" s="15"/>
      <c r="I6" s="15"/>
      <c r="J6" s="15"/>
    </row>
    <row r="7" spans="1:10" ht="15.75" x14ac:dyDescent="0.2">
      <c r="B7" s="1253" t="s">
        <v>760</v>
      </c>
      <c r="C7" s="1253"/>
      <c r="D7" s="15"/>
      <c r="E7" s="15"/>
      <c r="F7" s="15"/>
      <c r="G7" s="15"/>
      <c r="H7" s="15"/>
      <c r="I7" s="15"/>
      <c r="J7" s="15"/>
    </row>
    <row r="8" spans="1:10" s="429" customFormat="1" ht="12" x14ac:dyDescent="0.2">
      <c r="A8" s="35"/>
      <c r="B8" s="35"/>
      <c r="C8" s="35"/>
    </row>
    <row r="9" spans="1:10" s="429" customFormat="1" ht="12" x14ac:dyDescent="0.2">
      <c r="A9" s="35"/>
      <c r="B9" s="428"/>
      <c r="C9" s="428"/>
    </row>
    <row r="10" spans="1:10" ht="13.5" thickBot="1" x14ac:dyDescent="0.25">
      <c r="B10" s="275" t="s">
        <v>880</v>
      </c>
      <c r="C10" s="5"/>
      <c r="D10" s="15"/>
      <c r="E10" s="15"/>
      <c r="F10" s="15"/>
      <c r="G10" s="15"/>
      <c r="H10" s="15"/>
      <c r="I10" s="15"/>
      <c r="J10" s="15"/>
    </row>
    <row r="11" spans="1:10" ht="16.5" thickTop="1" thickBot="1" x14ac:dyDescent="0.25">
      <c r="B11" s="260"/>
      <c r="C11" s="419" t="s">
        <v>275</v>
      </c>
      <c r="D11" s="15"/>
      <c r="E11" s="15"/>
      <c r="F11" s="15"/>
      <c r="G11" s="15"/>
      <c r="H11" s="15"/>
      <c r="I11" s="15"/>
      <c r="J11" s="15"/>
    </row>
    <row r="12" spans="1:10" ht="13.5" thickTop="1" x14ac:dyDescent="0.2">
      <c r="B12" s="57"/>
      <c r="C12" s="160"/>
      <c r="D12" s="15"/>
      <c r="E12" s="15"/>
      <c r="F12" s="15"/>
      <c r="G12" s="15"/>
      <c r="H12" s="15"/>
      <c r="I12" s="15"/>
      <c r="J12" s="15"/>
    </row>
    <row r="13" spans="1:10" ht="15.75" x14ac:dyDescent="0.2">
      <c r="B13" s="404" t="s">
        <v>771</v>
      </c>
      <c r="C13" s="405">
        <f>+C16+C45</f>
        <v>311251025.98097241</v>
      </c>
      <c r="D13" s="63"/>
      <c r="E13" s="1114"/>
      <c r="F13" s="15"/>
      <c r="G13" s="15"/>
      <c r="H13" s="15"/>
      <c r="I13" s="15"/>
      <c r="J13" s="15"/>
    </row>
    <row r="14" spans="1:10" ht="13.5" thickBot="1" x14ac:dyDescent="0.25">
      <c r="B14" s="13"/>
      <c r="C14" s="62"/>
      <c r="D14" s="15"/>
      <c r="E14" s="410"/>
      <c r="F14" s="15"/>
      <c r="G14" s="15"/>
      <c r="H14" s="15"/>
      <c r="I14" s="15"/>
      <c r="J14" s="15"/>
    </row>
    <row r="15" spans="1:10" ht="13.5" thickTop="1" x14ac:dyDescent="0.2">
      <c r="B15" s="146"/>
      <c r="C15" s="261"/>
      <c r="D15" s="15"/>
      <c r="E15" s="410"/>
      <c r="F15" s="15"/>
      <c r="G15" s="15"/>
      <c r="H15" s="15"/>
      <c r="I15" s="15"/>
      <c r="J15" s="15"/>
    </row>
    <row r="16" spans="1:10" ht="15.75" x14ac:dyDescent="0.2">
      <c r="A16" s="15"/>
      <c r="B16" s="404" t="s">
        <v>350</v>
      </c>
      <c r="C16" s="342">
        <f>+C18+C29+C34+C39</f>
        <v>301532303.61191857</v>
      </c>
      <c r="D16" s="63"/>
      <c r="E16" s="15"/>
      <c r="F16" s="15"/>
      <c r="G16" s="15"/>
      <c r="H16" s="15"/>
      <c r="I16" s="15"/>
      <c r="J16" s="15"/>
    </row>
    <row r="17" spans="1:10" x14ac:dyDescent="0.2">
      <c r="A17" s="15"/>
      <c r="B17" s="146"/>
      <c r="C17" s="49"/>
      <c r="D17" s="63"/>
      <c r="E17" s="15"/>
      <c r="F17" s="15"/>
      <c r="G17" s="15"/>
      <c r="H17" s="15"/>
      <c r="I17" s="15"/>
      <c r="J17" s="15"/>
    </row>
    <row r="18" spans="1:10" ht="15" x14ac:dyDescent="0.2">
      <c r="A18" s="15"/>
      <c r="B18" s="487" t="s">
        <v>89</v>
      </c>
      <c r="C18" s="489">
        <f>SUM(C20:C27)</f>
        <v>283785040.66530931</v>
      </c>
      <c r="D18" s="63"/>
      <c r="E18" s="15"/>
      <c r="F18" s="15"/>
      <c r="G18" s="15"/>
      <c r="H18" s="15"/>
      <c r="I18" s="15"/>
      <c r="J18" s="15"/>
    </row>
    <row r="19" spans="1:10" x14ac:dyDescent="0.2">
      <c r="A19" s="15"/>
      <c r="B19" s="146"/>
      <c r="C19" s="164"/>
      <c r="D19" s="63"/>
      <c r="E19" s="15"/>
      <c r="F19" s="15"/>
      <c r="G19" s="15"/>
      <c r="H19" s="15"/>
      <c r="I19" s="15"/>
      <c r="J19" s="15"/>
    </row>
    <row r="20" spans="1:10" x14ac:dyDescent="0.2">
      <c r="A20" s="15"/>
      <c r="B20" s="285" t="s">
        <v>90</v>
      </c>
      <c r="C20" s="291">
        <v>191006412.65715879</v>
      </c>
      <c r="D20" s="63"/>
      <c r="E20" s="15"/>
      <c r="F20" s="15"/>
      <c r="G20" s="15"/>
      <c r="H20" s="15"/>
      <c r="I20" s="15"/>
      <c r="J20" s="15"/>
    </row>
    <row r="21" spans="1:10" x14ac:dyDescent="0.2">
      <c r="A21" s="15"/>
      <c r="B21" s="285" t="s">
        <v>546</v>
      </c>
      <c r="C21" s="291">
        <v>584431.07180310821</v>
      </c>
      <c r="D21" s="63"/>
      <c r="E21" s="15"/>
      <c r="F21" s="15"/>
      <c r="G21" s="15"/>
      <c r="H21" s="15"/>
      <c r="I21" s="15"/>
      <c r="J21" s="15"/>
    </row>
    <row r="22" spans="1:10" x14ac:dyDescent="0.2">
      <c r="A22" s="15"/>
      <c r="B22" s="285" t="s">
        <v>91</v>
      </c>
      <c r="C22" s="400">
        <v>65967174.957850501</v>
      </c>
      <c r="D22" s="63"/>
      <c r="E22" s="15"/>
      <c r="F22" s="15"/>
      <c r="G22" s="15"/>
      <c r="H22" s="15"/>
      <c r="I22" s="15"/>
      <c r="J22" s="15"/>
    </row>
    <row r="23" spans="1:10" x14ac:dyDescent="0.2">
      <c r="A23" s="15"/>
      <c r="B23" s="285" t="s">
        <v>92</v>
      </c>
      <c r="C23" s="400">
        <v>5253445.5716576939</v>
      </c>
      <c r="D23" s="63"/>
      <c r="E23" s="15"/>
      <c r="F23" s="15"/>
      <c r="G23" s="15"/>
      <c r="H23" s="15"/>
      <c r="I23" s="15"/>
      <c r="J23" s="15"/>
    </row>
    <row r="24" spans="1:10" x14ac:dyDescent="0.2">
      <c r="A24" s="15"/>
      <c r="B24" s="285" t="s">
        <v>93</v>
      </c>
      <c r="C24" s="291">
        <v>940569.63339891599</v>
      </c>
      <c r="D24" s="63"/>
      <c r="E24" s="15"/>
      <c r="F24" s="15"/>
      <c r="G24" s="15"/>
      <c r="H24" s="15"/>
      <c r="I24" s="15"/>
      <c r="J24" s="15"/>
    </row>
    <row r="25" spans="1:10" x14ac:dyDescent="0.2">
      <c r="A25" s="15"/>
      <c r="B25" s="285" t="s">
        <v>94</v>
      </c>
      <c r="C25" s="291">
        <v>585493.31721054995</v>
      </c>
      <c r="D25" s="63"/>
      <c r="E25" s="15"/>
      <c r="F25" s="15"/>
      <c r="G25" s="15"/>
      <c r="H25" s="15"/>
      <c r="I25" s="15"/>
      <c r="J25" s="15"/>
    </row>
    <row r="26" spans="1:10" x14ac:dyDescent="0.2">
      <c r="A26" s="15"/>
      <c r="B26" s="285" t="s">
        <v>95</v>
      </c>
      <c r="C26" s="291">
        <v>19142756.78024172</v>
      </c>
      <c r="D26" s="63"/>
      <c r="E26" s="15"/>
      <c r="F26" s="15"/>
      <c r="G26" s="15"/>
      <c r="H26" s="15"/>
      <c r="I26" s="15"/>
      <c r="J26" s="15"/>
    </row>
    <row r="27" spans="1:10" x14ac:dyDescent="0.2">
      <c r="A27" s="15"/>
      <c r="B27" s="285" t="s">
        <v>85</v>
      </c>
      <c r="C27" s="291">
        <v>304756.67598804529</v>
      </c>
      <c r="D27" s="63"/>
      <c r="E27" s="15"/>
      <c r="F27" s="15"/>
      <c r="G27" s="15"/>
      <c r="H27" s="15"/>
      <c r="I27" s="15"/>
      <c r="J27" s="15"/>
    </row>
    <row r="28" spans="1:10" x14ac:dyDescent="0.2">
      <c r="A28" s="15"/>
      <c r="B28" s="146"/>
      <c r="C28" s="161"/>
      <c r="D28" s="63"/>
      <c r="E28" s="15"/>
      <c r="F28" s="15"/>
      <c r="G28" s="15"/>
      <c r="H28" s="15"/>
      <c r="I28" s="15"/>
      <c r="J28" s="15"/>
    </row>
    <row r="29" spans="1:10" ht="15" x14ac:dyDescent="0.2">
      <c r="A29" s="15"/>
      <c r="B29" s="487" t="s">
        <v>545</v>
      </c>
      <c r="C29" s="488">
        <f>SUM(C31:C32)</f>
        <v>15238795.896125749</v>
      </c>
      <c r="D29" s="63"/>
      <c r="E29" s="15"/>
      <c r="F29" s="15"/>
      <c r="G29" s="15"/>
      <c r="H29" s="15"/>
      <c r="I29" s="15"/>
      <c r="J29" s="15"/>
    </row>
    <row r="30" spans="1:10" x14ac:dyDescent="0.2">
      <c r="A30" s="15"/>
      <c r="B30" s="262"/>
      <c r="C30" s="164"/>
      <c r="D30" s="63"/>
      <c r="E30" s="15"/>
      <c r="F30" s="15"/>
      <c r="G30" s="15"/>
      <c r="H30" s="15"/>
      <c r="I30" s="15"/>
      <c r="J30" s="15"/>
    </row>
    <row r="31" spans="1:10" x14ac:dyDescent="0.2">
      <c r="A31" s="15"/>
      <c r="B31" s="285" t="s">
        <v>94</v>
      </c>
      <c r="C31" s="291">
        <v>8148781.322589444</v>
      </c>
      <c r="D31" s="63"/>
      <c r="E31" s="15"/>
      <c r="F31" s="15"/>
      <c r="G31" s="15"/>
      <c r="H31" s="15"/>
      <c r="I31" s="15"/>
      <c r="J31" s="15"/>
    </row>
    <row r="32" spans="1:10" x14ac:dyDescent="0.2">
      <c r="B32" s="285" t="s">
        <v>95</v>
      </c>
      <c r="C32" s="291">
        <v>7090014.5735363038</v>
      </c>
      <c r="D32" s="63"/>
    </row>
    <row r="33" spans="1:10" x14ac:dyDescent="0.2">
      <c r="B33" s="146"/>
      <c r="C33" s="169"/>
      <c r="D33" s="63"/>
    </row>
    <row r="34" spans="1:10" ht="15" x14ac:dyDescent="0.2">
      <c r="A34" s="15"/>
      <c r="B34" s="487" t="s">
        <v>778</v>
      </c>
      <c r="C34" s="488">
        <f>+C36+C37</f>
        <v>102962.75107174664</v>
      </c>
      <c r="D34" s="63"/>
      <c r="E34" s="15"/>
      <c r="F34" s="15"/>
      <c r="G34" s="15"/>
      <c r="H34" s="15"/>
      <c r="I34" s="15"/>
      <c r="J34" s="15"/>
    </row>
    <row r="35" spans="1:10" x14ac:dyDescent="0.2">
      <c r="A35" s="15"/>
      <c r="B35" s="262"/>
      <c r="C35" s="164"/>
      <c r="D35" s="63"/>
      <c r="E35" s="15"/>
      <c r="F35" s="15"/>
      <c r="G35" s="15"/>
      <c r="H35" s="15"/>
      <c r="I35" s="15"/>
      <c r="J35" s="15"/>
    </row>
    <row r="36" spans="1:10" x14ac:dyDescent="0.2">
      <c r="A36" s="15"/>
      <c r="B36" s="285" t="s">
        <v>392</v>
      </c>
      <c r="C36" s="490">
        <v>94889.59224936484</v>
      </c>
      <c r="D36" s="63"/>
      <c r="E36" s="15"/>
      <c r="F36" s="15"/>
      <c r="G36" s="15"/>
      <c r="H36" s="15"/>
      <c r="I36" s="15"/>
      <c r="J36" s="15"/>
    </row>
    <row r="37" spans="1:10" x14ac:dyDescent="0.2">
      <c r="A37" s="15"/>
      <c r="B37" s="285" t="s">
        <v>506</v>
      </c>
      <c r="C37" s="400">
        <v>8073.1588223817889</v>
      </c>
      <c r="D37" s="63"/>
      <c r="E37" s="15"/>
      <c r="F37" s="15"/>
      <c r="G37" s="15"/>
      <c r="H37" s="15"/>
      <c r="I37" s="15"/>
      <c r="J37" s="15"/>
    </row>
    <row r="38" spans="1:10" x14ac:dyDescent="0.2">
      <c r="A38" s="15"/>
      <c r="B38" s="165"/>
      <c r="C38" s="161"/>
      <c r="D38" s="63"/>
      <c r="E38" s="15"/>
      <c r="F38" s="15"/>
      <c r="G38" s="15"/>
      <c r="H38" s="15"/>
      <c r="I38" s="15"/>
      <c r="J38" s="15"/>
    </row>
    <row r="39" spans="1:10" ht="15" x14ac:dyDescent="0.2">
      <c r="A39" s="15"/>
      <c r="B39" s="487" t="s">
        <v>614</v>
      </c>
      <c r="C39" s="488">
        <f>+C41+C42+C43</f>
        <v>2405504.2994117909</v>
      </c>
      <c r="D39" s="63"/>
      <c r="E39" s="15"/>
      <c r="F39" s="15"/>
      <c r="G39" s="15"/>
      <c r="H39" s="15"/>
      <c r="I39" s="15"/>
      <c r="J39" s="15"/>
    </row>
    <row r="40" spans="1:10" x14ac:dyDescent="0.2">
      <c r="A40" s="15"/>
      <c r="B40" s="262"/>
      <c r="C40" s="164"/>
      <c r="D40" s="63"/>
      <c r="E40" s="15"/>
      <c r="F40" s="15"/>
      <c r="G40" s="15"/>
      <c r="H40" s="15"/>
      <c r="I40" s="15"/>
      <c r="J40" s="15"/>
    </row>
    <row r="41" spans="1:10" x14ac:dyDescent="0.2">
      <c r="A41" s="15"/>
      <c r="B41" s="285" t="s">
        <v>392</v>
      </c>
      <c r="C41" s="403">
        <v>1043557.8542580936</v>
      </c>
      <c r="D41" s="63"/>
      <c r="E41" s="15"/>
      <c r="F41" s="15"/>
      <c r="G41" s="15"/>
      <c r="H41" s="15"/>
      <c r="I41" s="15"/>
      <c r="J41" s="15"/>
    </row>
    <row r="42" spans="1:10" x14ac:dyDescent="0.2">
      <c r="A42" s="15"/>
      <c r="B42" s="285" t="s">
        <v>549</v>
      </c>
      <c r="C42" s="403">
        <v>858847.83647406334</v>
      </c>
      <c r="D42" s="63"/>
      <c r="E42" s="15"/>
      <c r="F42" s="15"/>
      <c r="G42" s="15"/>
      <c r="H42" s="15"/>
      <c r="I42" s="15"/>
      <c r="J42" s="15"/>
    </row>
    <row r="43" spans="1:10" x14ac:dyDescent="0.2">
      <c r="A43" s="15"/>
      <c r="B43" s="285" t="s">
        <v>690</v>
      </c>
      <c r="C43" s="403">
        <v>503098.60867963388</v>
      </c>
      <c r="D43" s="63"/>
      <c r="E43" s="15"/>
      <c r="F43" s="15"/>
      <c r="G43" s="15"/>
      <c r="H43" s="15"/>
      <c r="I43" s="15"/>
      <c r="J43" s="15"/>
    </row>
    <row r="44" spans="1:10" x14ac:dyDescent="0.2">
      <c r="A44" s="15"/>
      <c r="B44" s="165"/>
      <c r="C44" s="161"/>
      <c r="D44" s="63"/>
      <c r="E44" s="15"/>
      <c r="F44" s="15"/>
      <c r="G44" s="15"/>
      <c r="H44" s="15"/>
      <c r="I44" s="15"/>
      <c r="J44" s="15"/>
    </row>
    <row r="45" spans="1:10" ht="15.75" x14ac:dyDescent="0.2">
      <c r="A45" s="15"/>
      <c r="B45" s="323" t="s">
        <v>351</v>
      </c>
      <c r="C45" s="486">
        <f>+C47</f>
        <v>9718722.3690538146</v>
      </c>
      <c r="D45" s="63"/>
      <c r="E45" s="15"/>
      <c r="F45" s="15"/>
      <c r="G45" s="15"/>
      <c r="H45" s="15"/>
      <c r="I45" s="15"/>
      <c r="J45" s="15"/>
    </row>
    <row r="46" spans="1:10" ht="15.75" x14ac:dyDescent="0.25">
      <c r="A46" s="15"/>
      <c r="B46" s="263"/>
      <c r="C46" s="264"/>
      <c r="D46" s="63"/>
      <c r="E46" s="15"/>
      <c r="F46" s="15"/>
      <c r="G46" s="15"/>
      <c r="H46" s="15"/>
      <c r="I46" s="15"/>
      <c r="J46" s="15"/>
    </row>
    <row r="47" spans="1:10" ht="15" x14ac:dyDescent="0.2">
      <c r="A47" s="15"/>
      <c r="B47" s="487" t="s">
        <v>393</v>
      </c>
      <c r="C47" s="488">
        <f>SUM(C49:C51)</f>
        <v>9718722.3690538146</v>
      </c>
      <c r="D47" s="63"/>
      <c r="E47" s="15"/>
      <c r="F47" s="15"/>
      <c r="G47" s="15"/>
      <c r="H47" s="15"/>
      <c r="I47" s="15"/>
      <c r="J47" s="15"/>
    </row>
    <row r="48" spans="1:10" x14ac:dyDescent="0.2">
      <c r="A48" s="15"/>
      <c r="B48" s="262"/>
      <c r="C48" s="164"/>
      <c r="D48" s="63"/>
      <c r="E48" s="15"/>
      <c r="F48" s="15"/>
      <c r="G48" s="15"/>
      <c r="H48" s="15"/>
      <c r="I48" s="15"/>
      <c r="J48" s="15"/>
    </row>
    <row r="49" spans="1:10" x14ac:dyDescent="0.2">
      <c r="A49" s="15"/>
      <c r="B49" s="285" t="s">
        <v>355</v>
      </c>
      <c r="C49" s="291">
        <v>811485.50455074187</v>
      </c>
      <c r="D49" s="63"/>
      <c r="E49" s="15"/>
      <c r="F49" s="15"/>
      <c r="G49" s="15"/>
      <c r="H49" s="15"/>
      <c r="I49" s="15"/>
      <c r="J49" s="15"/>
    </row>
    <row r="50" spans="1:10" x14ac:dyDescent="0.2">
      <c r="A50" s="15"/>
      <c r="B50" s="285" t="s">
        <v>547</v>
      </c>
      <c r="C50" s="291">
        <v>1490111.3645030737</v>
      </c>
      <c r="D50" s="63"/>
      <c r="E50" s="15"/>
      <c r="F50" s="15"/>
      <c r="G50" s="15"/>
      <c r="H50" s="15"/>
      <c r="I50" s="15"/>
      <c r="J50" s="15"/>
    </row>
    <row r="51" spans="1:10" x14ac:dyDescent="0.2">
      <c r="A51" s="15"/>
      <c r="B51" s="285" t="s">
        <v>689</v>
      </c>
      <c r="C51" s="291">
        <v>7417125.5</v>
      </c>
      <c r="D51" s="63"/>
      <c r="E51" s="15"/>
      <c r="F51" s="15"/>
      <c r="G51" s="15"/>
      <c r="H51" s="15"/>
      <c r="I51" s="15"/>
      <c r="J51" s="15"/>
    </row>
    <row r="52" spans="1:10" ht="13.5" thickBot="1" x14ac:dyDescent="0.25">
      <c r="A52" s="15"/>
      <c r="B52" s="265"/>
      <c r="C52" s="266"/>
      <c r="D52" s="801"/>
    </row>
    <row r="53" spans="1:10" ht="13.5" thickTop="1" x14ac:dyDescent="0.2">
      <c r="A53" s="15"/>
      <c r="B53" s="267"/>
      <c r="C53" s="268"/>
      <c r="D53" s="15"/>
    </row>
    <row r="54" spans="1:10" x14ac:dyDescent="0.2">
      <c r="A54" s="15"/>
      <c r="B54" s="269" t="s">
        <v>684</v>
      </c>
      <c r="C54" s="270"/>
      <c r="D54" s="15"/>
    </row>
    <row r="55" spans="1:10" x14ac:dyDescent="0.2">
      <c r="A55" s="15"/>
      <c r="B55" s="271" t="s">
        <v>354</v>
      </c>
      <c r="C55" s="271"/>
      <c r="D55" s="15"/>
    </row>
    <row r="56" spans="1:10" ht="28.5" customHeight="1" x14ac:dyDescent="0.2">
      <c r="A56" s="15"/>
      <c r="B56" s="1256" t="s">
        <v>613</v>
      </c>
      <c r="C56" s="1256"/>
      <c r="D56" s="15"/>
    </row>
    <row r="57" spans="1:10" s="5" customFormat="1" ht="31.5" customHeight="1" x14ac:dyDescent="0.2">
      <c r="B57" s="1254" t="s">
        <v>615</v>
      </c>
      <c r="C57" s="1254"/>
      <c r="D57" s="15"/>
      <c r="E57" s="122"/>
      <c r="F57" s="122"/>
      <c r="G57" s="122"/>
      <c r="H57" s="122"/>
      <c r="I57" s="122"/>
      <c r="J57" s="122"/>
    </row>
    <row r="58" spans="1:10" s="5" customFormat="1" ht="12.75" customHeight="1" x14ac:dyDescent="0.2">
      <c r="B58" s="272"/>
      <c r="C58" s="272"/>
      <c r="D58" s="15"/>
      <c r="E58" s="122"/>
      <c r="F58" s="122"/>
      <c r="G58" s="122"/>
      <c r="H58" s="122"/>
      <c r="I58" s="122"/>
      <c r="J58" s="122"/>
    </row>
    <row r="59" spans="1:10" s="5" customFormat="1" x14ac:dyDescent="0.2">
      <c r="B59" s="1255"/>
      <c r="C59" s="1255"/>
      <c r="D59" s="15"/>
      <c r="E59" s="122"/>
      <c r="F59" s="122"/>
      <c r="G59" s="122"/>
      <c r="H59" s="122"/>
      <c r="I59" s="122"/>
      <c r="J59" s="122"/>
    </row>
    <row r="60" spans="1:10" s="5" customFormat="1" x14ac:dyDescent="0.2">
      <c r="B60" s="1255"/>
      <c r="C60" s="1255"/>
      <c r="D60" s="15"/>
      <c r="E60" s="122"/>
      <c r="F60" s="122"/>
      <c r="G60" s="122"/>
      <c r="H60" s="122"/>
      <c r="I60" s="122"/>
      <c r="J60" s="122"/>
    </row>
    <row r="61" spans="1:10" s="5" customFormat="1" x14ac:dyDescent="0.2">
      <c r="D61" s="15"/>
      <c r="E61" s="122"/>
      <c r="F61" s="122"/>
      <c r="G61" s="122"/>
      <c r="H61" s="122"/>
      <c r="I61" s="122"/>
      <c r="J61" s="122"/>
    </row>
    <row r="62" spans="1:10" s="5" customFormat="1" x14ac:dyDescent="0.2">
      <c r="C62" s="159"/>
      <c r="D62" s="15"/>
      <c r="E62" s="122"/>
      <c r="F62" s="122"/>
      <c r="G62" s="122"/>
      <c r="H62" s="122"/>
      <c r="I62" s="122"/>
      <c r="J62" s="122"/>
    </row>
    <row r="63" spans="1:10" s="5" customFormat="1" x14ac:dyDescent="0.2">
      <c r="C63" s="159"/>
      <c r="D63" s="15"/>
      <c r="E63" s="122"/>
      <c r="F63" s="122"/>
      <c r="G63" s="122"/>
      <c r="H63" s="122"/>
      <c r="I63" s="122"/>
      <c r="J63" s="122"/>
    </row>
    <row r="64" spans="1:10" s="5" customFormat="1" x14ac:dyDescent="0.2">
      <c r="D64" s="15"/>
      <c r="E64" s="122"/>
      <c r="F64" s="122"/>
      <c r="G64" s="122"/>
      <c r="H64" s="122"/>
      <c r="I64" s="122"/>
      <c r="J64" s="122"/>
    </row>
    <row r="65" spans="4:10" s="5" customFormat="1" x14ac:dyDescent="0.2">
      <c r="D65" s="15"/>
      <c r="E65" s="122"/>
      <c r="F65" s="122"/>
      <c r="G65" s="122"/>
      <c r="H65" s="122"/>
      <c r="I65" s="122"/>
      <c r="J65" s="122"/>
    </row>
    <row r="66" spans="4:10" s="5" customFormat="1" x14ac:dyDescent="0.2">
      <c r="D66" s="15"/>
      <c r="E66" s="122"/>
      <c r="F66" s="122"/>
      <c r="G66" s="122"/>
      <c r="H66" s="122"/>
      <c r="I66" s="122"/>
      <c r="J66" s="122"/>
    </row>
    <row r="67" spans="4:10" s="5" customFormat="1" x14ac:dyDescent="0.2">
      <c r="D67" s="15"/>
      <c r="E67" s="122"/>
      <c r="F67" s="122"/>
      <c r="G67" s="122"/>
      <c r="H67" s="122"/>
      <c r="I67" s="122"/>
      <c r="J67" s="122"/>
    </row>
    <row r="68" spans="4:10" s="5" customFormat="1" x14ac:dyDescent="0.2">
      <c r="D68" s="15"/>
      <c r="E68" s="122"/>
      <c r="F68" s="122"/>
      <c r="G68" s="122"/>
      <c r="H68" s="122"/>
      <c r="I68" s="122"/>
      <c r="J68" s="122"/>
    </row>
    <row r="69" spans="4:10" s="5" customFormat="1" x14ac:dyDescent="0.2">
      <c r="D69" s="15"/>
      <c r="E69" s="122"/>
      <c r="F69" s="122"/>
      <c r="G69" s="122"/>
      <c r="H69" s="122"/>
      <c r="I69" s="122"/>
      <c r="J69" s="122"/>
    </row>
    <row r="70" spans="4:10" s="5" customFormat="1" x14ac:dyDescent="0.2">
      <c r="D70" s="15"/>
      <c r="E70" s="122"/>
      <c r="F70" s="122"/>
      <c r="G70" s="122"/>
      <c r="H70" s="122"/>
      <c r="I70" s="122"/>
      <c r="J70" s="122"/>
    </row>
    <row r="71" spans="4:10" s="5" customFormat="1" x14ac:dyDescent="0.2">
      <c r="D71" s="15"/>
      <c r="E71" s="122"/>
      <c r="F71" s="122"/>
      <c r="G71" s="122"/>
      <c r="H71" s="122"/>
      <c r="I71" s="122"/>
      <c r="J71" s="122"/>
    </row>
    <row r="72" spans="4:10" s="5" customFormat="1" x14ac:dyDescent="0.2">
      <c r="D72" s="15"/>
      <c r="E72" s="122"/>
      <c r="F72" s="122"/>
      <c r="G72" s="122"/>
      <c r="H72" s="122"/>
      <c r="I72" s="122"/>
      <c r="J72" s="122"/>
    </row>
    <row r="73" spans="4:10" s="5" customFormat="1" x14ac:dyDescent="0.2">
      <c r="D73" s="15"/>
      <c r="E73" s="122"/>
      <c r="F73" s="122"/>
      <c r="G73" s="122"/>
      <c r="H73" s="122"/>
      <c r="I73" s="122"/>
      <c r="J73" s="122"/>
    </row>
    <row r="74" spans="4:10" s="5" customFormat="1" x14ac:dyDescent="0.2">
      <c r="D74" s="15"/>
      <c r="E74" s="122"/>
      <c r="F74" s="122"/>
      <c r="G74" s="122"/>
      <c r="H74" s="122"/>
      <c r="I74" s="122"/>
      <c r="J74" s="122"/>
    </row>
    <row r="75" spans="4:10" s="5" customFormat="1" x14ac:dyDescent="0.2">
      <c r="D75" s="15"/>
      <c r="E75" s="122"/>
      <c r="F75" s="122"/>
      <c r="G75" s="122"/>
      <c r="H75" s="122"/>
      <c r="I75" s="122"/>
      <c r="J75" s="122"/>
    </row>
    <row r="76" spans="4:10" s="5" customFormat="1" x14ac:dyDescent="0.2">
      <c r="D76" s="15"/>
      <c r="E76" s="122"/>
      <c r="F76" s="122"/>
      <c r="G76" s="122"/>
      <c r="H76" s="122"/>
      <c r="I76" s="122"/>
      <c r="J76" s="122"/>
    </row>
    <row r="77" spans="4:10" s="5" customFormat="1" x14ac:dyDescent="0.2">
      <c r="D77" s="15"/>
      <c r="E77" s="122"/>
      <c r="F77" s="122"/>
      <c r="G77" s="122"/>
      <c r="H77" s="122"/>
      <c r="I77" s="122"/>
      <c r="J77" s="122"/>
    </row>
    <row r="78" spans="4:10" s="5" customFormat="1" x14ac:dyDescent="0.2">
      <c r="D78" s="15"/>
      <c r="E78" s="122"/>
      <c r="F78" s="122"/>
      <c r="G78" s="122"/>
      <c r="H78" s="122"/>
      <c r="I78" s="122"/>
      <c r="J78" s="122"/>
    </row>
    <row r="79" spans="4:10" s="5" customFormat="1" x14ac:dyDescent="0.2">
      <c r="D79" s="122"/>
      <c r="E79" s="122"/>
      <c r="F79" s="122"/>
      <c r="G79" s="122"/>
      <c r="H79" s="122"/>
      <c r="I79" s="122"/>
      <c r="J79" s="122"/>
    </row>
    <row r="80" spans="4:10" s="5" customFormat="1" x14ac:dyDescent="0.2">
      <c r="D80" s="122"/>
      <c r="E80" s="122"/>
      <c r="F80" s="122"/>
      <c r="G80" s="122"/>
      <c r="H80" s="122"/>
      <c r="I80" s="122"/>
      <c r="J80" s="122"/>
    </row>
    <row r="81" spans="4:10" s="5" customFormat="1" x14ac:dyDescent="0.2">
      <c r="D81" s="122"/>
      <c r="E81" s="122"/>
      <c r="F81" s="122"/>
      <c r="G81" s="122"/>
      <c r="H81" s="122"/>
      <c r="I81" s="122"/>
      <c r="J81" s="122"/>
    </row>
    <row r="82" spans="4:10" s="5" customFormat="1" x14ac:dyDescent="0.2">
      <c r="D82" s="122"/>
      <c r="E82" s="122"/>
      <c r="F82" s="122"/>
      <c r="G82" s="122"/>
      <c r="H82" s="122"/>
      <c r="I82" s="122"/>
      <c r="J82" s="122"/>
    </row>
    <row r="83" spans="4:10" s="5" customFormat="1" x14ac:dyDescent="0.2">
      <c r="D83" s="122"/>
      <c r="E83" s="122"/>
      <c r="F83" s="122"/>
      <c r="G83" s="122"/>
      <c r="H83" s="122"/>
      <c r="I83" s="122"/>
      <c r="J83" s="122"/>
    </row>
    <row r="84" spans="4:10" s="5" customFormat="1" x14ac:dyDescent="0.2">
      <c r="D84" s="122"/>
      <c r="E84" s="122"/>
      <c r="F84" s="122"/>
      <c r="G84" s="122"/>
      <c r="H84" s="122"/>
      <c r="I84" s="122"/>
      <c r="J84" s="122"/>
    </row>
    <row r="85" spans="4:10" s="5" customFormat="1" x14ac:dyDescent="0.2">
      <c r="D85" s="122"/>
      <c r="E85" s="122"/>
      <c r="F85" s="122"/>
      <c r="G85" s="122"/>
      <c r="H85" s="122"/>
      <c r="I85" s="122"/>
      <c r="J85" s="122"/>
    </row>
    <row r="86" spans="4:10" s="5" customFormat="1" x14ac:dyDescent="0.2">
      <c r="D86" s="122"/>
      <c r="E86" s="122"/>
      <c r="F86" s="122"/>
      <c r="G86" s="122"/>
      <c r="H86" s="122"/>
      <c r="I86" s="122"/>
      <c r="J86" s="122"/>
    </row>
    <row r="87" spans="4:10" s="5" customFormat="1" x14ac:dyDescent="0.2">
      <c r="D87" s="122"/>
      <c r="E87" s="122"/>
      <c r="F87" s="122"/>
      <c r="G87" s="122"/>
      <c r="H87" s="122"/>
      <c r="I87" s="122"/>
      <c r="J87" s="122"/>
    </row>
    <row r="88" spans="4:10" s="5" customFormat="1" x14ac:dyDescent="0.2">
      <c r="D88" s="122"/>
      <c r="E88" s="122"/>
      <c r="F88" s="122"/>
      <c r="G88" s="122"/>
      <c r="H88" s="122"/>
      <c r="I88" s="122"/>
      <c r="J88" s="122"/>
    </row>
    <row r="89" spans="4:10" s="5" customFormat="1" x14ac:dyDescent="0.2">
      <c r="D89" s="122"/>
      <c r="E89" s="122"/>
      <c r="F89" s="122"/>
      <c r="G89" s="122"/>
      <c r="H89" s="122"/>
      <c r="I89" s="122"/>
      <c r="J89" s="122"/>
    </row>
    <row r="90" spans="4:10" s="5" customFormat="1" x14ac:dyDescent="0.2">
      <c r="D90" s="122"/>
      <c r="E90" s="122"/>
      <c r="F90" s="122"/>
      <c r="G90" s="122"/>
      <c r="H90" s="122"/>
      <c r="I90" s="122"/>
      <c r="J90" s="122"/>
    </row>
    <row r="91" spans="4:10" s="5" customFormat="1" x14ac:dyDescent="0.2">
      <c r="D91" s="122"/>
      <c r="E91" s="122"/>
      <c r="F91" s="122"/>
      <c r="G91" s="122"/>
      <c r="H91" s="122"/>
      <c r="I91" s="122"/>
      <c r="J91" s="122"/>
    </row>
    <row r="92" spans="4:10" s="5" customFormat="1" x14ac:dyDescent="0.2">
      <c r="D92" s="122"/>
      <c r="E92" s="122"/>
      <c r="F92" s="122"/>
      <c r="G92" s="122"/>
      <c r="H92" s="122"/>
      <c r="I92" s="122"/>
      <c r="J92" s="122"/>
    </row>
    <row r="93" spans="4:10" s="5" customFormat="1" x14ac:dyDescent="0.2">
      <c r="D93" s="122"/>
      <c r="E93" s="122"/>
      <c r="F93" s="122"/>
      <c r="G93" s="122"/>
      <c r="H93" s="122"/>
      <c r="I93" s="122"/>
      <c r="J93" s="122"/>
    </row>
    <row r="94" spans="4:10" s="5" customFormat="1" x14ac:dyDescent="0.2">
      <c r="D94" s="122"/>
      <c r="E94" s="122"/>
      <c r="F94" s="122"/>
      <c r="G94" s="122"/>
      <c r="H94" s="122"/>
      <c r="I94" s="122"/>
      <c r="J94" s="122"/>
    </row>
    <row r="95" spans="4:10" s="5" customFormat="1" x14ac:dyDescent="0.2">
      <c r="D95" s="122"/>
      <c r="E95" s="122"/>
      <c r="F95" s="122"/>
      <c r="G95" s="122"/>
      <c r="H95" s="122"/>
      <c r="I95" s="122"/>
      <c r="J95" s="122"/>
    </row>
    <row r="96" spans="4:10" s="5" customFormat="1" x14ac:dyDescent="0.2">
      <c r="D96" s="122"/>
      <c r="E96" s="122"/>
      <c r="F96" s="122"/>
      <c r="G96" s="122"/>
      <c r="H96" s="122"/>
      <c r="I96" s="122"/>
      <c r="J96" s="122"/>
    </row>
    <row r="97" spans="4:10" s="5" customFormat="1" x14ac:dyDescent="0.2">
      <c r="D97" s="122"/>
      <c r="E97" s="122"/>
      <c r="F97" s="122"/>
      <c r="G97" s="122"/>
      <c r="H97" s="122"/>
      <c r="I97" s="122"/>
      <c r="J97" s="122"/>
    </row>
    <row r="98" spans="4:10" s="5" customFormat="1" x14ac:dyDescent="0.2">
      <c r="D98" s="122"/>
      <c r="E98" s="122"/>
      <c r="F98" s="122"/>
      <c r="G98" s="122"/>
      <c r="H98" s="122"/>
      <c r="I98" s="122"/>
      <c r="J98" s="122"/>
    </row>
    <row r="99" spans="4:10" s="5" customFormat="1" x14ac:dyDescent="0.2">
      <c r="D99" s="122"/>
      <c r="E99" s="122"/>
      <c r="F99" s="122"/>
      <c r="G99" s="122"/>
      <c r="H99" s="122"/>
      <c r="I99" s="122"/>
      <c r="J99" s="122"/>
    </row>
    <row r="100" spans="4:10" s="5" customFormat="1" x14ac:dyDescent="0.2">
      <c r="D100" s="122"/>
      <c r="E100" s="122"/>
      <c r="F100" s="122"/>
      <c r="G100" s="122"/>
      <c r="H100" s="122"/>
      <c r="I100" s="122"/>
      <c r="J100" s="122"/>
    </row>
    <row r="101" spans="4:10" s="5" customFormat="1" x14ac:dyDescent="0.2">
      <c r="D101" s="122"/>
      <c r="E101" s="122"/>
      <c r="F101" s="122"/>
      <c r="G101" s="122"/>
      <c r="H101" s="122"/>
      <c r="I101" s="122"/>
      <c r="J101" s="122"/>
    </row>
    <row r="102" spans="4:10" s="5" customFormat="1" x14ac:dyDescent="0.2">
      <c r="D102" s="122"/>
      <c r="E102" s="122"/>
      <c r="F102" s="122"/>
      <c r="G102" s="122"/>
      <c r="H102" s="122"/>
      <c r="I102" s="122"/>
      <c r="J102" s="122"/>
    </row>
    <row r="103" spans="4:10" s="5" customFormat="1" x14ac:dyDescent="0.2">
      <c r="D103" s="122"/>
      <c r="E103" s="122"/>
      <c r="F103" s="122"/>
      <c r="G103" s="122"/>
      <c r="H103" s="122"/>
      <c r="I103" s="122"/>
      <c r="J103" s="122"/>
    </row>
    <row r="104" spans="4:10" s="5" customFormat="1" x14ac:dyDescent="0.2">
      <c r="D104" s="122"/>
      <c r="E104" s="122"/>
      <c r="F104" s="122"/>
      <c r="G104" s="122"/>
      <c r="H104" s="122"/>
      <c r="I104" s="122"/>
      <c r="J104" s="122"/>
    </row>
    <row r="105" spans="4:10" s="5" customFormat="1" x14ac:dyDescent="0.2">
      <c r="D105" s="122"/>
      <c r="E105" s="122"/>
      <c r="F105" s="122"/>
      <c r="G105" s="122"/>
      <c r="H105" s="122"/>
      <c r="I105" s="122"/>
      <c r="J105" s="122"/>
    </row>
    <row r="106" spans="4:10" s="5" customFormat="1" x14ac:dyDescent="0.2">
      <c r="D106" s="122"/>
      <c r="E106" s="122"/>
      <c r="F106" s="122"/>
      <c r="G106" s="122"/>
      <c r="H106" s="122"/>
      <c r="I106" s="122"/>
      <c r="J106" s="122"/>
    </row>
    <row r="107" spans="4:10" s="5" customFormat="1" x14ac:dyDescent="0.2">
      <c r="D107" s="122"/>
      <c r="E107" s="122"/>
      <c r="F107" s="122"/>
      <c r="G107" s="122"/>
      <c r="H107" s="122"/>
      <c r="I107" s="122"/>
      <c r="J107" s="122"/>
    </row>
    <row r="108" spans="4:10" s="5" customFormat="1" x14ac:dyDescent="0.2">
      <c r="D108" s="122"/>
      <c r="E108" s="122"/>
      <c r="F108" s="122"/>
      <c r="G108" s="122"/>
      <c r="H108" s="122"/>
      <c r="I108" s="122"/>
      <c r="J108" s="122"/>
    </row>
    <row r="109" spans="4:10" s="5" customFormat="1" x14ac:dyDescent="0.2">
      <c r="D109" s="122"/>
      <c r="E109" s="122"/>
      <c r="F109" s="122"/>
      <c r="G109" s="122"/>
      <c r="H109" s="122"/>
      <c r="I109" s="122"/>
      <c r="J109" s="122"/>
    </row>
    <row r="110" spans="4:10" s="5" customFormat="1" x14ac:dyDescent="0.2">
      <c r="D110" s="122"/>
      <c r="E110" s="122"/>
      <c r="F110" s="122"/>
      <c r="G110" s="122"/>
      <c r="H110" s="122"/>
      <c r="I110" s="122"/>
      <c r="J110" s="122"/>
    </row>
    <row r="111" spans="4:10" s="5" customFormat="1" x14ac:dyDescent="0.2">
      <c r="D111" s="122"/>
      <c r="E111" s="122"/>
      <c r="F111" s="122"/>
      <c r="G111" s="122"/>
      <c r="H111" s="122"/>
      <c r="I111" s="122"/>
      <c r="J111" s="122"/>
    </row>
    <row r="112" spans="4:10" s="5" customFormat="1" x14ac:dyDescent="0.2">
      <c r="D112" s="122"/>
      <c r="E112" s="122"/>
      <c r="F112" s="122"/>
      <c r="G112" s="122"/>
      <c r="H112" s="122"/>
      <c r="I112" s="122"/>
      <c r="J112" s="122"/>
    </row>
    <row r="113" spans="4:10" s="5" customFormat="1" x14ac:dyDescent="0.2">
      <c r="D113" s="122"/>
      <c r="E113" s="122"/>
      <c r="F113" s="122"/>
      <c r="G113" s="122"/>
      <c r="H113" s="122"/>
      <c r="I113" s="122"/>
      <c r="J113" s="122"/>
    </row>
    <row r="114" spans="4:10" s="5" customFormat="1" x14ac:dyDescent="0.2">
      <c r="D114" s="122"/>
      <c r="E114" s="122"/>
      <c r="F114" s="122"/>
      <c r="G114" s="122"/>
      <c r="H114" s="122"/>
      <c r="I114" s="122"/>
      <c r="J114" s="122"/>
    </row>
    <row r="115" spans="4:10" s="5" customFormat="1" x14ac:dyDescent="0.2">
      <c r="D115" s="122"/>
      <c r="E115" s="122"/>
      <c r="F115" s="122"/>
      <c r="G115" s="122"/>
      <c r="H115" s="122"/>
      <c r="I115" s="122"/>
      <c r="J115" s="122"/>
    </row>
    <row r="116" spans="4:10" s="5" customFormat="1" x14ac:dyDescent="0.2">
      <c r="D116" s="122"/>
      <c r="E116" s="122"/>
      <c r="F116" s="122"/>
      <c r="G116" s="122"/>
      <c r="H116" s="122"/>
      <c r="I116" s="122"/>
      <c r="J116" s="122"/>
    </row>
    <row r="117" spans="4:10" s="5" customFormat="1" x14ac:dyDescent="0.2">
      <c r="D117" s="122"/>
      <c r="E117" s="122"/>
      <c r="F117" s="122"/>
      <c r="G117" s="122"/>
      <c r="H117" s="122"/>
      <c r="I117" s="122"/>
      <c r="J117" s="122"/>
    </row>
    <row r="118" spans="4:10" s="5" customFormat="1" x14ac:dyDescent="0.2">
      <c r="D118" s="122"/>
      <c r="E118" s="122"/>
      <c r="F118" s="122"/>
      <c r="G118" s="122"/>
      <c r="H118" s="122"/>
      <c r="I118" s="122"/>
      <c r="J118" s="122"/>
    </row>
    <row r="119" spans="4:10" s="5" customFormat="1" x14ac:dyDescent="0.2">
      <c r="D119" s="122"/>
      <c r="E119" s="122"/>
      <c r="F119" s="122"/>
      <c r="G119" s="122"/>
      <c r="H119" s="122"/>
      <c r="I119" s="122"/>
      <c r="J119" s="122"/>
    </row>
    <row r="120" spans="4:10" s="5" customFormat="1" x14ac:dyDescent="0.2">
      <c r="D120" s="122"/>
      <c r="E120" s="122"/>
      <c r="F120" s="122"/>
      <c r="G120" s="122"/>
      <c r="H120" s="122"/>
      <c r="I120" s="122"/>
      <c r="J120" s="122"/>
    </row>
    <row r="121" spans="4:10" s="5" customFormat="1" x14ac:dyDescent="0.2">
      <c r="D121" s="122"/>
      <c r="E121" s="122"/>
      <c r="F121" s="122"/>
      <c r="G121" s="122"/>
      <c r="H121" s="122"/>
      <c r="I121" s="122"/>
      <c r="J121" s="122"/>
    </row>
    <row r="122" spans="4:10" s="5" customFormat="1" x14ac:dyDescent="0.2">
      <c r="D122" s="122"/>
      <c r="E122" s="122"/>
      <c r="F122" s="122"/>
      <c r="G122" s="122"/>
      <c r="H122" s="122"/>
      <c r="I122" s="122"/>
      <c r="J122" s="122"/>
    </row>
    <row r="123" spans="4:10" s="5" customFormat="1" x14ac:dyDescent="0.2">
      <c r="D123" s="122"/>
      <c r="E123" s="122"/>
      <c r="F123" s="122"/>
      <c r="G123" s="122"/>
      <c r="H123" s="122"/>
      <c r="I123" s="122"/>
      <c r="J123" s="122"/>
    </row>
    <row r="124" spans="4:10" s="5" customFormat="1" x14ac:dyDescent="0.2">
      <c r="D124" s="122"/>
      <c r="E124" s="122"/>
      <c r="F124" s="122"/>
      <c r="G124" s="122"/>
      <c r="H124" s="122"/>
      <c r="I124" s="122"/>
      <c r="J124" s="122"/>
    </row>
    <row r="125" spans="4:10" s="5" customFormat="1" x14ac:dyDescent="0.2">
      <c r="D125" s="122"/>
      <c r="E125" s="122"/>
      <c r="F125" s="122"/>
      <c r="G125" s="122"/>
      <c r="H125" s="122"/>
      <c r="I125" s="122"/>
      <c r="J125" s="122"/>
    </row>
    <row r="126" spans="4:10" s="5" customFormat="1" x14ac:dyDescent="0.2">
      <c r="D126" s="122"/>
      <c r="E126" s="122"/>
      <c r="F126" s="122"/>
      <c r="G126" s="122"/>
      <c r="H126" s="122"/>
      <c r="I126" s="122"/>
      <c r="J126" s="122"/>
    </row>
    <row r="127" spans="4:10" s="5" customFormat="1" x14ac:dyDescent="0.2">
      <c r="D127" s="122"/>
      <c r="E127" s="122"/>
      <c r="F127" s="122"/>
      <c r="G127" s="122"/>
      <c r="H127" s="122"/>
      <c r="I127" s="122"/>
      <c r="J127" s="122"/>
    </row>
    <row r="128" spans="4:10" s="5" customFormat="1" x14ac:dyDescent="0.2">
      <c r="D128" s="122"/>
      <c r="E128" s="122"/>
      <c r="F128" s="122"/>
      <c r="G128" s="122"/>
      <c r="H128" s="122"/>
      <c r="I128" s="122"/>
      <c r="J128" s="122"/>
    </row>
    <row r="129" spans="4:10" s="5" customFormat="1" x14ac:dyDescent="0.2">
      <c r="D129" s="122"/>
      <c r="E129" s="122"/>
      <c r="F129" s="122"/>
      <c r="G129" s="122"/>
      <c r="H129" s="122"/>
      <c r="I129" s="122"/>
      <c r="J129" s="122"/>
    </row>
    <row r="130" spans="4:10" s="5" customFormat="1" x14ac:dyDescent="0.2">
      <c r="D130" s="122"/>
      <c r="E130" s="122"/>
      <c r="F130" s="122"/>
      <c r="G130" s="122"/>
      <c r="H130" s="122"/>
      <c r="I130" s="122"/>
      <c r="J130" s="122"/>
    </row>
    <row r="131" spans="4:10" s="5" customFormat="1" x14ac:dyDescent="0.2">
      <c r="D131" s="122"/>
      <c r="E131" s="122"/>
      <c r="F131" s="122"/>
      <c r="G131" s="122"/>
      <c r="H131" s="122"/>
      <c r="I131" s="122"/>
      <c r="J131" s="122"/>
    </row>
    <row r="132" spans="4:10" s="5" customFormat="1" x14ac:dyDescent="0.2">
      <c r="D132" s="122"/>
      <c r="E132" s="122"/>
      <c r="F132" s="122"/>
      <c r="G132" s="122"/>
      <c r="H132" s="122"/>
      <c r="I132" s="122"/>
      <c r="J132" s="122"/>
    </row>
    <row r="133" spans="4:10" s="5" customFormat="1" x14ac:dyDescent="0.2">
      <c r="D133" s="122"/>
      <c r="E133" s="122"/>
      <c r="F133" s="122"/>
      <c r="G133" s="122"/>
      <c r="H133" s="122"/>
      <c r="I133" s="122"/>
      <c r="J133" s="122"/>
    </row>
    <row r="134" spans="4:10" s="5" customFormat="1" x14ac:dyDescent="0.2">
      <c r="D134" s="122"/>
      <c r="E134" s="122"/>
      <c r="F134" s="122"/>
      <c r="G134" s="122"/>
      <c r="H134" s="122"/>
      <c r="I134" s="122"/>
      <c r="J134" s="122"/>
    </row>
    <row r="135" spans="4:10" s="5" customFormat="1" x14ac:dyDescent="0.2">
      <c r="D135" s="122"/>
      <c r="E135" s="122"/>
      <c r="F135" s="122"/>
      <c r="G135" s="122"/>
      <c r="H135" s="122"/>
      <c r="I135" s="122"/>
      <c r="J135" s="122"/>
    </row>
    <row r="136" spans="4:10" s="5" customFormat="1" x14ac:dyDescent="0.2">
      <c r="D136" s="122"/>
      <c r="E136" s="122"/>
      <c r="F136" s="122"/>
      <c r="G136" s="122"/>
      <c r="H136" s="122"/>
      <c r="I136" s="122"/>
      <c r="J136" s="122"/>
    </row>
    <row r="137" spans="4:10" s="5" customFormat="1" x14ac:dyDescent="0.2">
      <c r="D137" s="122"/>
      <c r="E137" s="122"/>
      <c r="F137" s="122"/>
      <c r="G137" s="122"/>
      <c r="H137" s="122"/>
      <c r="I137" s="122"/>
      <c r="J137" s="122"/>
    </row>
    <row r="138" spans="4:10" s="5" customFormat="1" x14ac:dyDescent="0.2">
      <c r="D138" s="122"/>
      <c r="E138" s="122"/>
      <c r="F138" s="122"/>
      <c r="G138" s="122"/>
      <c r="H138" s="122"/>
      <c r="I138" s="122"/>
      <c r="J138" s="122"/>
    </row>
    <row r="139" spans="4:10" s="5" customFormat="1" x14ac:dyDescent="0.2">
      <c r="D139" s="122"/>
      <c r="E139" s="122"/>
      <c r="F139" s="122"/>
      <c r="G139" s="122"/>
      <c r="H139" s="122"/>
      <c r="I139" s="122"/>
      <c r="J139" s="122"/>
    </row>
    <row r="140" spans="4:10" s="5" customFormat="1" x14ac:dyDescent="0.2">
      <c r="D140" s="122"/>
      <c r="E140" s="122"/>
      <c r="F140" s="122"/>
      <c r="G140" s="122"/>
      <c r="H140" s="122"/>
      <c r="I140" s="122"/>
      <c r="J140" s="122"/>
    </row>
    <row r="141" spans="4:10" s="5" customFormat="1" x14ac:dyDescent="0.2">
      <c r="D141" s="122"/>
      <c r="E141" s="122"/>
      <c r="F141" s="122"/>
      <c r="G141" s="122"/>
      <c r="H141" s="122"/>
      <c r="I141" s="122"/>
      <c r="J141" s="122"/>
    </row>
    <row r="142" spans="4:10" s="5" customFormat="1" x14ac:dyDescent="0.2">
      <c r="D142" s="122"/>
      <c r="E142" s="122"/>
      <c r="F142" s="122"/>
      <c r="G142" s="122"/>
      <c r="H142" s="122"/>
      <c r="I142" s="122"/>
      <c r="J142" s="122"/>
    </row>
    <row r="143" spans="4:10" s="5" customFormat="1" x14ac:dyDescent="0.2">
      <c r="D143" s="122"/>
      <c r="E143" s="122"/>
      <c r="F143" s="122"/>
      <c r="G143" s="122"/>
      <c r="H143" s="122"/>
      <c r="I143" s="122"/>
      <c r="J143" s="122"/>
    </row>
    <row r="144" spans="4:10" s="5" customFormat="1" x14ac:dyDescent="0.2">
      <c r="D144" s="122"/>
      <c r="E144" s="122"/>
      <c r="F144" s="122"/>
      <c r="G144" s="122"/>
      <c r="H144" s="122"/>
      <c r="I144" s="122"/>
      <c r="J144" s="122"/>
    </row>
    <row r="145" spans="4:10" s="5" customFormat="1" x14ac:dyDescent="0.2">
      <c r="D145" s="122"/>
      <c r="E145" s="122"/>
      <c r="F145" s="122"/>
      <c r="G145" s="122"/>
      <c r="H145" s="122"/>
      <c r="I145" s="122"/>
      <c r="J145" s="122"/>
    </row>
    <row r="146" spans="4:10" s="5" customFormat="1" x14ac:dyDescent="0.2">
      <c r="D146" s="122"/>
      <c r="E146" s="122"/>
      <c r="F146" s="122"/>
      <c r="G146" s="122"/>
      <c r="H146" s="122"/>
      <c r="I146" s="122"/>
      <c r="J146" s="122"/>
    </row>
    <row r="147" spans="4:10" s="5" customFormat="1" x14ac:dyDescent="0.2">
      <c r="D147" s="122"/>
      <c r="E147" s="122"/>
      <c r="F147" s="122"/>
      <c r="G147" s="122"/>
      <c r="H147" s="122"/>
      <c r="I147" s="122"/>
      <c r="J147" s="122"/>
    </row>
    <row r="148" spans="4:10" s="5" customFormat="1" x14ac:dyDescent="0.2">
      <c r="D148" s="122"/>
      <c r="E148" s="122"/>
      <c r="F148" s="122"/>
      <c r="G148" s="122"/>
      <c r="H148" s="122"/>
      <c r="I148" s="122"/>
      <c r="J148" s="122"/>
    </row>
    <row r="149" spans="4:10" s="5" customFormat="1" x14ac:dyDescent="0.2">
      <c r="D149" s="122"/>
      <c r="E149" s="122"/>
      <c r="F149" s="122"/>
      <c r="G149" s="122"/>
      <c r="H149" s="122"/>
      <c r="I149" s="122"/>
      <c r="J149" s="122"/>
    </row>
    <row r="150" spans="4:10" s="5" customFormat="1" x14ac:dyDescent="0.2">
      <c r="D150" s="122"/>
      <c r="E150" s="122"/>
      <c r="F150" s="122"/>
      <c r="G150" s="122"/>
      <c r="H150" s="122"/>
      <c r="I150" s="122"/>
      <c r="J150" s="122"/>
    </row>
    <row r="151" spans="4:10" s="5" customFormat="1" x14ac:dyDescent="0.2">
      <c r="D151" s="122"/>
      <c r="E151" s="122"/>
      <c r="F151" s="122"/>
      <c r="G151" s="122"/>
      <c r="H151" s="122"/>
      <c r="I151" s="122"/>
      <c r="J151" s="122"/>
    </row>
    <row r="152" spans="4:10" s="5" customFormat="1" x14ac:dyDescent="0.2">
      <c r="D152" s="122"/>
      <c r="E152" s="122"/>
      <c r="F152" s="122"/>
      <c r="G152" s="122"/>
      <c r="H152" s="122"/>
      <c r="I152" s="122"/>
      <c r="J152" s="122"/>
    </row>
    <row r="153" spans="4:10" s="5" customFormat="1" x14ac:dyDescent="0.2">
      <c r="D153" s="122"/>
      <c r="E153" s="122"/>
      <c r="F153" s="122"/>
      <c r="G153" s="122"/>
      <c r="H153" s="122"/>
      <c r="I153" s="122"/>
      <c r="J153" s="122"/>
    </row>
    <row r="154" spans="4:10" s="5" customFormat="1" x14ac:dyDescent="0.2">
      <c r="D154" s="122"/>
      <c r="E154" s="122"/>
      <c r="F154" s="122"/>
      <c r="G154" s="122"/>
      <c r="H154" s="122"/>
      <c r="I154" s="122"/>
      <c r="J154" s="122"/>
    </row>
    <row r="155" spans="4:10" s="5" customFormat="1" x14ac:dyDescent="0.2">
      <c r="D155" s="122"/>
      <c r="E155" s="122"/>
      <c r="F155" s="122"/>
      <c r="G155" s="122"/>
      <c r="H155" s="122"/>
      <c r="I155" s="122"/>
      <c r="J155" s="122"/>
    </row>
    <row r="156" spans="4:10" s="5" customFormat="1" x14ac:dyDescent="0.2">
      <c r="D156" s="122"/>
      <c r="E156" s="122"/>
      <c r="F156" s="122"/>
      <c r="G156" s="122"/>
      <c r="H156" s="122"/>
      <c r="I156" s="122"/>
      <c r="J156" s="122"/>
    </row>
    <row r="157" spans="4:10" s="5" customFormat="1" x14ac:dyDescent="0.2">
      <c r="D157" s="122"/>
      <c r="E157" s="122"/>
      <c r="F157" s="122"/>
      <c r="G157" s="122"/>
      <c r="H157" s="122"/>
      <c r="I157" s="122"/>
      <c r="J157" s="122"/>
    </row>
    <row r="158" spans="4:10" s="5" customFormat="1" x14ac:dyDescent="0.2">
      <c r="D158" s="122"/>
      <c r="E158" s="122"/>
      <c r="F158" s="122"/>
      <c r="G158" s="122"/>
      <c r="H158" s="122"/>
      <c r="I158" s="122"/>
      <c r="J158" s="122"/>
    </row>
    <row r="159" spans="4:10" s="5" customFormat="1" x14ac:dyDescent="0.2">
      <c r="D159" s="122"/>
      <c r="E159" s="122"/>
      <c r="F159" s="122"/>
      <c r="G159" s="122"/>
      <c r="H159" s="122"/>
      <c r="I159" s="122"/>
      <c r="J159" s="122"/>
    </row>
    <row r="160" spans="4:10" s="5" customFormat="1" x14ac:dyDescent="0.2">
      <c r="D160" s="122"/>
      <c r="E160" s="122"/>
      <c r="F160" s="122"/>
      <c r="G160" s="122"/>
      <c r="H160" s="122"/>
      <c r="I160" s="122"/>
      <c r="J160" s="122"/>
    </row>
    <row r="161" spans="4:10" s="5" customFormat="1" x14ac:dyDescent="0.2">
      <c r="D161" s="122"/>
      <c r="E161" s="122"/>
      <c r="F161" s="122"/>
      <c r="G161" s="122"/>
      <c r="H161" s="122"/>
      <c r="I161" s="122"/>
      <c r="J161" s="122"/>
    </row>
    <row r="162" spans="4:10" s="5" customFormat="1" x14ac:dyDescent="0.2">
      <c r="D162" s="122"/>
      <c r="E162" s="122"/>
      <c r="F162" s="122"/>
      <c r="G162" s="122"/>
      <c r="H162" s="122"/>
      <c r="I162" s="122"/>
      <c r="J162" s="122"/>
    </row>
    <row r="163" spans="4:10" s="5" customFormat="1" x14ac:dyDescent="0.2">
      <c r="D163" s="122"/>
      <c r="E163" s="122"/>
      <c r="F163" s="122"/>
      <c r="G163" s="122"/>
      <c r="H163" s="122"/>
      <c r="I163" s="122"/>
      <c r="J163" s="122"/>
    </row>
    <row r="164" spans="4:10" s="5" customFormat="1" x14ac:dyDescent="0.2">
      <c r="D164" s="122"/>
      <c r="E164" s="122"/>
      <c r="F164" s="122"/>
      <c r="G164" s="122"/>
      <c r="H164" s="122"/>
      <c r="I164" s="122"/>
      <c r="J164" s="122"/>
    </row>
    <row r="165" spans="4:10" s="5" customFormat="1" x14ac:dyDescent="0.2">
      <c r="D165" s="122"/>
      <c r="E165" s="122"/>
      <c r="F165" s="122"/>
      <c r="G165" s="122"/>
      <c r="H165" s="122"/>
      <c r="I165" s="122"/>
      <c r="J165" s="122"/>
    </row>
    <row r="166" spans="4:10" s="5" customFormat="1" x14ac:dyDescent="0.2">
      <c r="D166" s="122"/>
      <c r="E166" s="122"/>
      <c r="F166" s="122"/>
      <c r="G166" s="122"/>
      <c r="H166" s="122"/>
      <c r="I166" s="122"/>
      <c r="J166" s="122"/>
    </row>
    <row r="167" spans="4:10" s="5" customFormat="1" x14ac:dyDescent="0.2">
      <c r="D167" s="122"/>
      <c r="E167" s="122"/>
      <c r="F167" s="122"/>
      <c r="G167" s="122"/>
      <c r="H167" s="122"/>
      <c r="I167" s="122"/>
      <c r="J167" s="122"/>
    </row>
    <row r="168" spans="4:10" s="5" customFormat="1" x14ac:dyDescent="0.2">
      <c r="D168" s="122"/>
      <c r="E168" s="122"/>
      <c r="F168" s="122"/>
      <c r="G168" s="122"/>
      <c r="H168" s="122"/>
      <c r="I168" s="122"/>
      <c r="J168" s="122"/>
    </row>
    <row r="169" spans="4:10" s="5" customFormat="1" x14ac:dyDescent="0.2">
      <c r="D169" s="122"/>
      <c r="E169" s="122"/>
      <c r="F169" s="122"/>
      <c r="G169" s="122"/>
      <c r="H169" s="122"/>
      <c r="I169" s="122"/>
      <c r="J169" s="122"/>
    </row>
    <row r="170" spans="4:10" s="5" customFormat="1" x14ac:dyDescent="0.2">
      <c r="D170" s="122"/>
      <c r="E170" s="122"/>
      <c r="F170" s="122"/>
      <c r="G170" s="122"/>
      <c r="H170" s="122"/>
      <c r="I170" s="122"/>
      <c r="J170" s="122"/>
    </row>
    <row r="171" spans="4:10" s="5" customFormat="1" x14ac:dyDescent="0.2">
      <c r="D171" s="122"/>
      <c r="E171" s="122"/>
      <c r="F171" s="122"/>
      <c r="G171" s="122"/>
      <c r="H171" s="122"/>
      <c r="I171" s="122"/>
      <c r="J171" s="122"/>
    </row>
    <row r="172" spans="4:10" s="5" customFormat="1" x14ac:dyDescent="0.2">
      <c r="D172" s="122"/>
      <c r="E172" s="122"/>
      <c r="F172" s="122"/>
      <c r="G172" s="122"/>
      <c r="H172" s="122"/>
      <c r="I172" s="122"/>
      <c r="J172" s="122"/>
    </row>
    <row r="173" spans="4:10" s="5" customFormat="1" x14ac:dyDescent="0.2">
      <c r="D173" s="122"/>
      <c r="E173" s="122"/>
      <c r="F173" s="122"/>
      <c r="G173" s="122"/>
      <c r="H173" s="122"/>
      <c r="I173" s="122"/>
      <c r="J173" s="122"/>
    </row>
    <row r="174" spans="4:10" s="5" customFormat="1" x14ac:dyDescent="0.2">
      <c r="D174" s="122"/>
      <c r="E174" s="122"/>
      <c r="F174" s="122"/>
      <c r="G174" s="122"/>
      <c r="H174" s="122"/>
      <c r="I174" s="122"/>
      <c r="J174" s="122"/>
    </row>
    <row r="175" spans="4:10" s="5" customFormat="1" x14ac:dyDescent="0.2">
      <c r="D175" s="122"/>
      <c r="E175" s="122"/>
      <c r="F175" s="122"/>
      <c r="G175" s="122"/>
      <c r="H175" s="122"/>
      <c r="I175" s="122"/>
      <c r="J175" s="122"/>
    </row>
    <row r="176" spans="4:10" s="5" customFormat="1" x14ac:dyDescent="0.2">
      <c r="D176" s="122"/>
      <c r="E176" s="122"/>
      <c r="F176" s="122"/>
      <c r="G176" s="122"/>
      <c r="H176" s="122"/>
      <c r="I176" s="122"/>
      <c r="J176" s="122"/>
    </row>
    <row r="177" spans="4:10" s="5" customFormat="1" x14ac:dyDescent="0.2">
      <c r="D177" s="122"/>
      <c r="E177" s="122"/>
      <c r="F177" s="122"/>
      <c r="G177" s="122"/>
      <c r="H177" s="122"/>
      <c r="I177" s="122"/>
      <c r="J177" s="122"/>
    </row>
    <row r="178" spans="4:10" s="5" customFormat="1" x14ac:dyDescent="0.2">
      <c r="D178" s="122"/>
      <c r="E178" s="122"/>
      <c r="F178" s="122"/>
      <c r="G178" s="122"/>
      <c r="H178" s="122"/>
      <c r="I178" s="122"/>
      <c r="J178" s="122"/>
    </row>
    <row r="179" spans="4:10" s="5" customFormat="1" x14ac:dyDescent="0.2">
      <c r="D179" s="122"/>
      <c r="E179" s="122"/>
      <c r="F179" s="122"/>
      <c r="G179" s="122"/>
      <c r="H179" s="122"/>
      <c r="I179" s="122"/>
      <c r="J179" s="122"/>
    </row>
    <row r="180" spans="4:10" s="5" customFormat="1" x14ac:dyDescent="0.2">
      <c r="D180" s="122"/>
      <c r="E180" s="122"/>
      <c r="F180" s="122"/>
      <c r="G180" s="122"/>
      <c r="H180" s="122"/>
      <c r="I180" s="122"/>
      <c r="J180" s="122"/>
    </row>
    <row r="181" spans="4:10" s="5" customFormat="1" x14ac:dyDescent="0.2">
      <c r="D181" s="122"/>
      <c r="E181" s="122"/>
      <c r="F181" s="122"/>
      <c r="G181" s="122"/>
      <c r="H181" s="122"/>
      <c r="I181" s="122"/>
      <c r="J181" s="122"/>
    </row>
    <row r="182" spans="4:10" s="5" customFormat="1" x14ac:dyDescent="0.2">
      <c r="D182" s="122"/>
      <c r="E182" s="122"/>
      <c r="F182" s="122"/>
      <c r="G182" s="122"/>
      <c r="H182" s="122"/>
      <c r="I182" s="122"/>
      <c r="J182" s="122"/>
    </row>
    <row r="183" spans="4:10" s="5" customFormat="1" x14ac:dyDescent="0.2">
      <c r="D183" s="122"/>
      <c r="E183" s="122"/>
      <c r="F183" s="122"/>
      <c r="G183" s="122"/>
      <c r="H183" s="122"/>
      <c r="I183" s="122"/>
      <c r="J183" s="122"/>
    </row>
    <row r="184" spans="4:10" s="5" customFormat="1" x14ac:dyDescent="0.2">
      <c r="D184" s="122"/>
      <c r="E184" s="122"/>
      <c r="F184" s="122"/>
      <c r="G184" s="122"/>
      <c r="H184" s="122"/>
      <c r="I184" s="122"/>
      <c r="J184" s="122"/>
    </row>
    <row r="185" spans="4:10" s="5" customFormat="1" x14ac:dyDescent="0.2">
      <c r="D185" s="122"/>
      <c r="E185" s="122"/>
      <c r="F185" s="122"/>
      <c r="G185" s="122"/>
      <c r="H185" s="122"/>
      <c r="I185" s="122"/>
      <c r="J185" s="122"/>
    </row>
    <row r="186" spans="4:10" s="5" customFormat="1" x14ac:dyDescent="0.2">
      <c r="D186" s="122"/>
      <c r="E186" s="122"/>
      <c r="F186" s="122"/>
      <c r="G186" s="122"/>
      <c r="H186" s="122"/>
      <c r="I186" s="122"/>
      <c r="J186" s="122"/>
    </row>
    <row r="187" spans="4:10" s="5" customFormat="1" x14ac:dyDescent="0.2">
      <c r="D187" s="122"/>
      <c r="E187" s="122"/>
      <c r="F187" s="122"/>
      <c r="G187" s="122"/>
      <c r="H187" s="122"/>
      <c r="I187" s="122"/>
      <c r="J187" s="122"/>
    </row>
    <row r="188" spans="4:10" s="5" customFormat="1" x14ac:dyDescent="0.2">
      <c r="D188" s="122"/>
      <c r="E188" s="122"/>
      <c r="F188" s="122"/>
      <c r="G188" s="122"/>
      <c r="H188" s="122"/>
      <c r="I188" s="122"/>
      <c r="J188" s="122"/>
    </row>
    <row r="189" spans="4:10" s="5" customFormat="1" x14ac:dyDescent="0.2">
      <c r="D189" s="122"/>
      <c r="E189" s="122"/>
      <c r="F189" s="122"/>
      <c r="G189" s="122"/>
      <c r="H189" s="122"/>
      <c r="I189" s="122"/>
      <c r="J189" s="122"/>
    </row>
    <row r="190" spans="4:10" s="5" customFormat="1" x14ac:dyDescent="0.2">
      <c r="D190" s="122"/>
      <c r="E190" s="122"/>
      <c r="F190" s="122"/>
      <c r="G190" s="122"/>
      <c r="H190" s="122"/>
      <c r="I190" s="122"/>
      <c r="J190" s="122"/>
    </row>
    <row r="191" spans="4:10" s="5" customFormat="1" x14ac:dyDescent="0.2">
      <c r="D191" s="122"/>
      <c r="E191" s="122"/>
      <c r="F191" s="122"/>
      <c r="G191" s="122"/>
      <c r="H191" s="122"/>
      <c r="I191" s="122"/>
      <c r="J191" s="122"/>
    </row>
    <row r="192" spans="4:10" s="5" customFormat="1" x14ac:dyDescent="0.2">
      <c r="D192" s="122"/>
      <c r="E192" s="122"/>
      <c r="F192" s="122"/>
      <c r="G192" s="122"/>
      <c r="H192" s="122"/>
      <c r="I192" s="122"/>
      <c r="J192" s="122"/>
    </row>
    <row r="193" spans="4:10" s="5" customFormat="1" x14ac:dyDescent="0.2">
      <c r="D193" s="122"/>
      <c r="E193" s="122"/>
      <c r="F193" s="122"/>
      <c r="G193" s="122"/>
      <c r="H193" s="122"/>
      <c r="I193" s="122"/>
      <c r="J193" s="122"/>
    </row>
    <row r="194" spans="4:10" s="5" customFormat="1" x14ac:dyDescent="0.2">
      <c r="D194" s="122"/>
      <c r="E194" s="122"/>
      <c r="F194" s="122"/>
      <c r="G194" s="122"/>
      <c r="H194" s="122"/>
      <c r="I194" s="122"/>
      <c r="J194" s="122"/>
    </row>
    <row r="195" spans="4:10" s="5" customFormat="1" x14ac:dyDescent="0.2">
      <c r="D195" s="122"/>
      <c r="E195" s="122"/>
      <c r="F195" s="122"/>
      <c r="G195" s="122"/>
      <c r="H195" s="122"/>
      <c r="I195" s="122"/>
      <c r="J195" s="122"/>
    </row>
    <row r="196" spans="4:10" s="5" customFormat="1" x14ac:dyDescent="0.2">
      <c r="D196" s="122"/>
      <c r="E196" s="122"/>
      <c r="F196" s="122"/>
      <c r="G196" s="122"/>
      <c r="H196" s="122"/>
      <c r="I196" s="122"/>
      <c r="J196" s="122"/>
    </row>
    <row r="197" spans="4:10" s="5" customFormat="1" x14ac:dyDescent="0.2">
      <c r="D197" s="122"/>
      <c r="E197" s="122"/>
      <c r="F197" s="122"/>
      <c r="G197" s="122"/>
      <c r="H197" s="122"/>
      <c r="I197" s="122"/>
      <c r="J197" s="122"/>
    </row>
    <row r="198" spans="4:10" s="5" customFormat="1" x14ac:dyDescent="0.2">
      <c r="D198" s="122"/>
      <c r="E198" s="122"/>
      <c r="F198" s="122"/>
      <c r="G198" s="122"/>
      <c r="H198" s="122"/>
      <c r="I198" s="122"/>
      <c r="J198" s="122"/>
    </row>
    <row r="199" spans="4:10" s="5" customFormat="1" x14ac:dyDescent="0.2">
      <c r="D199" s="122"/>
      <c r="E199" s="122"/>
      <c r="F199" s="122"/>
      <c r="G199" s="122"/>
      <c r="H199" s="122"/>
      <c r="I199" s="122"/>
      <c r="J199" s="122"/>
    </row>
    <row r="200" spans="4:10" s="5" customFormat="1" x14ac:dyDescent="0.2">
      <c r="D200" s="122"/>
      <c r="E200" s="122"/>
      <c r="F200" s="122"/>
      <c r="G200" s="122"/>
      <c r="H200" s="122"/>
      <c r="I200" s="122"/>
      <c r="J200" s="122"/>
    </row>
    <row r="201" spans="4:10" s="5" customFormat="1" x14ac:dyDescent="0.2">
      <c r="D201" s="122"/>
      <c r="E201" s="122"/>
      <c r="F201" s="122"/>
      <c r="G201" s="122"/>
      <c r="H201" s="122"/>
      <c r="I201" s="122"/>
      <c r="J201" s="122"/>
    </row>
    <row r="202" spans="4:10" s="5" customFormat="1" x14ac:dyDescent="0.2">
      <c r="D202" s="122"/>
      <c r="E202" s="122"/>
      <c r="F202" s="122"/>
      <c r="G202" s="122"/>
      <c r="H202" s="122"/>
      <c r="I202" s="122"/>
      <c r="J202" s="122"/>
    </row>
    <row r="203" spans="4:10" s="5" customFormat="1" x14ac:dyDescent="0.2">
      <c r="D203" s="122"/>
      <c r="E203" s="122"/>
      <c r="F203" s="122"/>
      <c r="G203" s="122"/>
      <c r="H203" s="122"/>
      <c r="I203" s="122"/>
      <c r="J203" s="122"/>
    </row>
    <row r="204" spans="4:10" s="5" customFormat="1" x14ac:dyDescent="0.2">
      <c r="D204" s="122"/>
      <c r="E204" s="122"/>
      <c r="F204" s="122"/>
      <c r="G204" s="122"/>
      <c r="H204" s="122"/>
      <c r="I204" s="122"/>
      <c r="J204" s="122"/>
    </row>
    <row r="205" spans="4:10" s="5" customFormat="1" x14ac:dyDescent="0.2">
      <c r="D205" s="122"/>
      <c r="E205" s="122"/>
      <c r="F205" s="122"/>
      <c r="G205" s="122"/>
      <c r="H205" s="122"/>
      <c r="I205" s="122"/>
      <c r="J205" s="122"/>
    </row>
    <row r="206" spans="4:10" s="5" customFormat="1" x14ac:dyDescent="0.2">
      <c r="D206" s="122"/>
      <c r="E206" s="122"/>
      <c r="F206" s="122"/>
      <c r="G206" s="122"/>
      <c r="H206" s="122"/>
      <c r="I206" s="122"/>
      <c r="J206" s="122"/>
    </row>
    <row r="207" spans="4:10" s="5" customFormat="1" x14ac:dyDescent="0.2">
      <c r="D207" s="122"/>
      <c r="E207" s="122"/>
      <c r="F207" s="122"/>
      <c r="G207" s="122"/>
      <c r="H207" s="122"/>
      <c r="I207" s="122"/>
      <c r="J207" s="122"/>
    </row>
    <row r="208" spans="4:10" s="5" customFormat="1" x14ac:dyDescent="0.2">
      <c r="D208" s="122"/>
      <c r="E208" s="122"/>
      <c r="F208" s="122"/>
      <c r="G208" s="122"/>
      <c r="H208" s="122"/>
      <c r="I208" s="122"/>
      <c r="J208" s="122"/>
    </row>
    <row r="209" spans="2:10" s="5" customFormat="1" x14ac:dyDescent="0.2">
      <c r="D209" s="122"/>
      <c r="E209" s="122"/>
      <c r="F209" s="122"/>
      <c r="G209" s="122"/>
      <c r="H209" s="122"/>
      <c r="I209" s="122"/>
      <c r="J209" s="122"/>
    </row>
    <row r="210" spans="2:10" s="5" customFormat="1" x14ac:dyDescent="0.2">
      <c r="D210" s="122"/>
      <c r="E210" s="122"/>
      <c r="F210" s="122"/>
      <c r="G210" s="122"/>
      <c r="H210" s="122"/>
      <c r="I210" s="122"/>
      <c r="J210" s="122"/>
    </row>
    <row r="211" spans="2:10" s="5" customFormat="1" x14ac:dyDescent="0.2">
      <c r="D211" s="122"/>
      <c r="E211" s="122"/>
      <c r="F211" s="122"/>
      <c r="G211" s="122"/>
      <c r="H211" s="122"/>
      <c r="I211" s="122"/>
      <c r="J211" s="122"/>
    </row>
    <row r="212" spans="2:10" s="5" customFormat="1" x14ac:dyDescent="0.2">
      <c r="B212" s="15"/>
      <c r="C212" s="15"/>
      <c r="D212" s="122"/>
      <c r="E212" s="122"/>
      <c r="F212" s="122"/>
      <c r="G212" s="122"/>
      <c r="H212" s="122"/>
      <c r="I212" s="122"/>
      <c r="J212" s="122"/>
    </row>
    <row r="213" spans="2:10" s="5" customFormat="1" x14ac:dyDescent="0.2">
      <c r="B213" s="15"/>
      <c r="C213" s="15"/>
      <c r="D213" s="122"/>
      <c r="E213" s="122"/>
      <c r="F213" s="122"/>
      <c r="G213" s="122"/>
      <c r="H213" s="122"/>
      <c r="I213" s="122"/>
      <c r="J213" s="122"/>
    </row>
    <row r="214" spans="2:10" s="5" customFormat="1" x14ac:dyDescent="0.2">
      <c r="B214" s="15"/>
      <c r="C214" s="15"/>
      <c r="D214" s="122"/>
      <c r="E214" s="122"/>
      <c r="F214" s="122"/>
      <c r="G214" s="122"/>
      <c r="H214" s="122"/>
      <c r="I214" s="122"/>
      <c r="J214" s="122"/>
    </row>
  </sheetData>
  <mergeCells count="6">
    <mergeCell ref="B6:C6"/>
    <mergeCell ref="B7:C7"/>
    <mergeCell ref="B57:C57"/>
    <mergeCell ref="B59:C59"/>
    <mergeCell ref="B60:C60"/>
    <mergeCell ref="B56:C56"/>
  </mergeCells>
  <hyperlinks>
    <hyperlink ref="A1" location="INDICE!A1" display="Indice"/>
  </hyperlinks>
  <printOptions horizontalCentered="1"/>
  <pageMargins left="0.39370078740157483" right="0.39370078740157483" top="0.19685039370078741" bottom="0.19685039370078741" header="0.15748031496062992" footer="0"/>
  <pageSetup paperSize="9" orientation="portrait" horizontalDpi="4294967294" verticalDpi="4294967294" r:id="rId1"/>
  <headerFooter scaleWithDoc="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R66"/>
  <sheetViews>
    <sheetView showGridLines="0" topLeftCell="A19" zoomScaleNormal="100" zoomScaleSheetLayoutView="85" workbookViewId="0"/>
  </sheetViews>
  <sheetFormatPr baseColWidth="10" defaultColWidth="11.42578125" defaultRowHeight="12.75" x14ac:dyDescent="0.2"/>
  <cols>
    <col min="1" max="1" width="6.5703125" style="5" bestFit="1" customWidth="1"/>
    <col min="2" max="2" width="25.42578125" style="5" customWidth="1"/>
    <col min="3" max="3" width="74.7109375" style="5" customWidth="1"/>
    <col min="4" max="4" width="11.7109375" style="5" customWidth="1"/>
    <col min="5" max="5" width="12.5703125" style="5" bestFit="1" customWidth="1"/>
    <col min="6" max="8" width="11.7109375" style="5" customWidth="1"/>
    <col min="9" max="10" width="12.5703125" style="5" bestFit="1" customWidth="1"/>
    <col min="11" max="11" width="12.7109375" style="5" customWidth="1"/>
    <col min="12" max="12" width="13.140625" style="5" customWidth="1"/>
    <col min="13" max="14" width="12.42578125" style="5" bestFit="1" customWidth="1"/>
    <col min="15" max="15" width="13.85546875" style="5" customWidth="1"/>
    <col min="16" max="16" width="11.7109375" style="5" bestFit="1" customWidth="1"/>
    <col min="17" max="16384" width="11.42578125" style="5"/>
  </cols>
  <sheetData>
    <row r="1" spans="1:15" x14ac:dyDescent="0.2">
      <c r="A1" s="762" t="s">
        <v>220</v>
      </c>
    </row>
    <row r="2" spans="1:15" ht="15" x14ac:dyDescent="0.25">
      <c r="B2" s="2" t="str">
        <f>+A.4.6!B2</f>
        <v>MINISTERIO DE ECONOMIA</v>
      </c>
      <c r="C2" s="763"/>
      <c r="D2" s="764"/>
      <c r="E2" s="764"/>
      <c r="F2" s="764"/>
      <c r="G2" s="764"/>
      <c r="H2" s="764"/>
      <c r="I2" s="764"/>
      <c r="J2" s="764"/>
      <c r="K2" s="763"/>
      <c r="L2" s="763"/>
      <c r="M2" s="763"/>
      <c r="N2" s="763"/>
      <c r="O2" s="763"/>
    </row>
    <row r="3" spans="1:15" ht="15" x14ac:dyDescent="0.25">
      <c r="B3" s="6" t="s">
        <v>135</v>
      </c>
      <c r="C3" s="763"/>
      <c r="D3" s="764"/>
      <c r="E3" s="764"/>
      <c r="F3" s="764"/>
      <c r="G3" s="764"/>
      <c r="H3" s="764"/>
      <c r="I3" s="764"/>
      <c r="J3" s="764"/>
      <c r="K3" s="763"/>
      <c r="L3" s="763"/>
      <c r="M3" s="763"/>
      <c r="N3" s="763"/>
      <c r="O3" s="763"/>
    </row>
    <row r="4" spans="1:15" ht="15" x14ac:dyDescent="0.25">
      <c r="B4" s="6"/>
      <c r="C4" s="763"/>
      <c r="D4" s="764"/>
      <c r="E4" s="764"/>
      <c r="F4" s="764"/>
      <c r="G4" s="764"/>
      <c r="H4" s="764"/>
      <c r="I4" s="764"/>
      <c r="J4" s="764"/>
      <c r="K4" s="763"/>
      <c r="L4" s="763"/>
      <c r="M4" s="763"/>
      <c r="N4" s="763"/>
      <c r="O4" s="763"/>
    </row>
    <row r="5" spans="1:15" ht="15" x14ac:dyDescent="0.25">
      <c r="B5" s="763"/>
      <c r="C5" s="3"/>
      <c r="D5" s="764"/>
      <c r="E5" s="764"/>
      <c r="F5" s="764"/>
      <c r="G5" s="764"/>
      <c r="H5" s="764"/>
      <c r="I5" s="764"/>
      <c r="J5" s="764"/>
      <c r="K5" s="763"/>
      <c r="L5" s="763"/>
      <c r="M5" s="763"/>
      <c r="N5" s="763"/>
      <c r="O5" s="763"/>
    </row>
    <row r="6" spans="1:15" ht="17.25" x14ac:dyDescent="0.25">
      <c r="B6" s="1252" t="s">
        <v>818</v>
      </c>
      <c r="C6" s="1252"/>
      <c r="D6" s="1252"/>
      <c r="E6" s="1252"/>
      <c r="F6" s="1252"/>
      <c r="G6" s="1252"/>
      <c r="H6" s="1252"/>
      <c r="I6" s="1252"/>
      <c r="J6" s="1252"/>
      <c r="K6" s="1252"/>
      <c r="L6" s="1252"/>
      <c r="M6" s="1252"/>
      <c r="N6" s="1252"/>
      <c r="O6" s="765"/>
    </row>
    <row r="7" spans="1:15" s="766" customFormat="1" ht="13.5" thickBot="1" x14ac:dyDescent="0.25">
      <c r="A7" s="5"/>
      <c r="B7" s="763"/>
      <c r="C7" s="763"/>
      <c r="D7" s="764"/>
      <c r="E7" s="764"/>
      <c r="F7" s="764"/>
      <c r="G7" s="764"/>
      <c r="H7" s="764"/>
      <c r="I7" s="764"/>
      <c r="J7" s="764"/>
      <c r="K7" s="763"/>
      <c r="L7" s="763"/>
      <c r="M7" s="763"/>
      <c r="N7" s="763"/>
      <c r="O7" s="763"/>
    </row>
    <row r="8" spans="1:15" s="767" customFormat="1" ht="13.5" thickBot="1" x14ac:dyDescent="0.25">
      <c r="B8" s="768"/>
      <c r="C8" s="769" t="s">
        <v>582</v>
      </c>
      <c r="D8" s="770">
        <v>2000</v>
      </c>
      <c r="E8" s="770">
        <v>2001</v>
      </c>
      <c r="F8" s="769">
        <v>2002</v>
      </c>
      <c r="G8" s="770">
        <v>2003</v>
      </c>
      <c r="H8" s="771">
        <v>2004</v>
      </c>
      <c r="I8" s="770" t="s">
        <v>583</v>
      </c>
      <c r="J8" s="770" t="s">
        <v>584</v>
      </c>
      <c r="K8" s="770" t="s">
        <v>585</v>
      </c>
      <c r="L8" s="770" t="s">
        <v>586</v>
      </c>
      <c r="M8" s="770" t="s">
        <v>587</v>
      </c>
    </row>
    <row r="9" spans="1:15" s="767" customFormat="1" x14ac:dyDescent="0.2">
      <c r="B9" s="1424" t="s">
        <v>685</v>
      </c>
      <c r="C9" s="772" t="s">
        <v>781</v>
      </c>
      <c r="D9" s="773">
        <v>0.45653868000787612</v>
      </c>
      <c r="E9" s="773">
        <v>0.5367464329045557</v>
      </c>
      <c r="F9" s="773">
        <v>1.6665327778232204</v>
      </c>
      <c r="G9" s="773">
        <v>1.3916783577803526</v>
      </c>
      <c r="H9" s="773">
        <v>1.1800291877305504</v>
      </c>
      <c r="I9" s="773">
        <v>0.67976659279741058</v>
      </c>
      <c r="J9" s="773">
        <v>0.59066390851541961</v>
      </c>
      <c r="K9" s="773">
        <v>0.51434886320254025</v>
      </c>
      <c r="L9" s="773">
        <v>0.44468298014696622</v>
      </c>
      <c r="M9" s="773">
        <v>0.45539395465060262</v>
      </c>
    </row>
    <row r="10" spans="1:15" x14ac:dyDescent="0.2">
      <c r="B10" s="1425"/>
      <c r="C10" s="774" t="s">
        <v>783</v>
      </c>
      <c r="D10" s="775">
        <v>0.45653868000787612</v>
      </c>
      <c r="E10" s="775">
        <v>0.5367464329045557</v>
      </c>
      <c r="F10" s="775">
        <v>1.6665871638753542</v>
      </c>
      <c r="G10" s="775">
        <v>1.3919965661366318</v>
      </c>
      <c r="H10" s="775">
        <v>1.1808397745855408</v>
      </c>
      <c r="I10" s="775">
        <v>0.80506900797125647</v>
      </c>
      <c r="J10" s="775">
        <v>0.70619715404234296</v>
      </c>
      <c r="K10" s="775">
        <v>0.62093275743288956</v>
      </c>
      <c r="L10" s="775">
        <v>0.53787363497327956</v>
      </c>
      <c r="M10" s="775">
        <v>0.55445229319448963</v>
      </c>
    </row>
    <row r="11" spans="1:15" x14ac:dyDescent="0.2">
      <c r="B11" s="1425"/>
      <c r="C11" s="776" t="s">
        <v>784</v>
      </c>
      <c r="D11" s="775">
        <v>0.28640309792788549</v>
      </c>
      <c r="E11" s="775">
        <v>0.31471996131772745</v>
      </c>
      <c r="F11" s="775">
        <v>0.95289241185538076</v>
      </c>
      <c r="G11" s="775">
        <v>0.79169901149841071</v>
      </c>
      <c r="H11" s="775">
        <v>0.68548498968461324</v>
      </c>
      <c r="I11" s="775">
        <v>0.31794322937721653</v>
      </c>
      <c r="J11" s="775">
        <v>0.24057488007116307</v>
      </c>
      <c r="K11" s="775">
        <v>0.21812313388886428</v>
      </c>
      <c r="L11" s="775">
        <v>0.16734890219782483</v>
      </c>
      <c r="M11" s="775">
        <v>0.16749954290919669</v>
      </c>
    </row>
    <row r="12" spans="1:15" x14ac:dyDescent="0.2">
      <c r="B12" s="1425"/>
      <c r="C12" s="776" t="s">
        <v>588</v>
      </c>
      <c r="D12" s="775">
        <v>3.3975626159198857E-2</v>
      </c>
      <c r="E12" s="775">
        <v>3.7866485392177976E-2</v>
      </c>
      <c r="F12" s="777" t="s">
        <v>589</v>
      </c>
      <c r="G12" s="777" t="s">
        <v>589</v>
      </c>
      <c r="H12" s="777" t="s">
        <v>589</v>
      </c>
      <c r="I12" s="775">
        <v>1.7583568727096852E-2</v>
      </c>
      <c r="J12" s="775">
        <v>1.6121987890988433E-2</v>
      </c>
      <c r="K12" s="775">
        <v>1.8308654388032832E-2</v>
      </c>
      <c r="L12" s="775">
        <v>1.5547306380980295E-2</v>
      </c>
      <c r="M12" s="775">
        <v>1.9565772362269238E-2</v>
      </c>
    </row>
    <row r="13" spans="1:15" ht="13.5" thickBot="1" x14ac:dyDescent="0.25">
      <c r="A13" s="778"/>
      <c r="B13" s="1425"/>
      <c r="C13" s="779" t="s">
        <v>590</v>
      </c>
      <c r="D13" s="780">
        <v>0.11427189550116214</v>
      </c>
      <c r="E13" s="780">
        <v>0.15277522444577518</v>
      </c>
      <c r="F13" s="781" t="s">
        <v>589</v>
      </c>
      <c r="G13" s="781" t="s">
        <v>589</v>
      </c>
      <c r="H13" s="781" t="s">
        <v>589</v>
      </c>
      <c r="I13" s="780">
        <v>0.10832680660533268</v>
      </c>
      <c r="J13" s="780">
        <v>9.5564732187314969E-2</v>
      </c>
      <c r="K13" s="780">
        <v>9.2030796651011285E-2</v>
      </c>
      <c r="L13" s="780">
        <v>7.2794750215272278E-2</v>
      </c>
      <c r="M13" s="780">
        <v>9.0493109515155712E-2</v>
      </c>
    </row>
    <row r="14" spans="1:15" ht="12.75" customHeight="1" x14ac:dyDescent="0.2">
      <c r="B14" s="1426" t="s">
        <v>782</v>
      </c>
      <c r="C14" s="782" t="s">
        <v>591</v>
      </c>
      <c r="D14" s="773">
        <v>0.94328323699421968</v>
      </c>
      <c r="E14" s="773">
        <v>0.96935280331710838</v>
      </c>
      <c r="F14" s="773">
        <v>0.79085988468628654</v>
      </c>
      <c r="G14" s="773">
        <v>0.75785934842924907</v>
      </c>
      <c r="H14" s="773">
        <v>0.75607435597189698</v>
      </c>
      <c r="I14" s="773">
        <v>0.51441262274911592</v>
      </c>
      <c r="J14" s="773">
        <v>0.52057780215761562</v>
      </c>
      <c r="K14" s="773">
        <v>0.5275675635739614</v>
      </c>
      <c r="L14" s="773">
        <v>0.52513721201127406</v>
      </c>
      <c r="M14" s="773">
        <v>0.540555321459538</v>
      </c>
    </row>
    <row r="15" spans="1:15" x14ac:dyDescent="0.2">
      <c r="B15" s="1427"/>
      <c r="C15" s="776" t="s">
        <v>592</v>
      </c>
      <c r="D15" s="775" t="s">
        <v>593</v>
      </c>
      <c r="E15" s="775" t="s">
        <v>593</v>
      </c>
      <c r="F15" s="775">
        <v>0.19224335700261252</v>
      </c>
      <c r="G15" s="775">
        <v>0.2182700967436571</v>
      </c>
      <c r="H15" s="775">
        <v>0.20972122690887063</v>
      </c>
      <c r="I15" s="775">
        <v>0.41483509434438703</v>
      </c>
      <c r="J15" s="775">
        <v>0.41252068091243599</v>
      </c>
      <c r="K15" s="775">
        <v>0.39348652753315028</v>
      </c>
      <c r="L15" s="775">
        <v>0.36607115248102284</v>
      </c>
      <c r="M15" s="775">
        <v>0.2544166312726967</v>
      </c>
    </row>
    <row r="16" spans="1:15" x14ac:dyDescent="0.2">
      <c r="B16" s="1427"/>
      <c r="C16" s="776" t="s">
        <v>588</v>
      </c>
      <c r="D16" s="775">
        <v>7.4420038535645466E-2</v>
      </c>
      <c r="E16" s="775">
        <v>7.0548182662839243E-2</v>
      </c>
      <c r="F16" s="775" t="s">
        <v>589</v>
      </c>
      <c r="G16" s="775" t="s">
        <v>589</v>
      </c>
      <c r="H16" s="775" t="s">
        <v>589</v>
      </c>
      <c r="I16" s="775">
        <v>2.6073814214318092E-2</v>
      </c>
      <c r="J16" s="775">
        <v>2.7568896863141654E-2</v>
      </c>
      <c r="K16" s="775">
        <v>3.6033971333142296E-2</v>
      </c>
      <c r="L16" s="775">
        <v>3.5470702462452534E-2</v>
      </c>
      <c r="M16" s="775">
        <v>4.3675042067342712E-2</v>
      </c>
    </row>
    <row r="17" spans="2:15" x14ac:dyDescent="0.2">
      <c r="B17" s="1427"/>
      <c r="C17" s="776" t="s">
        <v>594</v>
      </c>
      <c r="D17" s="775">
        <v>0.3756146435452794</v>
      </c>
      <c r="E17" s="775">
        <v>0.32128246730734561</v>
      </c>
      <c r="F17" s="775">
        <v>0.34779766496267339</v>
      </c>
      <c r="G17" s="775">
        <v>0.3186308511590441</v>
      </c>
      <c r="H17" s="775">
        <v>0.30481034626965542</v>
      </c>
      <c r="I17" s="775">
        <v>0.35747947410370895</v>
      </c>
      <c r="J17" s="775">
        <v>0.34739074785152679</v>
      </c>
      <c r="K17" s="775">
        <v>0.26351821582856338</v>
      </c>
      <c r="L17" s="775">
        <v>0.27015239951978381</v>
      </c>
      <c r="M17" s="775">
        <v>0.29244703121351284</v>
      </c>
    </row>
    <row r="18" spans="2:15" x14ac:dyDescent="0.2">
      <c r="B18" s="1427"/>
      <c r="C18" s="776" t="s">
        <v>784</v>
      </c>
      <c r="D18" s="775">
        <v>0.62733588734024581</v>
      </c>
      <c r="E18" s="775">
        <v>0.58634756008465361</v>
      </c>
      <c r="F18" s="775">
        <v>0.57267564726725462</v>
      </c>
      <c r="G18" s="775">
        <v>0.57061422982737964</v>
      </c>
      <c r="H18" s="775">
        <v>0.58353436180323159</v>
      </c>
      <c r="I18" s="775">
        <v>0.47146246715586915</v>
      </c>
      <c r="J18" s="775">
        <v>0.41138846795005724</v>
      </c>
      <c r="K18" s="775">
        <v>0.42929658220999334</v>
      </c>
      <c r="L18" s="775">
        <v>0.38180138567631383</v>
      </c>
      <c r="M18" s="775">
        <v>0.37389526204493173</v>
      </c>
    </row>
    <row r="19" spans="2:15" ht="13.5" thickBot="1" x14ac:dyDescent="0.25">
      <c r="B19" s="1428"/>
      <c r="C19" s="779" t="s">
        <v>595</v>
      </c>
      <c r="D19" s="780">
        <v>0.27917533718689785</v>
      </c>
      <c r="E19" s="780">
        <v>0.28954667110426979</v>
      </c>
      <c r="F19" s="780">
        <v>0.26063906284728122</v>
      </c>
      <c r="G19" s="780">
        <v>0.22986776156806588</v>
      </c>
      <c r="H19" s="780">
        <v>0.22361680327868852</v>
      </c>
      <c r="I19" s="780">
        <v>0.25351627243631375</v>
      </c>
      <c r="J19" s="780">
        <v>0.1802849225932015</v>
      </c>
      <c r="K19" s="780">
        <v>0.19495425649236081</v>
      </c>
      <c r="L19" s="780">
        <v>0.22174797512369521</v>
      </c>
      <c r="M19" s="780">
        <v>0.21216527236975175</v>
      </c>
    </row>
    <row r="20" spans="2:15" ht="13.5" thickBot="1" x14ac:dyDescent="0.25">
      <c r="B20" s="763"/>
      <c r="C20" s="763"/>
      <c r="D20" s="783"/>
      <c r="E20" s="783"/>
      <c r="F20" s="783"/>
      <c r="G20" s="783"/>
      <c r="H20" s="783"/>
      <c r="I20" s="783"/>
      <c r="J20" s="783"/>
      <c r="K20" s="783"/>
      <c r="L20" s="783"/>
      <c r="M20" s="783"/>
    </row>
    <row r="21" spans="2:15" ht="13.5" thickBot="1" x14ac:dyDescent="0.25">
      <c r="B21" s="16"/>
      <c r="C21" s="770" t="s">
        <v>596</v>
      </c>
      <c r="D21" s="784">
        <v>7.5579654541892509</v>
      </c>
      <c r="E21" s="784">
        <v>8.3135209604408598</v>
      </c>
      <c r="F21" s="784">
        <v>6.0521724308630498</v>
      </c>
      <c r="G21" s="784">
        <v>6.9111481018413796</v>
      </c>
      <c r="H21" s="784">
        <v>7.7966542771101901</v>
      </c>
      <c r="I21" s="784">
        <v>12.2871375597783</v>
      </c>
      <c r="J21" s="784">
        <v>12.933632371774999</v>
      </c>
      <c r="K21" s="784">
        <v>12.553687757525061</v>
      </c>
      <c r="L21" s="784">
        <v>11.736460250710392</v>
      </c>
      <c r="M21" s="784">
        <v>11.122211739269501</v>
      </c>
    </row>
    <row r="22" spans="2:15" ht="13.5" thickBot="1" x14ac:dyDescent="0.25">
      <c r="B22" s="763"/>
      <c r="C22" s="763"/>
      <c r="D22" s="783"/>
      <c r="E22" s="783"/>
      <c r="F22" s="783"/>
      <c r="G22" s="783"/>
      <c r="H22" s="783"/>
      <c r="I22" s="783"/>
      <c r="J22" s="783"/>
      <c r="K22" s="783"/>
      <c r="L22" s="783"/>
      <c r="M22" s="783"/>
    </row>
    <row r="23" spans="2:15" x14ac:dyDescent="0.2">
      <c r="B23" s="1422" t="s">
        <v>597</v>
      </c>
      <c r="C23" s="785" t="s">
        <v>591</v>
      </c>
      <c r="D23" s="773">
        <v>6.5188340399253057</v>
      </c>
      <c r="E23" s="773">
        <v>7.0635610347615199</v>
      </c>
      <c r="F23" s="773">
        <v>11.548396334478809</v>
      </c>
      <c r="G23" s="773">
        <v>9.5956512500885331</v>
      </c>
      <c r="H23" s="773">
        <v>7.3620075333401198</v>
      </c>
      <c r="I23" s="773">
        <v>2.3676318695017273</v>
      </c>
      <c r="J23" s="773">
        <v>2.2216811811343136</v>
      </c>
      <c r="K23" s="773">
        <v>1.6535459112959112</v>
      </c>
      <c r="L23" s="773">
        <v>1.6525880877851069</v>
      </c>
      <c r="M23" s="773">
        <v>1.657935490973754</v>
      </c>
    </row>
    <row r="24" spans="2:15" ht="13.5" thickBot="1" x14ac:dyDescent="0.25">
      <c r="B24" s="1423"/>
      <c r="C24" s="786" t="s">
        <v>784</v>
      </c>
      <c r="D24" s="780">
        <v>4.3353876931933639</v>
      </c>
      <c r="E24" s="780">
        <v>4.272646413223975</v>
      </c>
      <c r="F24" s="780">
        <v>8.3623982879974221</v>
      </c>
      <c r="G24" s="780">
        <v>7.2248434476790848</v>
      </c>
      <c r="H24" s="780">
        <v>5.6819601585824593</v>
      </c>
      <c r="I24" s="780">
        <v>2.1699497896196709</v>
      </c>
      <c r="J24" s="780">
        <v>1.7556914904788705</v>
      </c>
      <c r="K24" s="780">
        <v>1.3457836330992634</v>
      </c>
      <c r="L24" s="780">
        <v>1.201517684963525</v>
      </c>
      <c r="M24" s="780">
        <v>1.1467615407051481</v>
      </c>
    </row>
    <row r="25" spans="2:15" ht="13.5" thickBot="1" x14ac:dyDescent="0.25">
      <c r="B25" s="763"/>
      <c r="C25" s="787"/>
      <c r="D25" s="788"/>
      <c r="E25" s="788"/>
      <c r="F25" s="788"/>
      <c r="G25" s="788"/>
      <c r="H25" s="788"/>
      <c r="I25" s="788"/>
      <c r="J25" s="788"/>
      <c r="K25" s="788"/>
      <c r="L25" s="788"/>
      <c r="M25" s="788"/>
    </row>
    <row r="26" spans="2:15" x14ac:dyDescent="0.2">
      <c r="B26" s="1422" t="s">
        <v>598</v>
      </c>
      <c r="C26" s="785" t="s">
        <v>591</v>
      </c>
      <c r="D26" s="773">
        <v>3.9131910701060839</v>
      </c>
      <c r="E26" s="773">
        <v>4.485181504498879</v>
      </c>
      <c r="F26" s="773">
        <v>4.1508609320680456</v>
      </c>
      <c r="G26" s="773">
        <v>3.9339738486063935</v>
      </c>
      <c r="H26" s="773">
        <v>3.6281998281370225</v>
      </c>
      <c r="I26" s="773">
        <v>1.4137442430817435</v>
      </c>
      <c r="J26" s="773">
        <v>1.3052991976530279</v>
      </c>
      <c r="K26" s="773">
        <v>1.1547411045370128</v>
      </c>
      <c r="L26" s="773">
        <v>0.9396120205617996</v>
      </c>
      <c r="M26" s="773">
        <v>1.1988462502454251</v>
      </c>
    </row>
    <row r="27" spans="2:15" ht="13.5" thickBot="1" x14ac:dyDescent="0.25">
      <c r="B27" s="1423"/>
      <c r="C27" s="786" t="s">
        <v>785</v>
      </c>
      <c r="D27" s="780">
        <v>2.602490000903058</v>
      </c>
      <c r="E27" s="780">
        <v>2.7130217426517427</v>
      </c>
      <c r="F27" s="780">
        <v>3.0057119055056889</v>
      </c>
      <c r="G27" s="780">
        <v>2.9620027283903778</v>
      </c>
      <c r="H27" s="780">
        <v>2.8002262667472704</v>
      </c>
      <c r="I27" s="780">
        <v>1.2957056636920774</v>
      </c>
      <c r="J27" s="780">
        <v>1.0315169629068868</v>
      </c>
      <c r="K27" s="780">
        <v>0.93964535301768026</v>
      </c>
      <c r="L27" s="780">
        <v>0.68314559145905096</v>
      </c>
      <c r="M27" s="780">
        <v>0.82922675064705831</v>
      </c>
    </row>
    <row r="28" spans="2:15" ht="13.5" thickBot="1" x14ac:dyDescent="0.25">
      <c r="B28" s="763"/>
      <c r="C28" s="789"/>
      <c r="D28" s="783"/>
      <c r="E28" s="783"/>
      <c r="F28" s="783"/>
      <c r="G28" s="783"/>
      <c r="H28" s="783"/>
      <c r="I28" s="783"/>
      <c r="J28" s="783"/>
      <c r="K28" s="783"/>
      <c r="L28" s="783"/>
      <c r="M28" s="783"/>
    </row>
    <row r="29" spans="2:15" ht="12.75" customHeight="1" x14ac:dyDescent="0.2">
      <c r="B29" s="1422" t="s">
        <v>599</v>
      </c>
      <c r="C29" s="785" t="s">
        <v>588</v>
      </c>
      <c r="D29" s="773">
        <v>0.19665014590525423</v>
      </c>
      <c r="E29" s="773">
        <v>0.22409333716017968</v>
      </c>
      <c r="F29" s="773" t="s">
        <v>589</v>
      </c>
      <c r="G29" s="773" t="s">
        <v>589</v>
      </c>
      <c r="H29" s="773" t="s">
        <v>589</v>
      </c>
      <c r="I29" s="773">
        <v>8.5894279811038005E-2</v>
      </c>
      <c r="J29" s="773">
        <v>7.6940849541224335E-2</v>
      </c>
      <c r="K29" s="773">
        <v>8.2202439171777816E-2</v>
      </c>
      <c r="L29" s="773">
        <v>6.635319287019209E-2</v>
      </c>
      <c r="M29" s="773">
        <v>8.0073010739679387E-2</v>
      </c>
    </row>
    <row r="30" spans="2:15" ht="13.5" thickBot="1" x14ac:dyDescent="0.25">
      <c r="B30" s="1423"/>
      <c r="C30" s="786" t="s">
        <v>590</v>
      </c>
      <c r="D30" s="780">
        <v>0.6614031134519458</v>
      </c>
      <c r="E30" s="780">
        <v>0.90412166661026561</v>
      </c>
      <c r="F30" s="780" t="s">
        <v>589</v>
      </c>
      <c r="G30" s="780" t="s">
        <v>589</v>
      </c>
      <c r="H30" s="780" t="s">
        <v>589</v>
      </c>
      <c r="I30" s="780">
        <v>0.52916749620092041</v>
      </c>
      <c r="J30" s="780">
        <v>0.45607475519700319</v>
      </c>
      <c r="K30" s="780">
        <v>0.41320109076830108</v>
      </c>
      <c r="L30" s="780">
        <v>0.31067530172817404</v>
      </c>
      <c r="M30" s="780">
        <v>0.37034345467738283</v>
      </c>
    </row>
    <row r="31" spans="2:15" x14ac:dyDescent="0.2">
      <c r="B31" s="9"/>
      <c r="C31" s="9"/>
      <c r="D31" s="790"/>
      <c r="E31" s="790"/>
      <c r="F31" s="790"/>
      <c r="G31" s="790"/>
      <c r="H31" s="790"/>
      <c r="I31" s="790"/>
      <c r="J31" s="790"/>
      <c r="K31" s="763"/>
      <c r="L31" s="763"/>
      <c r="M31" s="763"/>
      <c r="N31" s="763"/>
      <c r="O31" s="763"/>
    </row>
    <row r="32" spans="2:15" x14ac:dyDescent="0.2">
      <c r="C32" s="763"/>
      <c r="D32" s="764"/>
      <c r="E32" s="764"/>
      <c r="F32" s="764"/>
      <c r="G32" s="764"/>
      <c r="H32" s="764"/>
      <c r="I32" s="764"/>
      <c r="J32" s="764"/>
      <c r="K32" s="763"/>
      <c r="L32" s="763"/>
      <c r="M32" s="763"/>
      <c r="N32" s="763"/>
      <c r="O32" s="763"/>
    </row>
    <row r="33" spans="2:18" ht="13.5" thickBot="1" x14ac:dyDescent="0.25">
      <c r="C33" s="763"/>
      <c r="D33" s="791"/>
      <c r="E33" s="791"/>
      <c r="F33" s="791"/>
      <c r="G33" s="791"/>
      <c r="H33" s="791"/>
      <c r="I33" s="791"/>
      <c r="J33" s="791"/>
      <c r="K33" s="791"/>
      <c r="L33" s="763"/>
      <c r="M33" s="763"/>
      <c r="N33" s="763"/>
      <c r="O33" s="763"/>
    </row>
    <row r="34" spans="2:18" ht="26.25" thickBot="1" x14ac:dyDescent="0.25">
      <c r="B34" s="768"/>
      <c r="C34" s="770" t="s">
        <v>582</v>
      </c>
      <c r="D34" s="792" t="s">
        <v>600</v>
      </c>
      <c r="E34" s="792" t="s">
        <v>601</v>
      </c>
      <c r="F34" s="792" t="s">
        <v>602</v>
      </c>
      <c r="G34" s="792" t="s">
        <v>603</v>
      </c>
      <c r="H34" s="792" t="s">
        <v>604</v>
      </c>
      <c r="I34" s="792" t="s">
        <v>605</v>
      </c>
      <c r="J34" s="792" t="s">
        <v>606</v>
      </c>
      <c r="K34" s="792" t="s">
        <v>609</v>
      </c>
      <c r="L34" s="792" t="s">
        <v>722</v>
      </c>
      <c r="M34" s="792" t="s">
        <v>748</v>
      </c>
      <c r="N34" s="792" t="s">
        <v>841</v>
      </c>
      <c r="O34" s="792" t="s">
        <v>921</v>
      </c>
    </row>
    <row r="35" spans="2:18" x14ac:dyDescent="0.2">
      <c r="B35" s="1429" t="s">
        <v>685</v>
      </c>
      <c r="C35" s="776" t="s">
        <v>781</v>
      </c>
      <c r="D35" s="775">
        <v>0.39973209090089568</v>
      </c>
      <c r="E35" s="775">
        <v>0.3594611560337293</v>
      </c>
      <c r="F35" s="775">
        <v>0.37423604431624091</v>
      </c>
      <c r="G35" s="775">
        <v>0.40145853073801563</v>
      </c>
      <c r="H35" s="775">
        <v>0.41414131986603875</v>
      </c>
      <c r="I35" s="775">
        <v>0.48639682021472663</v>
      </c>
      <c r="J35" s="775">
        <v>0.51428943306176322</v>
      </c>
      <c r="K35" s="775">
        <v>0.56095948429158005</v>
      </c>
      <c r="L35" s="775">
        <v>0.8526439739085494</v>
      </c>
      <c r="M35" s="775">
        <v>0.87797355101461316</v>
      </c>
      <c r="N35" s="775">
        <v>0.80174097167255232</v>
      </c>
      <c r="O35" s="775">
        <v>0.9093839979044247</v>
      </c>
      <c r="R35" s="1002"/>
    </row>
    <row r="36" spans="2:18" x14ac:dyDescent="0.2">
      <c r="B36" s="1430"/>
      <c r="C36" s="774" t="s">
        <v>783</v>
      </c>
      <c r="D36" s="775">
        <v>0.43456502048388052</v>
      </c>
      <c r="E36" s="775">
        <v>0.38942093109597975</v>
      </c>
      <c r="F36" s="775">
        <v>0.4044180390974042</v>
      </c>
      <c r="G36" s="775">
        <v>0.43516089281031894</v>
      </c>
      <c r="H36" s="775">
        <v>0.44696850197945293</v>
      </c>
      <c r="I36" s="775">
        <v>0.52562643344295823</v>
      </c>
      <c r="J36" s="775">
        <v>0.53060179510240391</v>
      </c>
      <c r="K36" s="775">
        <v>0.56603278682630054</v>
      </c>
      <c r="L36" s="775">
        <v>0.85990604077867017</v>
      </c>
      <c r="M36" s="775">
        <v>0.88471815145078503</v>
      </c>
      <c r="N36" s="775">
        <v>0.80762289356411288</v>
      </c>
      <c r="O36" s="775">
        <v>0.91646691464825514</v>
      </c>
      <c r="R36" s="1002"/>
    </row>
    <row r="37" spans="2:18" x14ac:dyDescent="0.2">
      <c r="B37" s="1430"/>
      <c r="C37" s="776" t="s">
        <v>784</v>
      </c>
      <c r="D37" s="775">
        <v>0.14630241912760761</v>
      </c>
      <c r="E37" s="775">
        <v>0.11966677944113743</v>
      </c>
      <c r="F37" s="775">
        <v>0.11217960832716861</v>
      </c>
      <c r="G37" s="775">
        <v>0.11832879789342253</v>
      </c>
      <c r="H37" s="775">
        <v>0.12569567758616204</v>
      </c>
      <c r="I37" s="775">
        <v>0.13886194076329791</v>
      </c>
      <c r="J37" s="775">
        <v>0.177264951507176</v>
      </c>
      <c r="K37" s="775">
        <v>0.22866861046207618</v>
      </c>
      <c r="L37" s="775">
        <v>0.41722891467948409</v>
      </c>
      <c r="M37" s="775">
        <v>0.43874828045842162</v>
      </c>
      <c r="N37" s="775">
        <v>0.40112987504892345</v>
      </c>
      <c r="O37" s="775">
        <v>0.45453187869510497</v>
      </c>
      <c r="R37" s="1002"/>
    </row>
    <row r="38" spans="2:18" x14ac:dyDescent="0.2">
      <c r="B38" s="1430"/>
      <c r="C38" s="776" t="s">
        <v>588</v>
      </c>
      <c r="D38" s="775">
        <v>1.3267691136204223E-2</v>
      </c>
      <c r="E38" s="775">
        <v>1.6330016699085313E-2</v>
      </c>
      <c r="F38" s="775">
        <v>1.9405410087455281E-2</v>
      </c>
      <c r="G38" s="775">
        <v>1.2543169229379E-2</v>
      </c>
      <c r="H38" s="775">
        <v>1.5539780949565098E-2</v>
      </c>
      <c r="I38" s="775">
        <v>2.0293791063077694E-2</v>
      </c>
      <c r="J38" s="775">
        <v>2.251456096920668E-2</v>
      </c>
      <c r="K38" s="775">
        <v>2.8938882226793458E-2</v>
      </c>
      <c r="L38" s="775">
        <v>3.5182841032331283E-2</v>
      </c>
      <c r="M38" s="775">
        <v>3.7107848501274514E-2</v>
      </c>
      <c r="N38" s="775">
        <v>4.965046310102348E-2</v>
      </c>
      <c r="O38" s="775">
        <v>6.9582886386532886E-2</v>
      </c>
      <c r="R38" s="1002"/>
    </row>
    <row r="39" spans="2:18" ht="13.5" thickBot="1" x14ac:dyDescent="0.25">
      <c r="B39" s="1431"/>
      <c r="C39" s="776" t="s">
        <v>590</v>
      </c>
      <c r="D39" s="775">
        <v>8.0739249235689314E-2</v>
      </c>
      <c r="E39" s="775">
        <v>8.0928154813050421E-2</v>
      </c>
      <c r="F39" s="775">
        <v>7.9264036671039401E-2</v>
      </c>
      <c r="G39" s="775">
        <v>7.8893238460193832E-2</v>
      </c>
      <c r="H39" s="775">
        <v>9.9030255791555138E-2</v>
      </c>
      <c r="I39" s="775">
        <v>0.1004721647974143</v>
      </c>
      <c r="J39" s="775">
        <v>0.11026768425744043</v>
      </c>
      <c r="K39" s="775">
        <v>0.15931882963403601</v>
      </c>
      <c r="L39" s="775">
        <v>0.17224937096090337</v>
      </c>
      <c r="M39" s="775">
        <v>0.1955644204148774</v>
      </c>
      <c r="N39" s="775">
        <v>0.29135674373850978</v>
      </c>
      <c r="O39" s="775">
        <v>0.40462594962950849</v>
      </c>
      <c r="R39" s="1002"/>
    </row>
    <row r="40" spans="2:18" ht="12.75" customHeight="1" x14ac:dyDescent="0.2">
      <c r="B40" s="1426" t="s">
        <v>782</v>
      </c>
      <c r="C40" s="826" t="s">
        <v>591</v>
      </c>
      <c r="D40" s="773">
        <v>0.58772450633933981</v>
      </c>
      <c r="E40" s="773">
        <v>0.60083000303219147</v>
      </c>
      <c r="F40" s="773">
        <v>0.58950070540947841</v>
      </c>
      <c r="G40" s="773">
        <v>0.61922217852343919</v>
      </c>
      <c r="H40" s="773">
        <v>0.64878971865919721</v>
      </c>
      <c r="I40" s="773">
        <v>0.66851769500632441</v>
      </c>
      <c r="J40" s="773">
        <v>0.67386337947480635</v>
      </c>
      <c r="K40" s="773">
        <v>0.68472213942781812</v>
      </c>
      <c r="L40" s="773">
        <v>0.76189278390972004</v>
      </c>
      <c r="M40" s="773">
        <v>0.77893878164438546</v>
      </c>
      <c r="N40" s="773">
        <v>0.76622565098332018</v>
      </c>
      <c r="O40" s="773">
        <v>0.80154253577988976</v>
      </c>
      <c r="R40" s="1002"/>
    </row>
    <row r="41" spans="2:18" x14ac:dyDescent="0.2">
      <c r="B41" s="1427"/>
      <c r="C41" s="827" t="s">
        <v>592</v>
      </c>
      <c r="D41" s="775">
        <v>0.2315864995524104</v>
      </c>
      <c r="E41" s="775">
        <v>0.20711111946978128</v>
      </c>
      <c r="F41" s="775">
        <v>0.17787603682954853</v>
      </c>
      <c r="G41" s="775">
        <v>0.14028195159698145</v>
      </c>
      <c r="H41" s="775">
        <v>9.6625302596149196E-2</v>
      </c>
      <c r="I41" s="775">
        <v>7.1718114448889772E-2</v>
      </c>
      <c r="J41" s="775">
        <v>7.3148206113804945E-2</v>
      </c>
      <c r="K41" s="775">
        <v>8.085425449361186E-2</v>
      </c>
      <c r="L41" s="775">
        <v>6.6169258364690189E-2</v>
      </c>
      <c r="M41" s="775">
        <v>7.2683522553908073E-2</v>
      </c>
      <c r="N41" s="775">
        <v>8.125725168544258E-2</v>
      </c>
      <c r="O41" s="775">
        <v>7.3208597207396697E-2</v>
      </c>
      <c r="R41" s="1002"/>
    </row>
    <row r="42" spans="2:18" x14ac:dyDescent="0.2">
      <c r="B42" s="1427"/>
      <c r="C42" s="827" t="s">
        <v>588</v>
      </c>
      <c r="D42" s="775">
        <v>3.3743422787631455E-2</v>
      </c>
      <c r="E42" s="775">
        <v>4.6196968430351953E-2</v>
      </c>
      <c r="F42" s="775">
        <v>5.2711791017822821E-2</v>
      </c>
      <c r="G42" s="775">
        <v>3.1784524410079791E-2</v>
      </c>
      <c r="H42" s="775">
        <v>3.7522894249218383E-2</v>
      </c>
      <c r="I42" s="775">
        <v>4.1722705041777865E-2</v>
      </c>
      <c r="J42" s="775">
        <v>4.3777996439026218E-2</v>
      </c>
      <c r="K42" s="775">
        <v>5.1588186022631481E-2</v>
      </c>
      <c r="L42" s="775">
        <v>4.1263226046214727E-2</v>
      </c>
      <c r="M42" s="775">
        <v>4.2265337558735731E-2</v>
      </c>
      <c r="N42" s="775">
        <v>6.1928309585382847E-2</v>
      </c>
      <c r="O42" s="775">
        <v>7.6516506279942234E-2</v>
      </c>
      <c r="R42" s="1002"/>
    </row>
    <row r="43" spans="2:18" x14ac:dyDescent="0.2">
      <c r="B43" s="1427"/>
      <c r="C43" s="827" t="s">
        <v>594</v>
      </c>
      <c r="D43" s="775">
        <v>0.30929623271647155</v>
      </c>
      <c r="E43" s="775">
        <v>0.33728674356096183</v>
      </c>
      <c r="F43" s="775">
        <v>0.30854785764637122</v>
      </c>
      <c r="G43" s="775">
        <v>0.35279480103858374</v>
      </c>
      <c r="H43" s="775">
        <v>0.3843126947301303</v>
      </c>
      <c r="I43" s="775">
        <v>0.36247722194623672</v>
      </c>
      <c r="J43" s="775">
        <v>0.31936627264127382</v>
      </c>
      <c r="K43" s="775">
        <v>0.29723060098326598</v>
      </c>
      <c r="L43" s="775">
        <v>0.31720041899278179</v>
      </c>
      <c r="M43" s="775">
        <v>0.32023212597634643</v>
      </c>
      <c r="N43" s="775">
        <v>0.34534529721879692</v>
      </c>
      <c r="O43" s="775">
        <v>0.38374600821313942</v>
      </c>
      <c r="R43" s="1002"/>
    </row>
    <row r="44" spans="2:18" x14ac:dyDescent="0.2">
      <c r="B44" s="1427"/>
      <c r="C44" s="827" t="s">
        <v>784</v>
      </c>
      <c r="D44" s="775">
        <v>0.37208767771243773</v>
      </c>
      <c r="E44" s="775">
        <v>0.3385325645327581</v>
      </c>
      <c r="F44" s="775">
        <v>0.30471853178849012</v>
      </c>
      <c r="G44" s="775">
        <v>0.29984643404552797</v>
      </c>
      <c r="H44" s="775">
        <v>0.30350914423805991</v>
      </c>
      <c r="I44" s="775">
        <v>0.28549105379018597</v>
      </c>
      <c r="J44" s="775">
        <v>0.34467935779245829</v>
      </c>
      <c r="K44" s="775">
        <v>0.40763837115768764</v>
      </c>
      <c r="L44" s="775">
        <v>0.48933544063754109</v>
      </c>
      <c r="M44" s="775">
        <v>0.49972835736496912</v>
      </c>
      <c r="N44" s="775">
        <v>0.500323532439793</v>
      </c>
      <c r="O44" s="775">
        <v>0.49982392448352253</v>
      </c>
      <c r="R44" s="1002"/>
    </row>
    <row r="45" spans="2:18" ht="13.5" thickBot="1" x14ac:dyDescent="0.25">
      <c r="B45" s="1428"/>
      <c r="C45" s="828" t="s">
        <v>595</v>
      </c>
      <c r="D45" s="780">
        <v>0.20616250713902631</v>
      </c>
      <c r="E45" s="780">
        <v>0.20330226098683932</v>
      </c>
      <c r="F45" s="780">
        <v>0.27252797365252546</v>
      </c>
      <c r="G45" s="780">
        <v>0.26793905421867303</v>
      </c>
      <c r="H45" s="780">
        <v>0.31083738729796734</v>
      </c>
      <c r="I45" s="780">
        <v>0.30782541371614724</v>
      </c>
      <c r="J45" s="780">
        <v>0.31136819849796904</v>
      </c>
      <c r="K45" s="780">
        <v>0.30291309988758647</v>
      </c>
      <c r="L45" s="780">
        <v>0.2921886891128973</v>
      </c>
      <c r="M45" s="780">
        <v>0.31041473343955772</v>
      </c>
      <c r="N45" s="780">
        <v>0.30862756938167163</v>
      </c>
      <c r="O45" s="780">
        <v>0.2780080477590785</v>
      </c>
      <c r="R45" s="1002"/>
    </row>
    <row r="46" spans="2:18" ht="13.5" thickBot="1" x14ac:dyDescent="0.25">
      <c r="B46" s="763"/>
      <c r="C46" s="763"/>
      <c r="D46" s="783"/>
      <c r="E46" s="783"/>
      <c r="F46" s="783"/>
      <c r="G46" s="783"/>
      <c r="H46" s="783"/>
      <c r="I46" s="783"/>
      <c r="J46" s="783"/>
      <c r="K46" s="783"/>
      <c r="L46" s="783"/>
      <c r="M46" s="783"/>
      <c r="N46" s="783"/>
      <c r="O46" s="783"/>
      <c r="R46" s="1002"/>
    </row>
    <row r="47" spans="2:18" ht="13.5" thickBot="1" x14ac:dyDescent="0.25">
      <c r="B47" s="16"/>
      <c r="C47" s="770" t="s">
        <v>596</v>
      </c>
      <c r="D47" s="784">
        <v>11.033628289397774</v>
      </c>
      <c r="E47" s="784">
        <v>10.653244780983071</v>
      </c>
      <c r="F47" s="784">
        <v>9.5305938057712876</v>
      </c>
      <c r="G47" s="784">
        <v>8.9694289703193757</v>
      </c>
      <c r="H47" s="784">
        <v>8.0865248407514994</v>
      </c>
      <c r="I47" s="784">
        <v>7.8052243520930293</v>
      </c>
      <c r="J47" s="784">
        <v>7.3619324670716617</v>
      </c>
      <c r="K47" s="784">
        <v>7.6930096532398995</v>
      </c>
      <c r="L47" s="784">
        <v>7.3354601114460909</v>
      </c>
      <c r="M47" s="784">
        <v>7.2283413783253367</v>
      </c>
      <c r="N47" s="784">
        <v>7.0654616022740271</v>
      </c>
      <c r="O47" s="784">
        <v>7.2233121999011809</v>
      </c>
      <c r="R47" s="1002"/>
    </row>
    <row r="48" spans="2:18" ht="13.5" thickBot="1" x14ac:dyDescent="0.25">
      <c r="B48" s="763"/>
      <c r="C48" s="763"/>
      <c r="D48" s="783"/>
      <c r="E48" s="783"/>
      <c r="F48" s="783"/>
      <c r="G48" s="783"/>
      <c r="H48" s="783"/>
      <c r="I48" s="783"/>
      <c r="J48" s="783"/>
      <c r="K48" s="783"/>
      <c r="L48" s="783"/>
      <c r="M48" s="783"/>
      <c r="N48" s="783"/>
      <c r="O48" s="783"/>
      <c r="R48" s="1002"/>
    </row>
    <row r="49" spans="2:18" x14ac:dyDescent="0.2">
      <c r="B49" s="1422" t="s">
        <v>597</v>
      </c>
      <c r="C49" s="793" t="s">
        <v>591</v>
      </c>
      <c r="D49" s="773">
        <v>1.8506645181073711</v>
      </c>
      <c r="E49" s="773">
        <v>2.3185793990487511</v>
      </c>
      <c r="F49" s="773">
        <v>2.6889447291913564</v>
      </c>
      <c r="G49" s="773">
        <v>4.1022927227429129</v>
      </c>
      <c r="H49" s="773">
        <v>4.5755119592036282</v>
      </c>
      <c r="I49" s="773">
        <v>5.8240829513021559</v>
      </c>
      <c r="J49" s="773">
        <v>4.6401642669364875</v>
      </c>
      <c r="K49" s="773">
        <v>3.9557086736632487</v>
      </c>
      <c r="L49" s="773">
        <v>3.8136016450527266</v>
      </c>
      <c r="M49" s="773">
        <v>3.794496023334502</v>
      </c>
      <c r="N49" s="773">
        <v>3.9911141118259952</v>
      </c>
      <c r="O49" s="773">
        <v>5.0828757520106649</v>
      </c>
      <c r="R49" s="1002"/>
    </row>
    <row r="50" spans="2:18" ht="13.5" thickBot="1" x14ac:dyDescent="0.25">
      <c r="B50" s="1423"/>
      <c r="C50" s="794" t="s">
        <v>784</v>
      </c>
      <c r="D50" s="780">
        <v>1.17165347487001</v>
      </c>
      <c r="E50" s="780">
        <v>1.306383879086578</v>
      </c>
      <c r="F50" s="780">
        <v>1.3899411526071686</v>
      </c>
      <c r="G50" s="780">
        <v>1.9864563754135964</v>
      </c>
      <c r="H50" s="780">
        <v>2.1404619698025411</v>
      </c>
      <c r="I50" s="780">
        <v>2.487179608780556</v>
      </c>
      <c r="J50" s="780">
        <v>2.3734318977619657</v>
      </c>
      <c r="K50" s="780">
        <v>2.3549678733243438</v>
      </c>
      <c r="L50" s="780">
        <v>2.4493347106159931</v>
      </c>
      <c r="M50" s="780">
        <v>2.4343598103638291</v>
      </c>
      <c r="N50" s="780">
        <v>2.6060838712936252</v>
      </c>
      <c r="O50" s="780">
        <v>3.1695671690837881</v>
      </c>
      <c r="R50" s="1002"/>
    </row>
    <row r="51" spans="2:18" ht="13.5" thickBot="1" x14ac:dyDescent="0.25">
      <c r="B51" s="763"/>
      <c r="C51" s="795"/>
      <c r="D51" s="788"/>
      <c r="E51" s="788"/>
      <c r="F51" s="788"/>
      <c r="G51" s="788"/>
      <c r="H51" s="788"/>
      <c r="I51" s="788"/>
      <c r="J51" s="788"/>
      <c r="K51" s="788"/>
      <c r="L51" s="788"/>
      <c r="M51" s="788"/>
      <c r="N51" s="788"/>
      <c r="O51" s="788"/>
      <c r="R51" s="1002"/>
    </row>
    <row r="52" spans="2:18" x14ac:dyDescent="0.2">
      <c r="B52" s="1422" t="s">
        <v>598</v>
      </c>
      <c r="C52" s="793" t="s">
        <v>591</v>
      </c>
      <c r="D52" s="773">
        <v>1.1905500072777522</v>
      </c>
      <c r="E52" s="773">
        <v>1.1015151033865811</v>
      </c>
      <c r="F52" s="773">
        <v>1.2340084993169218</v>
      </c>
      <c r="G52" s="773">
        <v>1.4002383381836434</v>
      </c>
      <c r="H52" s="773">
        <v>1.7579842923441797</v>
      </c>
      <c r="I52" s="773">
        <v>2.1261864756284194</v>
      </c>
      <c r="J52" s="773">
        <v>2.5202442801190736</v>
      </c>
      <c r="K52" s="773">
        <v>2.9363223304545145</v>
      </c>
      <c r="L52" s="773">
        <v>3.2673595547553234</v>
      </c>
      <c r="M52" s="773">
        <v>3.3077553862859093</v>
      </c>
      <c r="N52" s="773">
        <v>3.3360526012719895</v>
      </c>
      <c r="O52" s="773">
        <v>3.1597828266185037</v>
      </c>
      <c r="R52" s="1002"/>
    </row>
    <row r="53" spans="2:18" ht="13.5" thickBot="1" x14ac:dyDescent="0.25">
      <c r="B53" s="1423"/>
      <c r="C53" s="794" t="s">
        <v>784</v>
      </c>
      <c r="D53" s="780">
        <v>0.75373577693343974</v>
      </c>
      <c r="E53" s="780">
        <v>0.62063933382009573</v>
      </c>
      <c r="F53" s="780">
        <v>0.63787075176640573</v>
      </c>
      <c r="G53" s="780">
        <v>0.67803849261240368</v>
      </c>
      <c r="H53" s="780">
        <v>0.82239945055850883</v>
      </c>
      <c r="I53" s="780">
        <v>0.90798975407203941</v>
      </c>
      <c r="J53" s="780">
        <v>1.2890983638680364</v>
      </c>
      <c r="K53" s="780">
        <v>1.7480925225824457</v>
      </c>
      <c r="L53" s="780">
        <v>2.098503701850166</v>
      </c>
      <c r="M53" s="780">
        <v>2.1220912409371255</v>
      </c>
      <c r="N53" s="780">
        <v>2.1783473572456749</v>
      </c>
      <c r="O53" s="780">
        <v>1.9703696091180332</v>
      </c>
      <c r="R53" s="1002"/>
    </row>
    <row r="54" spans="2:18" ht="13.5" thickBot="1" x14ac:dyDescent="0.25">
      <c r="B54" s="763"/>
      <c r="C54" s="796"/>
      <c r="D54" s="783"/>
      <c r="E54" s="783"/>
      <c r="F54" s="783"/>
      <c r="G54" s="783"/>
      <c r="H54" s="783"/>
      <c r="I54" s="783"/>
      <c r="J54" s="783"/>
      <c r="K54" s="783"/>
      <c r="L54" s="783"/>
      <c r="M54" s="783"/>
      <c r="N54" s="783"/>
      <c r="O54" s="783"/>
      <c r="R54" s="1002"/>
    </row>
    <row r="55" spans="2:18" ht="12.75" customHeight="1" x14ac:dyDescent="0.2">
      <c r="B55" s="1422" t="s">
        <v>599</v>
      </c>
      <c r="C55" s="785" t="s">
        <v>588</v>
      </c>
      <c r="D55" s="773">
        <v>5.3786825206429502E-2</v>
      </c>
      <c r="E55" s="773">
        <v>6.587905225584495E-2</v>
      </c>
      <c r="F55" s="773">
        <v>7.5301344753651273E-2</v>
      </c>
      <c r="G55" s="773">
        <v>4.8901738684901254E-2</v>
      </c>
      <c r="H55" s="773">
        <v>6.0835300936916192E-2</v>
      </c>
      <c r="I55" s="773">
        <v>7.8571948856032345E-2</v>
      </c>
      <c r="J55" s="773">
        <v>8.9487749451253665E-2</v>
      </c>
      <c r="K55" s="773">
        <v>0.11946285037561501</v>
      </c>
      <c r="L55" s="773">
        <v>0.15191463470844724</v>
      </c>
      <c r="M55" s="773">
        <v>0.16102666971744406</v>
      </c>
      <c r="N55" s="773">
        <v>0.21495958522969794</v>
      </c>
      <c r="O55" s="773">
        <v>0.29942609334965731</v>
      </c>
      <c r="R55" s="1002"/>
    </row>
    <row r="56" spans="2:18" ht="13.5" thickBot="1" x14ac:dyDescent="0.25">
      <c r="B56" s="1423"/>
      <c r="C56" s="786" t="s">
        <v>590</v>
      </c>
      <c r="D56" s="780">
        <v>0.32731451473785067</v>
      </c>
      <c r="E56" s="780">
        <v>0.3264828345335794</v>
      </c>
      <c r="F56" s="780">
        <v>0.30757858375744829</v>
      </c>
      <c r="G56" s="780">
        <v>0.30757908632450193</v>
      </c>
      <c r="H56" s="780">
        <v>0.38768470627043494</v>
      </c>
      <c r="I56" s="780">
        <v>0.38900044695345676</v>
      </c>
      <c r="J56" s="780">
        <v>0.43827667414415811</v>
      </c>
      <c r="K56" s="780">
        <v>0.6576854405581456</v>
      </c>
      <c r="L56" s="780">
        <v>0.74374892704767914</v>
      </c>
      <c r="M56" s="780">
        <v>0.8486368411671249</v>
      </c>
      <c r="N56" s="780">
        <v>1.261416729597723</v>
      </c>
      <c r="O56" s="780">
        <v>1.741169038209192</v>
      </c>
      <c r="R56" s="1002"/>
    </row>
    <row r="57" spans="2:18" x14ac:dyDescent="0.2">
      <c r="K57" s="791"/>
      <c r="L57" s="763"/>
      <c r="M57" s="763"/>
      <c r="N57" s="763"/>
    </row>
    <row r="58" spans="2:18" x14ac:dyDescent="0.2">
      <c r="B58" s="5" t="s">
        <v>622</v>
      </c>
      <c r="K58" s="17"/>
      <c r="L58" s="763"/>
      <c r="M58" s="763"/>
      <c r="N58" s="763"/>
    </row>
    <row r="59" spans="2:18" ht="3" customHeight="1" x14ac:dyDescent="0.2">
      <c r="K59" s="17"/>
      <c r="L59" s="763"/>
      <c r="M59" s="763"/>
      <c r="N59" s="763"/>
    </row>
    <row r="60" spans="2:18" x14ac:dyDescent="0.2">
      <c r="B60" s="5" t="s">
        <v>607</v>
      </c>
      <c r="N60" s="763"/>
    </row>
    <row r="61" spans="2:18" ht="12.75" customHeight="1" x14ac:dyDescent="0.2">
      <c r="B61" s="1255" t="s">
        <v>687</v>
      </c>
      <c r="C61" s="1255"/>
      <c r="D61" s="1255"/>
      <c r="E61" s="1255"/>
      <c r="F61" s="1255"/>
      <c r="G61" s="1255"/>
      <c r="H61" s="1255"/>
      <c r="I61" s="1255"/>
      <c r="J61" s="1255"/>
      <c r="K61" s="1255"/>
      <c r="L61" s="1255"/>
      <c r="M61" s="1255"/>
      <c r="N61" s="763"/>
    </row>
    <row r="62" spans="2:18" x14ac:dyDescent="0.2">
      <c r="B62" s="5" t="s">
        <v>608</v>
      </c>
    </row>
    <row r="63" spans="2:18" x14ac:dyDescent="0.2">
      <c r="B63" s="1" t="s">
        <v>786</v>
      </c>
      <c r="H63" s="93"/>
      <c r="I63" s="93"/>
      <c r="J63" s="93"/>
      <c r="K63" s="93"/>
      <c r="L63" s="93"/>
      <c r="M63" s="93"/>
      <c r="N63" s="93"/>
    </row>
    <row r="64" spans="2:18" x14ac:dyDescent="0.2">
      <c r="H64" s="93"/>
      <c r="I64" s="93"/>
      <c r="J64" s="93"/>
      <c r="K64" s="93"/>
      <c r="L64" s="93"/>
      <c r="M64" s="93"/>
      <c r="N64" s="93"/>
    </row>
    <row r="65" spans="9:14" x14ac:dyDescent="0.2">
      <c r="I65" s="93"/>
      <c r="J65" s="93"/>
      <c r="K65" s="93"/>
      <c r="L65" s="93"/>
      <c r="M65" s="93"/>
      <c r="N65" s="93"/>
    </row>
    <row r="66" spans="9:14" x14ac:dyDescent="0.2">
      <c r="I66" s="93"/>
      <c r="J66" s="93"/>
      <c r="K66" s="93"/>
      <c r="L66" s="93"/>
      <c r="M66" s="93"/>
      <c r="N66" s="93"/>
    </row>
  </sheetData>
  <mergeCells count="12">
    <mergeCell ref="B61:M61"/>
    <mergeCell ref="B29:B30"/>
    <mergeCell ref="B6:N6"/>
    <mergeCell ref="B9:B13"/>
    <mergeCell ref="B14:B19"/>
    <mergeCell ref="B23:B24"/>
    <mergeCell ref="B26:B27"/>
    <mergeCell ref="B35:B39"/>
    <mergeCell ref="B40:B45"/>
    <mergeCell ref="B49:B50"/>
    <mergeCell ref="B52:B53"/>
    <mergeCell ref="B55:B56"/>
  </mergeCells>
  <hyperlinks>
    <hyperlink ref="A1" location="INDICE!A1" display="Indice"/>
  </hyperlinks>
  <printOptions horizontalCentered="1"/>
  <pageMargins left="0.15748031496062992" right="0.15748031496062992" top="0.19685039370078741" bottom="0.11811023622047245" header="0.15748031496062992" footer="0"/>
  <pageSetup paperSize="9" scale="59" orientation="landscape" horizontalDpi="4294967294" verticalDpi="4294967294" r:id="rId1"/>
  <headerFooter scaleWithDoc="0">
    <oddFooter>&amp;R&amp;A</oddFooter>
  </headerFooter>
  <ignoredErrors>
    <ignoredError sqref="F12:H3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6"/>
  <sheetViews>
    <sheetView showGridLines="0" zoomScaleNormal="100" zoomScaleSheetLayoutView="85" workbookViewId="0"/>
  </sheetViews>
  <sheetFormatPr baseColWidth="10" defaultColWidth="11.42578125" defaultRowHeight="15" customHeight="1" x14ac:dyDescent="0.2"/>
  <cols>
    <col min="1" max="1" width="6.85546875" style="15" customWidth="1"/>
    <col min="2" max="2" width="88.5703125" style="15" bestFit="1" customWidth="1"/>
    <col min="3" max="3" width="17.85546875" style="15" customWidth="1"/>
    <col min="4" max="4" width="15.7109375" style="15" customWidth="1"/>
    <col min="5" max="5" width="23.42578125" style="63" bestFit="1" customWidth="1"/>
    <col min="6" max="6" width="16.7109375" style="15" bestFit="1" customWidth="1"/>
    <col min="7" max="7" width="14.7109375" style="15" bestFit="1" customWidth="1"/>
    <col min="8" max="16384" width="11.42578125" style="15"/>
  </cols>
  <sheetData>
    <row r="1" spans="1:7" x14ac:dyDescent="0.25">
      <c r="A1" s="757" t="s">
        <v>220</v>
      </c>
      <c r="B1" s="443"/>
    </row>
    <row r="2" spans="1:7" ht="15" customHeight="1" x14ac:dyDescent="0.25">
      <c r="A2" s="757"/>
      <c r="B2" s="394" t="str">
        <f>+A.1.2!B2</f>
        <v>MINISTERIO DE ECONOMIA</v>
      </c>
      <c r="C2" s="7"/>
      <c r="D2" s="238"/>
    </row>
    <row r="3" spans="1:7" ht="15" customHeight="1" x14ac:dyDescent="0.25">
      <c r="A3" s="757"/>
      <c r="B3" s="276" t="s">
        <v>305</v>
      </c>
      <c r="C3" s="5"/>
      <c r="D3" s="238"/>
    </row>
    <row r="4" spans="1:7" s="429" customFormat="1" ht="12.75" x14ac:dyDescent="0.2">
      <c r="B4" s="390"/>
      <c r="C4" s="35"/>
      <c r="D4" s="430"/>
      <c r="E4" s="436"/>
      <c r="F4" s="15"/>
      <c r="G4" s="15"/>
    </row>
    <row r="5" spans="1:7" s="429" customFormat="1" ht="12.75" x14ac:dyDescent="0.2">
      <c r="B5" s="431"/>
      <c r="C5" s="432"/>
      <c r="D5" s="430"/>
      <c r="E5" s="436"/>
      <c r="F5" s="15"/>
      <c r="G5" s="15"/>
    </row>
    <row r="6" spans="1:7" ht="15" customHeight="1" x14ac:dyDescent="0.2">
      <c r="B6" s="1252" t="s">
        <v>798</v>
      </c>
      <c r="C6" s="1252"/>
      <c r="D6" s="1252"/>
    </row>
    <row r="7" spans="1:7" ht="15" customHeight="1" x14ac:dyDescent="0.2">
      <c r="B7" s="1253" t="s">
        <v>382</v>
      </c>
      <c r="C7" s="1253"/>
      <c r="D7" s="1253"/>
    </row>
    <row r="8" spans="1:7" s="429" customFormat="1" ht="12.75" x14ac:dyDescent="0.2">
      <c r="B8" s="35"/>
      <c r="C8" s="433"/>
      <c r="D8" s="430"/>
      <c r="E8" s="436"/>
      <c r="F8" s="15"/>
      <c r="G8" s="15"/>
    </row>
    <row r="9" spans="1:7" s="429" customFormat="1" ht="12.75" x14ac:dyDescent="0.2">
      <c r="B9" s="428"/>
      <c r="C9" s="428"/>
      <c r="D9" s="430"/>
      <c r="E9" s="436"/>
      <c r="F9" s="15"/>
      <c r="G9" s="15"/>
    </row>
    <row r="10" spans="1:7" ht="15" customHeight="1" thickBot="1" x14ac:dyDescent="0.25">
      <c r="B10" s="275" t="s">
        <v>880</v>
      </c>
      <c r="C10" s="433"/>
      <c r="D10" s="238"/>
    </row>
    <row r="11" spans="1:7" ht="15" customHeight="1" thickTop="1" x14ac:dyDescent="0.2">
      <c r="B11" s="239"/>
      <c r="C11" s="877" t="s">
        <v>274</v>
      </c>
      <c r="D11" s="1258" t="s">
        <v>289</v>
      </c>
    </row>
    <row r="12" spans="1:7" ht="15" customHeight="1" thickBot="1" x14ac:dyDescent="0.25">
      <c r="B12" s="240"/>
      <c r="C12" s="878" t="s">
        <v>275</v>
      </c>
      <c r="D12" s="1259"/>
    </row>
    <row r="13" spans="1:7" ht="15" customHeight="1" thickTop="1" x14ac:dyDescent="0.2">
      <c r="B13" s="57"/>
      <c r="C13" s="160"/>
      <c r="D13" s="241"/>
    </row>
    <row r="14" spans="1:7" s="416" customFormat="1" ht="15" customHeight="1" x14ac:dyDescent="0.3">
      <c r="B14" s="414" t="s">
        <v>757</v>
      </c>
      <c r="C14" s="645">
        <f>+C17+C64</f>
        <v>324037827.89858043</v>
      </c>
      <c r="D14" s="417"/>
      <c r="E14" s="1060"/>
      <c r="F14" s="15"/>
      <c r="G14" s="15"/>
    </row>
    <row r="15" spans="1:7" ht="15" customHeight="1" thickBot="1" x14ac:dyDescent="0.25">
      <c r="B15" s="146"/>
      <c r="C15" s="881"/>
      <c r="D15" s="242"/>
    </row>
    <row r="16" spans="1:7" ht="15" customHeight="1" thickTop="1" x14ac:dyDescent="0.2">
      <c r="B16" s="57"/>
      <c r="C16" s="160"/>
      <c r="D16" s="241"/>
    </row>
    <row r="17" spans="2:7" ht="15" customHeight="1" x14ac:dyDescent="0.2">
      <c r="B17" s="404" t="s">
        <v>770</v>
      </c>
      <c r="C17" s="342">
        <f>+C19+C21+C23</f>
        <v>311251025.98097235</v>
      </c>
      <c r="D17" s="491">
        <f>+D19+D21+D23</f>
        <v>1</v>
      </c>
    </row>
    <row r="18" spans="2:7" ht="15" customHeight="1" x14ac:dyDescent="0.3">
      <c r="B18" s="243"/>
      <c r="C18" s="244"/>
      <c r="D18" s="245"/>
    </row>
    <row r="19" spans="2:7" s="418" customFormat="1" ht="15" customHeight="1" x14ac:dyDescent="0.25">
      <c r="B19" s="492" t="s">
        <v>550</v>
      </c>
      <c r="C19" s="883">
        <f>+C28+C47</f>
        <v>308742558.93048882</v>
      </c>
      <c r="D19" s="493">
        <f>+C19/$C$17</f>
        <v>0.99194069467698121</v>
      </c>
      <c r="E19" s="63"/>
      <c r="F19" s="15"/>
      <c r="G19" s="15"/>
    </row>
    <row r="20" spans="2:7" ht="15" customHeight="1" x14ac:dyDescent="0.3">
      <c r="B20" s="243"/>
      <c r="C20" s="244"/>
      <c r="D20" s="245"/>
    </row>
    <row r="21" spans="2:7" s="418" customFormat="1" ht="15" customHeight="1" x14ac:dyDescent="0.25">
      <c r="B21" s="492" t="s">
        <v>110</v>
      </c>
      <c r="C21" s="883">
        <f>+C36+C54</f>
        <v>102962.75107174661</v>
      </c>
      <c r="D21" s="493">
        <f>+C21/$C$17</f>
        <v>3.3080292907384991E-4</v>
      </c>
      <c r="E21" s="63"/>
      <c r="F21" s="15"/>
      <c r="G21" s="15"/>
    </row>
    <row r="22" spans="2:7" ht="15" customHeight="1" x14ac:dyDescent="0.3">
      <c r="B22" s="150"/>
      <c r="C22" s="246"/>
      <c r="D22" s="247"/>
    </row>
    <row r="23" spans="2:7" s="418" customFormat="1" ht="15" customHeight="1" x14ac:dyDescent="0.25">
      <c r="B23" s="492" t="s">
        <v>616</v>
      </c>
      <c r="C23" s="246">
        <f>+C40+C58</f>
        <v>2405504.2994117909</v>
      </c>
      <c r="D23" s="493">
        <f>+C23/$C$17</f>
        <v>7.7285023939450276E-3</v>
      </c>
      <c r="E23" s="63"/>
      <c r="F23" s="15"/>
      <c r="G23" s="15"/>
    </row>
    <row r="24" spans="2:7" ht="15" customHeight="1" thickBot="1" x14ac:dyDescent="0.25">
      <c r="B24" s="13"/>
      <c r="C24" s="62"/>
      <c r="D24" s="248"/>
    </row>
    <row r="25" spans="2:7" ht="15" customHeight="1" thickTop="1" x14ac:dyDescent="0.2">
      <c r="B25" s="57"/>
      <c r="C25" s="160"/>
      <c r="D25" s="241"/>
    </row>
    <row r="26" spans="2:7" ht="15" customHeight="1" x14ac:dyDescent="0.2">
      <c r="B26" s="404" t="s">
        <v>383</v>
      </c>
      <c r="C26" s="342">
        <f>+C28+C36+C40</f>
        <v>169801423.11882654</v>
      </c>
      <c r="D26" s="491">
        <f>+D28+D36+D40</f>
        <v>0.54554494265091025</v>
      </c>
    </row>
    <row r="27" spans="2:7" ht="15" customHeight="1" x14ac:dyDescent="0.3">
      <c r="B27" s="249"/>
      <c r="C27" s="244"/>
      <c r="D27" s="245"/>
    </row>
    <row r="28" spans="2:7" ht="15" customHeight="1" x14ac:dyDescent="0.2">
      <c r="B28" s="492" t="s">
        <v>550</v>
      </c>
      <c r="C28" s="494">
        <f>SUM(C29:C34)</f>
        <v>169680692.20422685</v>
      </c>
      <c r="D28" s="493">
        <f>+C28/$C$17</f>
        <v>0.5451570534408452</v>
      </c>
    </row>
    <row r="29" spans="2:7" ht="15" customHeight="1" x14ac:dyDescent="0.2">
      <c r="B29" s="495" t="s">
        <v>356</v>
      </c>
      <c r="C29" s="496">
        <v>158709920.6324071</v>
      </c>
      <c r="D29" s="497">
        <f t="shared" ref="D29:D34" si="0">+C29/$C$17</f>
        <v>0.5099097107622369</v>
      </c>
      <c r="F29" s="436"/>
      <c r="G29" s="429"/>
    </row>
    <row r="30" spans="2:7" ht="15" customHeight="1" x14ac:dyDescent="0.2">
      <c r="B30" s="495" t="s">
        <v>262</v>
      </c>
      <c r="C30" s="496">
        <v>584431.07180310821</v>
      </c>
      <c r="D30" s="497">
        <f t="shared" si="0"/>
        <v>1.8776840010764691E-3</v>
      </c>
    </row>
    <row r="31" spans="2:7" ht="15" customHeight="1" x14ac:dyDescent="0.2">
      <c r="B31" s="495" t="s">
        <v>357</v>
      </c>
      <c r="C31" s="498">
        <v>8734274.6397999935</v>
      </c>
      <c r="D31" s="497">
        <f t="shared" si="0"/>
        <v>2.8061834052665723E-2</v>
      </c>
      <c r="F31" s="429"/>
      <c r="G31" s="429"/>
    </row>
    <row r="32" spans="2:7" ht="15.75" customHeight="1" x14ac:dyDescent="0.2">
      <c r="B32" s="495" t="s">
        <v>358</v>
      </c>
      <c r="C32" s="498">
        <v>564172.78539074177</v>
      </c>
      <c r="D32" s="497">
        <f t="shared" si="0"/>
        <v>1.812597351647706E-3</v>
      </c>
    </row>
    <row r="33" spans="2:6" ht="15" customHeight="1" x14ac:dyDescent="0.2">
      <c r="B33" s="495" t="s">
        <v>359</v>
      </c>
      <c r="C33" s="499">
        <v>783136.39883787383</v>
      </c>
      <c r="D33" s="497">
        <f t="shared" si="0"/>
        <v>2.5160925859429909E-3</v>
      </c>
    </row>
    <row r="34" spans="2:6" ht="15" customHeight="1" x14ac:dyDescent="0.2">
      <c r="B34" s="495" t="s">
        <v>575</v>
      </c>
      <c r="C34" s="499">
        <v>304756.67598804529</v>
      </c>
      <c r="D34" s="497">
        <f t="shared" si="0"/>
        <v>9.7913468727545963E-4</v>
      </c>
      <c r="E34" s="1114"/>
      <c r="F34" s="983"/>
    </row>
    <row r="35" spans="2:6" ht="15" customHeight="1" x14ac:dyDescent="0.3">
      <c r="B35" s="66"/>
      <c r="C35" s="251"/>
      <c r="D35" s="808"/>
    </row>
    <row r="36" spans="2:6" ht="15" customHeight="1" x14ac:dyDescent="0.2">
      <c r="B36" s="492" t="s">
        <v>110</v>
      </c>
      <c r="C36" s="500">
        <f>+C37+C38</f>
        <v>62031.989923961082</v>
      </c>
      <c r="D36" s="493">
        <f>+C36/$C$17</f>
        <v>1.9929890906689982E-4</v>
      </c>
    </row>
    <row r="37" spans="2:6" ht="15" customHeight="1" x14ac:dyDescent="0.2">
      <c r="B37" s="495" t="s">
        <v>359</v>
      </c>
      <c r="C37" s="498">
        <v>60772.514344421397</v>
      </c>
      <c r="D37" s="497">
        <f>+C37/$C$17</f>
        <v>1.952524145193873E-4</v>
      </c>
    </row>
    <row r="38" spans="2:6" ht="15" customHeight="1" x14ac:dyDescent="0.2">
      <c r="B38" s="495" t="s">
        <v>361</v>
      </c>
      <c r="C38" s="498">
        <v>1259.4755795396864</v>
      </c>
      <c r="D38" s="497">
        <f>+C38/$C$17</f>
        <v>4.0464945475125328E-6</v>
      </c>
    </row>
    <row r="39" spans="2:6" ht="15" customHeight="1" x14ac:dyDescent="0.3">
      <c r="B39" s="66"/>
      <c r="C39" s="251"/>
      <c r="D39" s="250"/>
    </row>
    <row r="40" spans="2:6" ht="15" customHeight="1" x14ac:dyDescent="0.2">
      <c r="B40" s="492" t="s">
        <v>616</v>
      </c>
      <c r="C40" s="500">
        <f>SUM(C41:C43)</f>
        <v>58698.924675746173</v>
      </c>
      <c r="D40" s="493">
        <f>+C40/$C$17</f>
        <v>1.8859030099818724E-4</v>
      </c>
    </row>
    <row r="41" spans="2:6" s="253" customFormat="1" ht="15" customHeight="1" x14ac:dyDescent="0.2">
      <c r="B41" s="495" t="s">
        <v>412</v>
      </c>
      <c r="C41" s="499">
        <v>47105.292932181706</v>
      </c>
      <c r="D41" s="816">
        <f>+C41/$C$17</f>
        <v>1.5134180773772416E-4</v>
      </c>
      <c r="E41" s="63"/>
    </row>
    <row r="42" spans="2:6" s="253" customFormat="1" ht="15" customHeight="1" x14ac:dyDescent="0.2">
      <c r="B42" s="495" t="s">
        <v>413</v>
      </c>
      <c r="C42" s="499">
        <v>2622.5971473761324</v>
      </c>
      <c r="D42" s="816">
        <f>+C42/$C$17</f>
        <v>8.4259871565418037E-6</v>
      </c>
      <c r="E42" s="63"/>
    </row>
    <row r="43" spans="2:6" s="253" customFormat="1" ht="15" customHeight="1" x14ac:dyDescent="0.2">
      <c r="B43" s="495" t="s">
        <v>707</v>
      </c>
      <c r="C43" s="499">
        <v>8971.034596188334</v>
      </c>
      <c r="D43" s="816">
        <f>+C43/$C$17</f>
        <v>2.8822506103921273E-5</v>
      </c>
      <c r="E43" s="63"/>
    </row>
    <row r="44" spans="2:6" ht="15" customHeight="1" x14ac:dyDescent="0.3">
      <c r="B44" s="66"/>
      <c r="C44" s="251"/>
      <c r="D44" s="250"/>
    </row>
    <row r="45" spans="2:6" ht="15" customHeight="1" x14ac:dyDescent="0.2">
      <c r="B45" s="404" t="s">
        <v>555</v>
      </c>
      <c r="C45" s="342">
        <f>+C47+C54+C58</f>
        <v>141449602.86214584</v>
      </c>
      <c r="D45" s="491">
        <f>+D47+D54+D58</f>
        <v>0.45445505734908981</v>
      </c>
    </row>
    <row r="46" spans="2:6" ht="15" customHeight="1" x14ac:dyDescent="0.3">
      <c r="B46" s="249"/>
      <c r="C46" s="254"/>
      <c r="D46" s="245"/>
    </row>
    <row r="47" spans="2:6" ht="15" customHeight="1" x14ac:dyDescent="0.2">
      <c r="B47" s="492" t="s">
        <v>550</v>
      </c>
      <c r="C47" s="500">
        <f>SUM(C48:C52)</f>
        <v>139061866.726262</v>
      </c>
      <c r="D47" s="501">
        <f t="shared" ref="D47:D52" si="1">+C47/$C$17</f>
        <v>0.44678364123613601</v>
      </c>
      <c r="E47" s="809"/>
    </row>
    <row r="48" spans="2:6" ht="15" customHeight="1" x14ac:dyDescent="0.2">
      <c r="B48" s="495" t="s">
        <v>356</v>
      </c>
      <c r="C48" s="498">
        <v>65946388.878529698</v>
      </c>
      <c r="D48" s="497">
        <f t="shared" si="1"/>
        <v>0.21187524979455388</v>
      </c>
      <c r="F48" s="436"/>
    </row>
    <row r="49" spans="1:6" ht="15" customHeight="1" x14ac:dyDescent="0.2">
      <c r="B49" s="495" t="s">
        <v>271</v>
      </c>
      <c r="C49" s="498">
        <v>67389879.467495918</v>
      </c>
      <c r="D49" s="497">
        <f t="shared" si="1"/>
        <v>0.21651295527493505</v>
      </c>
      <c r="F49" s="983"/>
    </row>
    <row r="50" spans="1:6" ht="15" customHeight="1" x14ac:dyDescent="0.2">
      <c r="B50" s="495" t="s">
        <v>358</v>
      </c>
      <c r="C50" s="498">
        <v>247312.71916000001</v>
      </c>
      <c r="D50" s="497">
        <f t="shared" si="1"/>
        <v>7.9457639819994976E-4</v>
      </c>
    </row>
    <row r="51" spans="1:6" ht="15" customHeight="1" x14ac:dyDescent="0.2">
      <c r="B51" s="495" t="s">
        <v>360</v>
      </c>
      <c r="C51" s="498">
        <v>5289399.3496299982</v>
      </c>
      <c r="D51" s="497">
        <f t="shared" si="1"/>
        <v>1.699399811762662E-2</v>
      </c>
    </row>
    <row r="52" spans="1:6" ht="15" customHeight="1" x14ac:dyDescent="0.2">
      <c r="B52" s="495" t="s">
        <v>359</v>
      </c>
      <c r="C52" s="498">
        <v>188886.31144639512</v>
      </c>
      <c r="D52" s="497">
        <f t="shared" si="1"/>
        <v>6.0686165082052539E-4</v>
      </c>
    </row>
    <row r="53" spans="1:6" ht="15" customHeight="1" x14ac:dyDescent="0.3">
      <c r="B53" s="150"/>
      <c r="C53" s="252"/>
      <c r="D53" s="247"/>
    </row>
    <row r="54" spans="1:6" ht="15" customHeight="1" x14ac:dyDescent="0.2">
      <c r="B54" s="492" t="s">
        <v>110</v>
      </c>
      <c r="C54" s="500">
        <f>SUM(C55:C56)</f>
        <v>40930.761147785524</v>
      </c>
      <c r="D54" s="493">
        <f>+C54/$C$17</f>
        <v>1.3150402000695007E-4</v>
      </c>
    </row>
    <row r="55" spans="1:6" ht="15" customHeight="1" x14ac:dyDescent="0.2">
      <c r="B55" s="495" t="s">
        <v>359</v>
      </c>
      <c r="C55" s="498">
        <v>32245.928897785525</v>
      </c>
      <c r="D55" s="497">
        <f>+C55/$C$17</f>
        <v>1.0360103648222772E-4</v>
      </c>
    </row>
    <row r="56" spans="1:6" ht="15" customHeight="1" x14ac:dyDescent="0.2">
      <c r="B56" s="495" t="s">
        <v>361</v>
      </c>
      <c r="C56" s="498">
        <v>8684.8322500000013</v>
      </c>
      <c r="D56" s="497">
        <f>+C56/$C$17</f>
        <v>2.7902983524722356E-5</v>
      </c>
    </row>
    <row r="57" spans="1:6" ht="15" customHeight="1" x14ac:dyDescent="0.3">
      <c r="B57" s="66"/>
      <c r="C57" s="251"/>
      <c r="D57" s="250"/>
    </row>
    <row r="58" spans="1:6" ht="15" customHeight="1" x14ac:dyDescent="0.2">
      <c r="B58" s="492" t="s">
        <v>616</v>
      </c>
      <c r="C58" s="494">
        <f>SUM(C59:C61)</f>
        <v>2346805.3747360446</v>
      </c>
      <c r="D58" s="493">
        <f>+C58/$C$17</f>
        <v>7.5399120929468405E-3</v>
      </c>
    </row>
    <row r="59" spans="1:6" ht="15" customHeight="1" x14ac:dyDescent="0.2">
      <c r="B59" s="495" t="s">
        <v>412</v>
      </c>
      <c r="C59" s="499">
        <v>996452.5613259119</v>
      </c>
      <c r="D59" s="497">
        <f>+C59/$C$17</f>
        <v>3.201443459295867E-3</v>
      </c>
    </row>
    <row r="60" spans="1:6" ht="15" customHeight="1" x14ac:dyDescent="0.2">
      <c r="B60" s="495" t="s">
        <v>413</v>
      </c>
      <c r="C60" s="499">
        <v>856225.23932668718</v>
      </c>
      <c r="D60" s="497">
        <f>+C60/$C$17</f>
        <v>2.750915395790633E-3</v>
      </c>
    </row>
    <row r="61" spans="1:6" ht="15" customHeight="1" x14ac:dyDescent="0.2">
      <c r="B61" s="495" t="s">
        <v>707</v>
      </c>
      <c r="C61" s="499">
        <v>494127.57408344554</v>
      </c>
      <c r="D61" s="497">
        <f>+C61/$C$17</f>
        <v>1.5875532378603402E-3</v>
      </c>
    </row>
    <row r="62" spans="1:6" ht="15" customHeight="1" thickBot="1" x14ac:dyDescent="0.25">
      <c r="B62" s="13"/>
      <c r="C62" s="170"/>
      <c r="D62" s="248"/>
    </row>
    <row r="63" spans="1:6" ht="15" customHeight="1" thickTop="1" thickBot="1" x14ac:dyDescent="0.25">
      <c r="A63" s="139"/>
      <c r="B63" s="57"/>
      <c r="C63" s="255"/>
      <c r="D63" s="256"/>
    </row>
    <row r="64" spans="1:6" s="63" customFormat="1" ht="15" customHeight="1" thickTop="1" x14ac:dyDescent="0.2">
      <c r="A64" s="15"/>
      <c r="B64" s="502" t="s">
        <v>708</v>
      </c>
      <c r="C64" s="503">
        <f>+C66+C71</f>
        <v>12786801.917608075</v>
      </c>
      <c r="D64" s="504">
        <f>+D66+D71</f>
        <v>1</v>
      </c>
    </row>
    <row r="65" spans="1:5" s="63" customFormat="1" ht="15" customHeight="1" x14ac:dyDescent="0.25">
      <c r="A65" s="15"/>
      <c r="B65" s="257"/>
      <c r="C65" s="51"/>
      <c r="D65" s="258"/>
    </row>
    <row r="66" spans="1:5" s="63" customFormat="1" ht="15" customHeight="1" x14ac:dyDescent="0.2">
      <c r="A66" s="15"/>
      <c r="B66" s="505" t="s">
        <v>383</v>
      </c>
      <c r="C66" s="342">
        <f>+C68+C69</f>
        <v>1092796.6363543423</v>
      </c>
      <c r="D66" s="506">
        <f>SUM(D68:D69)</f>
        <v>8.5462857984020701E-2</v>
      </c>
    </row>
    <row r="67" spans="1:5" s="63" customFormat="1" ht="15" customHeight="1" x14ac:dyDescent="0.25">
      <c r="A67" s="15"/>
      <c r="B67" s="257"/>
      <c r="C67" s="51"/>
      <c r="D67" s="258"/>
    </row>
    <row r="68" spans="1:5" s="63" customFormat="1" ht="15" customHeight="1" x14ac:dyDescent="0.2">
      <c r="A68" s="15"/>
      <c r="B68" s="495" t="s">
        <v>860</v>
      </c>
      <c r="C68" s="496">
        <v>929780.55230617255</v>
      </c>
      <c r="D68" s="497">
        <f>+C68/$C$64</f>
        <v>7.2714081151583149E-2</v>
      </c>
    </row>
    <row r="69" spans="1:5" s="63" customFormat="1" ht="15" customHeight="1" x14ac:dyDescent="0.2">
      <c r="A69" s="15"/>
      <c r="B69" s="495" t="s">
        <v>861</v>
      </c>
      <c r="C69" s="499">
        <v>163016.08404816981</v>
      </c>
      <c r="D69" s="497">
        <f>+C69/$C$64</f>
        <v>1.2748776832437546E-2</v>
      </c>
    </row>
    <row r="70" spans="1:5" s="63" customFormat="1" ht="15" customHeight="1" x14ac:dyDescent="0.25">
      <c r="A70" s="15"/>
      <c r="B70" s="257"/>
      <c r="C70" s="51"/>
      <c r="D70" s="258"/>
    </row>
    <row r="71" spans="1:5" s="63" customFormat="1" ht="15" customHeight="1" x14ac:dyDescent="0.2">
      <c r="A71" s="15"/>
      <c r="B71" s="404" t="s">
        <v>555</v>
      </c>
      <c r="C71" s="342">
        <f>+C73+C74+C75</f>
        <v>11694005.281253733</v>
      </c>
      <c r="D71" s="506">
        <f>SUM(D73:D75)</f>
        <v>0.91453714201597935</v>
      </c>
    </row>
    <row r="72" spans="1:5" s="63" customFormat="1" ht="15" customHeight="1" x14ac:dyDescent="0.25">
      <c r="A72" s="15"/>
      <c r="B72" s="259"/>
      <c r="C72" s="51"/>
      <c r="D72" s="258"/>
      <c r="E72" s="829"/>
    </row>
    <row r="73" spans="1:5" s="63" customFormat="1" ht="15" customHeight="1" x14ac:dyDescent="0.2">
      <c r="A73" s="15"/>
      <c r="B73" s="495" t="s">
        <v>862</v>
      </c>
      <c r="C73" s="496">
        <v>5151027.2004566593</v>
      </c>
      <c r="D73" s="497">
        <f>+C73/$C$64</f>
        <v>0.40283936778307589</v>
      </c>
    </row>
    <row r="74" spans="1:5" s="63" customFormat="1" ht="15" customHeight="1" x14ac:dyDescent="0.2">
      <c r="A74" s="15"/>
      <c r="B74" s="495" t="s">
        <v>863</v>
      </c>
      <c r="C74" s="496">
        <v>6402215.9279248249</v>
      </c>
      <c r="D74" s="497">
        <f>+C74/$C$64</f>
        <v>0.50068938028269983</v>
      </c>
    </row>
    <row r="75" spans="1:5" s="63" customFormat="1" ht="15" customHeight="1" x14ac:dyDescent="0.2">
      <c r="A75" s="15"/>
      <c r="B75" s="495" t="s">
        <v>864</v>
      </c>
      <c r="C75" s="496">
        <v>140762.15287224966</v>
      </c>
      <c r="D75" s="497">
        <f>+C75/$C$64</f>
        <v>1.1008393950203688E-2</v>
      </c>
    </row>
    <row r="76" spans="1:5" s="63" customFormat="1" ht="15" customHeight="1" thickBot="1" x14ac:dyDescent="0.25">
      <c r="A76" s="15"/>
      <c r="B76" s="62"/>
      <c r="C76" s="170"/>
      <c r="D76" s="248"/>
    </row>
    <row r="77" spans="1:5" s="63" customFormat="1" ht="13.5" thickTop="1" x14ac:dyDescent="0.2">
      <c r="A77" s="15"/>
      <c r="B77" s="422"/>
      <c r="C77" s="422"/>
      <c r="D77" s="422"/>
    </row>
    <row r="78" spans="1:5" s="63" customFormat="1" ht="29.25" customHeight="1" x14ac:dyDescent="0.2">
      <c r="A78" s="15"/>
      <c r="B78" s="1257" t="s">
        <v>704</v>
      </c>
      <c r="C78" s="1257"/>
      <c r="D78" s="1257"/>
    </row>
    <row r="79" spans="1:5" s="63" customFormat="1" ht="12.75" customHeight="1" x14ac:dyDescent="0.2">
      <c r="A79" s="15"/>
      <c r="B79" s="1257" t="s">
        <v>705</v>
      </c>
      <c r="C79" s="1257"/>
      <c r="D79" s="1257"/>
    </row>
    <row r="80" spans="1:5" s="63" customFormat="1" ht="15" customHeight="1" x14ac:dyDescent="0.2">
      <c r="A80" s="15"/>
      <c r="B80" s="1257" t="s">
        <v>706</v>
      </c>
      <c r="C80" s="1257"/>
      <c r="D80" s="1257"/>
    </row>
    <row r="81" spans="1:4" s="63" customFormat="1" ht="15" customHeight="1" x14ac:dyDescent="0.2">
      <c r="A81" s="15"/>
      <c r="B81" s="1257"/>
      <c r="C81" s="1257"/>
      <c r="D81" s="1257"/>
    </row>
    <row r="82" spans="1:4" s="63" customFormat="1" ht="15" customHeight="1" x14ac:dyDescent="0.2">
      <c r="A82" s="15"/>
      <c r="B82" s="15"/>
      <c r="C82" s="15"/>
      <c r="D82" s="15"/>
    </row>
    <row r="83" spans="1:4" s="63" customFormat="1" ht="15" customHeight="1" x14ac:dyDescent="0.2">
      <c r="A83" s="15"/>
      <c r="B83" s="15"/>
      <c r="C83" s="15"/>
      <c r="D83" s="15"/>
    </row>
    <row r="84" spans="1:4" s="63" customFormat="1" ht="15" customHeight="1" x14ac:dyDescent="0.2">
      <c r="A84" s="15"/>
      <c r="B84" s="15"/>
      <c r="C84" s="15"/>
      <c r="D84" s="15"/>
    </row>
    <row r="85" spans="1:4" s="63" customFormat="1" ht="15" customHeight="1" x14ac:dyDescent="0.2">
      <c r="A85" s="15"/>
      <c r="B85" s="15"/>
      <c r="C85" s="15"/>
      <c r="D85" s="15"/>
    </row>
    <row r="86" spans="1:4" s="63" customFormat="1" ht="15" customHeight="1" x14ac:dyDescent="0.2">
      <c r="A86" s="15"/>
      <c r="B86" s="15"/>
      <c r="C86" s="15"/>
      <c r="D86" s="15"/>
    </row>
    <row r="87" spans="1:4" s="63" customFormat="1" ht="15" customHeight="1" x14ac:dyDescent="0.2">
      <c r="A87" s="15"/>
      <c r="B87" s="15"/>
      <c r="C87" s="15"/>
      <c r="D87" s="15"/>
    </row>
    <row r="88" spans="1:4" s="63" customFormat="1" ht="15" customHeight="1" x14ac:dyDescent="0.2">
      <c r="A88" s="15"/>
      <c r="B88" s="15"/>
      <c r="C88" s="15"/>
      <c r="D88" s="15"/>
    </row>
    <row r="89" spans="1:4" s="63" customFormat="1" ht="15" customHeight="1" x14ac:dyDescent="0.2">
      <c r="A89" s="15"/>
      <c r="B89" s="15"/>
      <c r="C89" s="15"/>
      <c r="D89" s="15"/>
    </row>
    <row r="90" spans="1:4" s="63" customFormat="1" ht="15" customHeight="1" x14ac:dyDescent="0.2">
      <c r="A90" s="15"/>
      <c r="B90" s="15"/>
      <c r="C90" s="15"/>
      <c r="D90" s="15"/>
    </row>
    <row r="91" spans="1:4" s="63" customFormat="1" ht="15" customHeight="1" x14ac:dyDescent="0.2">
      <c r="A91" s="15"/>
      <c r="B91" s="15"/>
      <c r="C91" s="15"/>
      <c r="D91" s="15"/>
    </row>
    <row r="92" spans="1:4" s="63" customFormat="1" ht="15" customHeight="1" x14ac:dyDescent="0.2">
      <c r="A92" s="15"/>
      <c r="B92" s="15"/>
      <c r="C92" s="15"/>
      <c r="D92" s="15"/>
    </row>
    <row r="93" spans="1:4" s="63" customFormat="1" ht="15" customHeight="1" x14ac:dyDescent="0.2">
      <c r="A93" s="15"/>
      <c r="B93" s="15"/>
      <c r="C93" s="15"/>
      <c r="D93" s="15"/>
    </row>
    <row r="94" spans="1:4" s="63" customFormat="1" ht="15" customHeight="1" x14ac:dyDescent="0.2">
      <c r="A94" s="15"/>
      <c r="B94" s="15"/>
      <c r="C94" s="15"/>
      <c r="D94" s="15"/>
    </row>
    <row r="95" spans="1:4" s="63" customFormat="1" ht="15" customHeight="1" x14ac:dyDescent="0.2">
      <c r="A95" s="15"/>
      <c r="B95" s="15"/>
      <c r="C95" s="15"/>
      <c r="D95" s="15"/>
    </row>
    <row r="96" spans="1:4" s="63" customFormat="1" ht="15" customHeight="1" x14ac:dyDescent="0.2">
      <c r="A96" s="15"/>
      <c r="B96" s="15"/>
      <c r="C96" s="15"/>
      <c r="D96" s="15"/>
    </row>
    <row r="97" spans="1:4" s="63" customFormat="1" ht="15" customHeight="1" x14ac:dyDescent="0.2">
      <c r="A97" s="15"/>
      <c r="B97" s="15"/>
      <c r="C97" s="15"/>
      <c r="D97" s="15"/>
    </row>
    <row r="98" spans="1:4" s="63" customFormat="1" ht="15" customHeight="1" x14ac:dyDescent="0.2">
      <c r="A98" s="15"/>
      <c r="B98" s="15"/>
      <c r="C98" s="15"/>
      <c r="D98" s="15"/>
    </row>
    <row r="99" spans="1:4" s="63" customFormat="1" ht="15" customHeight="1" x14ac:dyDescent="0.2">
      <c r="A99" s="15"/>
      <c r="B99" s="15"/>
      <c r="C99" s="15"/>
      <c r="D99" s="15"/>
    </row>
    <row r="100" spans="1:4" s="63" customFormat="1" ht="15" customHeight="1" x14ac:dyDescent="0.2">
      <c r="A100" s="15"/>
      <c r="B100" s="15"/>
      <c r="C100" s="15"/>
      <c r="D100" s="15"/>
    </row>
    <row r="101" spans="1:4" s="63" customFormat="1" ht="15" customHeight="1" x14ac:dyDescent="0.2">
      <c r="A101" s="15"/>
      <c r="B101" s="15"/>
      <c r="C101" s="15"/>
      <c r="D101" s="15"/>
    </row>
    <row r="102" spans="1:4" s="63" customFormat="1" ht="15" customHeight="1" x14ac:dyDescent="0.2">
      <c r="A102" s="15"/>
      <c r="B102" s="15"/>
      <c r="C102" s="15"/>
      <c r="D102" s="15"/>
    </row>
    <row r="103" spans="1:4" s="63" customFormat="1" ht="15" customHeight="1" x14ac:dyDescent="0.2">
      <c r="A103" s="15"/>
      <c r="B103" s="15"/>
      <c r="C103" s="15"/>
      <c r="D103" s="15"/>
    </row>
    <row r="104" spans="1:4" s="63" customFormat="1" ht="15" customHeight="1" x14ac:dyDescent="0.2">
      <c r="A104" s="15"/>
      <c r="B104" s="15"/>
      <c r="C104" s="15"/>
      <c r="D104" s="15"/>
    </row>
    <row r="105" spans="1:4" s="63" customFormat="1" ht="15" customHeight="1" x14ac:dyDescent="0.2">
      <c r="A105" s="15"/>
      <c r="B105" s="15"/>
      <c r="C105" s="15"/>
      <c r="D105" s="15"/>
    </row>
    <row r="106" spans="1:4" s="63" customFormat="1" ht="15" customHeight="1" x14ac:dyDescent="0.2">
      <c r="A106" s="15"/>
      <c r="B106" s="15"/>
      <c r="C106" s="15"/>
      <c r="D106" s="15"/>
    </row>
  </sheetData>
  <mergeCells count="6">
    <mergeCell ref="B80:D81"/>
    <mergeCell ref="B6:D6"/>
    <mergeCell ref="B7:D7"/>
    <mergeCell ref="D11:D12"/>
    <mergeCell ref="B78:D78"/>
    <mergeCell ref="B79:D79"/>
  </mergeCells>
  <hyperlinks>
    <hyperlink ref="A1" location="INDICE!A1" display="Indice"/>
  </hyperlinks>
  <printOptions horizontalCentered="1"/>
  <pageMargins left="0.39370078740157483" right="0.39370078740157483" top="0.19685039370078741" bottom="0.19685039370078741" header="0.15748031496062992" footer="0"/>
  <pageSetup paperSize="9" scale="69" orientation="portrait" verticalDpi="300" r:id="rId1"/>
  <headerFooter scaleWithDoc="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K78"/>
  <sheetViews>
    <sheetView showGridLines="0" showRuler="0" zoomScaleNormal="100" zoomScaleSheetLayoutView="85" workbookViewId="0"/>
  </sheetViews>
  <sheetFormatPr baseColWidth="10" defaultColWidth="11.42578125" defaultRowHeight="12.75" x14ac:dyDescent="0.2"/>
  <cols>
    <col min="1" max="1" width="6.85546875" style="29" customWidth="1"/>
    <col min="2" max="2" width="47.85546875" style="29" customWidth="1"/>
    <col min="3" max="3" width="20.7109375" style="29" customWidth="1"/>
    <col min="4" max="4" width="12.7109375" style="29" customWidth="1"/>
    <col min="5" max="5" width="20.28515625" style="63" customWidth="1"/>
    <col min="6" max="6" width="12.7109375" style="29" customWidth="1"/>
    <col min="7" max="7" width="20.7109375" style="29" customWidth="1"/>
    <col min="8" max="8" width="13" style="29" customWidth="1"/>
    <col min="9" max="9" width="17.42578125" style="29" bestFit="1" customWidth="1"/>
    <col min="10" max="10" width="11.42578125" style="29"/>
    <col min="11" max="11" width="11.85546875" style="29" bestFit="1" customWidth="1"/>
    <col min="12" max="16384" width="11.42578125" style="29"/>
  </cols>
  <sheetData>
    <row r="1" spans="1:10" ht="15" x14ac:dyDescent="0.25">
      <c r="A1" s="757" t="s">
        <v>220</v>
      </c>
      <c r="B1" s="421"/>
    </row>
    <row r="2" spans="1:10" ht="15" customHeight="1" x14ac:dyDescent="0.25">
      <c r="A2" s="421"/>
      <c r="B2" s="394" t="str">
        <f>+A.1.3!B2</f>
        <v>MINISTERIO DE ECONOMIA</v>
      </c>
      <c r="C2" s="24"/>
      <c r="D2" s="216"/>
    </row>
    <row r="3" spans="1:10" ht="15" customHeight="1" x14ac:dyDescent="0.25">
      <c r="A3" s="421"/>
      <c r="B3" s="651" t="s">
        <v>305</v>
      </c>
      <c r="C3" s="24"/>
      <c r="D3" s="24"/>
    </row>
    <row r="4" spans="1:10" s="434" customFormat="1" ht="12" x14ac:dyDescent="0.2">
      <c r="B4" s="435"/>
      <c r="C4" s="24"/>
      <c r="D4" s="24"/>
      <c r="E4" s="436"/>
    </row>
    <row r="5" spans="1:10" s="434" customFormat="1" ht="12" x14ac:dyDescent="0.2">
      <c r="B5" s="24"/>
      <c r="C5" s="24"/>
      <c r="D5" s="24"/>
      <c r="E5" s="436"/>
    </row>
    <row r="6" spans="1:10" ht="16.5" customHeight="1" x14ac:dyDescent="0.2">
      <c r="B6" s="1268" t="s">
        <v>798</v>
      </c>
      <c r="C6" s="1268"/>
      <c r="D6" s="1268"/>
      <c r="E6" s="1268"/>
      <c r="F6" s="1268"/>
      <c r="G6" s="1268"/>
      <c r="H6" s="1268"/>
    </row>
    <row r="7" spans="1:10" ht="16.5" customHeight="1" x14ac:dyDescent="0.2">
      <c r="B7" s="1269" t="s">
        <v>761</v>
      </c>
      <c r="C7" s="1269"/>
      <c r="D7" s="1269"/>
      <c r="E7" s="1269"/>
      <c r="F7" s="1269"/>
      <c r="G7" s="1269"/>
      <c r="H7" s="1269"/>
      <c r="I7" s="434"/>
    </row>
    <row r="8" spans="1:10" s="434" customFormat="1" ht="12" x14ac:dyDescent="0.2">
      <c r="B8" s="437"/>
      <c r="C8" s="437"/>
      <c r="D8" s="437"/>
      <c r="E8" s="436"/>
    </row>
    <row r="9" spans="1:10" s="434" customFormat="1" thickBot="1" x14ac:dyDescent="0.25">
      <c r="B9" s="437"/>
      <c r="C9" s="437"/>
      <c r="D9" s="437"/>
      <c r="E9" s="436"/>
    </row>
    <row r="10" spans="1:10" ht="16.5" thickTop="1" thickBot="1" x14ac:dyDescent="0.25">
      <c r="B10" s="7"/>
      <c r="C10" s="1261" t="s">
        <v>881</v>
      </c>
      <c r="D10" s="1262"/>
      <c r="E10" s="1262"/>
      <c r="F10" s="1262"/>
      <c r="G10" s="1262"/>
      <c r="H10" s="1263"/>
    </row>
    <row r="11" spans="1:10" ht="15.75" thickTop="1" x14ac:dyDescent="0.2">
      <c r="B11" s="327"/>
      <c r="C11" s="1264" t="s">
        <v>781</v>
      </c>
      <c r="D11" s="1265"/>
      <c r="E11" s="1264" t="s">
        <v>779</v>
      </c>
      <c r="F11" s="1265"/>
      <c r="G11" s="1270" t="s">
        <v>758</v>
      </c>
      <c r="H11" s="1271"/>
      <c r="I11" s="434"/>
    </row>
    <row r="12" spans="1:10" ht="36.75" customHeight="1" x14ac:dyDescent="0.2">
      <c r="B12" s="328"/>
      <c r="C12" s="1266"/>
      <c r="D12" s="1267"/>
      <c r="E12" s="1266"/>
      <c r="F12" s="1267"/>
      <c r="G12" s="1272"/>
      <c r="H12" s="1273"/>
      <c r="I12" s="434"/>
    </row>
    <row r="13" spans="1:10" ht="15" x14ac:dyDescent="0.25">
      <c r="B13" s="329"/>
      <c r="C13" s="325" t="s">
        <v>275</v>
      </c>
      <c r="D13" s="326" t="s">
        <v>289</v>
      </c>
      <c r="E13" s="325" t="s">
        <v>275</v>
      </c>
      <c r="F13" s="326" t="s">
        <v>289</v>
      </c>
      <c r="G13" s="325" t="s">
        <v>275</v>
      </c>
      <c r="H13" s="326" t="s">
        <v>289</v>
      </c>
    </row>
    <row r="14" spans="1:10" ht="15" x14ac:dyDescent="0.25">
      <c r="B14" s="217"/>
      <c r="C14" s="218"/>
      <c r="D14" s="219"/>
      <c r="E14" s="218"/>
      <c r="F14" s="219"/>
      <c r="G14" s="218"/>
      <c r="H14" s="219"/>
      <c r="I14" s="434"/>
    </row>
    <row r="15" spans="1:10" s="420" customFormat="1" ht="15.75" x14ac:dyDescent="0.25">
      <c r="B15" s="342" t="s">
        <v>281</v>
      </c>
      <c r="C15" s="522">
        <f t="shared" ref="C15:H15" si="0">+C17+C28</f>
        <v>308845521.68156064</v>
      </c>
      <c r="D15" s="508">
        <f t="shared" si="0"/>
        <v>0.99227149760605482</v>
      </c>
      <c r="E15" s="522">
        <f t="shared" si="0"/>
        <v>2405504.2994117909</v>
      </c>
      <c r="F15" s="508">
        <f t="shared" si="0"/>
        <v>7.728502393945025E-3</v>
      </c>
      <c r="G15" s="522">
        <f t="shared" si="0"/>
        <v>311251025.98097247</v>
      </c>
      <c r="H15" s="508">
        <f t="shared" si="0"/>
        <v>0.99999999999999989</v>
      </c>
      <c r="I15" s="436"/>
      <c r="J15" s="1171"/>
    </row>
    <row r="16" spans="1:10" ht="15" x14ac:dyDescent="0.25">
      <c r="B16" s="217" t="s">
        <v>290</v>
      </c>
      <c r="C16" s="218"/>
      <c r="D16" s="219"/>
      <c r="E16" s="220"/>
      <c r="F16" s="221"/>
      <c r="G16" s="218"/>
      <c r="H16" s="219"/>
      <c r="I16" s="809"/>
    </row>
    <row r="17" spans="2:11" s="421" customFormat="1" ht="15" x14ac:dyDescent="0.25">
      <c r="B17" s="509" t="s">
        <v>416</v>
      </c>
      <c r="C17" s="510">
        <f t="shared" ref="C17:H17" si="1">+C19+C24</f>
        <v>61292699.068659656</v>
      </c>
      <c r="D17" s="511">
        <f t="shared" si="1"/>
        <v>0.196923685232789</v>
      </c>
      <c r="E17" s="512">
        <f t="shared" si="1"/>
        <v>57828.81295574618</v>
      </c>
      <c r="F17" s="513">
        <f t="shared" si="1"/>
        <v>1.8579477055051186E-4</v>
      </c>
      <c r="G17" s="510">
        <f t="shared" si="1"/>
        <v>61350527.8816154</v>
      </c>
      <c r="H17" s="511">
        <f t="shared" si="1"/>
        <v>0.1971094800033395</v>
      </c>
      <c r="I17" s="434"/>
    </row>
    <row r="18" spans="2:11" ht="15" x14ac:dyDescent="0.25">
      <c r="B18" s="222"/>
      <c r="C18" s="223"/>
      <c r="D18" s="224"/>
      <c r="E18" s="225"/>
      <c r="F18" s="226"/>
      <c r="G18" s="223"/>
      <c r="H18" s="224"/>
      <c r="I18" s="63"/>
    </row>
    <row r="19" spans="2:11" s="421" customFormat="1" ht="15" x14ac:dyDescent="0.25">
      <c r="B19" s="509" t="s">
        <v>149</v>
      </c>
      <c r="C19" s="510">
        <f t="shared" ref="C19:H19" si="2">SUM(C20:C22)</f>
        <v>38682551.672565982</v>
      </c>
      <c r="D19" s="511">
        <f t="shared" si="2"/>
        <v>0.12428088084416705</v>
      </c>
      <c r="E19" s="512">
        <f t="shared" si="2"/>
        <v>549.62772684391291</v>
      </c>
      <c r="F19" s="513">
        <f t="shared" si="2"/>
        <v>1.7658663938910616E-6</v>
      </c>
      <c r="G19" s="510">
        <f t="shared" si="2"/>
        <v>38683101.300292827</v>
      </c>
      <c r="H19" s="511">
        <f t="shared" si="2"/>
        <v>0.12428264671056094</v>
      </c>
      <c r="I19" s="63"/>
    </row>
    <row r="20" spans="2:11" ht="15" x14ac:dyDescent="0.2">
      <c r="B20" s="521" t="s">
        <v>150</v>
      </c>
      <c r="C20" s="517">
        <v>20850947.6577296</v>
      </c>
      <c r="D20" s="518">
        <f>+C20/$G$15</f>
        <v>6.6990775667368468E-2</v>
      </c>
      <c r="E20" s="519">
        <v>15.677559622157013</v>
      </c>
      <c r="F20" s="520">
        <f>+E20/$G$15</f>
        <v>5.0369503434553886E-8</v>
      </c>
      <c r="G20" s="517">
        <f>+C20+E20</f>
        <v>20850963.335289221</v>
      </c>
      <c r="H20" s="518">
        <f>+F20+D20</f>
        <v>6.6990826036871898E-2</v>
      </c>
      <c r="I20" s="63"/>
    </row>
    <row r="21" spans="2:11" ht="15" x14ac:dyDescent="0.2">
      <c r="B21" s="521" t="s">
        <v>151</v>
      </c>
      <c r="C21" s="517">
        <v>10831207.493610615</v>
      </c>
      <c r="D21" s="518">
        <f>+C21/$G$15</f>
        <v>3.4798945511822194E-2</v>
      </c>
      <c r="E21" s="519">
        <v>0</v>
      </c>
      <c r="F21" s="520">
        <f>+E21/$G$15</f>
        <v>0</v>
      </c>
      <c r="G21" s="517">
        <f>+C21+E21</f>
        <v>10831207.493610615</v>
      </c>
      <c r="H21" s="518">
        <f>+F21+D21</f>
        <v>3.4798945511822194E-2</v>
      </c>
      <c r="I21" s="809"/>
    </row>
    <row r="22" spans="2:11" ht="15" x14ac:dyDescent="0.2">
      <c r="B22" s="521" t="s">
        <v>153</v>
      </c>
      <c r="C22" s="517">
        <v>7000396.5212257653</v>
      </c>
      <c r="D22" s="518">
        <f>+C22/$G$15</f>
        <v>2.2491159664976387E-2</v>
      </c>
      <c r="E22" s="519">
        <v>533.95016722175592</v>
      </c>
      <c r="F22" s="520">
        <f>+E22/$G$15</f>
        <v>1.7154968904565076E-6</v>
      </c>
      <c r="G22" s="517">
        <f>+C22+E22</f>
        <v>7000930.4713929873</v>
      </c>
      <c r="H22" s="518">
        <f>+F22+D22</f>
        <v>2.2492875161866842E-2</v>
      </c>
      <c r="I22" s="63"/>
    </row>
    <row r="23" spans="2:11" ht="15" x14ac:dyDescent="0.25">
      <c r="B23" s="227"/>
      <c r="C23" s="223"/>
      <c r="D23" s="224"/>
      <c r="E23" s="225"/>
      <c r="F23" s="226"/>
      <c r="G23" s="223"/>
      <c r="H23" s="224"/>
      <c r="I23" s="63"/>
    </row>
    <row r="24" spans="2:11" s="421" customFormat="1" ht="15" x14ac:dyDescent="0.25">
      <c r="B24" s="509" t="s">
        <v>152</v>
      </c>
      <c r="C24" s="510">
        <f t="shared" ref="C24:H24" si="3">SUM(C25:C26)</f>
        <v>22610147.396093674</v>
      </c>
      <c r="D24" s="511">
        <f t="shared" si="3"/>
        <v>7.2642804388621945E-2</v>
      </c>
      <c r="E24" s="512">
        <f t="shared" si="3"/>
        <v>57279.185228902264</v>
      </c>
      <c r="F24" s="513">
        <f t="shared" si="3"/>
        <v>1.8402890415662078E-4</v>
      </c>
      <c r="G24" s="510">
        <f t="shared" si="3"/>
        <v>22667426.581322573</v>
      </c>
      <c r="H24" s="511">
        <f t="shared" si="3"/>
        <v>7.2826833292778573E-2</v>
      </c>
      <c r="I24" s="63"/>
    </row>
    <row r="25" spans="2:11" ht="15" x14ac:dyDescent="0.2">
      <c r="B25" s="521" t="s">
        <v>150</v>
      </c>
      <c r="C25" s="517">
        <v>21661502.980477799</v>
      </c>
      <c r="D25" s="518">
        <f>+C25/$G$15</f>
        <v>6.959496089115548E-2</v>
      </c>
      <c r="E25" s="519">
        <v>49527.639252388653</v>
      </c>
      <c r="F25" s="520">
        <f>+E25/$G$15</f>
        <v>1.5912442086348785E-4</v>
      </c>
      <c r="G25" s="517">
        <f>+C25+E25</f>
        <v>21711030.619730186</v>
      </c>
      <c r="H25" s="518">
        <f>+F25+D25</f>
        <v>6.9754085312018974E-2</v>
      </c>
      <c r="I25" s="63"/>
    </row>
    <row r="26" spans="2:11" ht="15" x14ac:dyDescent="0.2">
      <c r="B26" s="521" t="s">
        <v>417</v>
      </c>
      <c r="C26" s="517">
        <v>948644.41561587353</v>
      </c>
      <c r="D26" s="518">
        <f>+C26/$G$15</f>
        <v>3.0478434974664675E-3</v>
      </c>
      <c r="E26" s="519">
        <v>7751.5459765136102</v>
      </c>
      <c r="F26" s="520">
        <f>+E26/$G$15</f>
        <v>2.4904483293132924E-5</v>
      </c>
      <c r="G26" s="517">
        <f>+C26+E26</f>
        <v>956395.96159238718</v>
      </c>
      <c r="H26" s="518">
        <f>+F26+D26</f>
        <v>3.0727479807596005E-3</v>
      </c>
      <c r="I26" s="63"/>
    </row>
    <row r="27" spans="2:11" ht="15" x14ac:dyDescent="0.25">
      <c r="B27" s="227"/>
      <c r="C27" s="218"/>
      <c r="D27" s="219"/>
      <c r="E27" s="220"/>
      <c r="F27" s="221"/>
      <c r="G27" s="218"/>
      <c r="H27" s="219"/>
      <c r="I27" s="63"/>
      <c r="K27" s="59"/>
    </row>
    <row r="28" spans="2:11" s="421" customFormat="1" ht="15" x14ac:dyDescent="0.25">
      <c r="B28" s="509" t="s">
        <v>166</v>
      </c>
      <c r="C28" s="510">
        <f t="shared" ref="C28:H28" si="4">+C30+C37+C46+C49+C43</f>
        <v>247552822.612901</v>
      </c>
      <c r="D28" s="511">
        <f t="shared" si="4"/>
        <v>0.79534781237326579</v>
      </c>
      <c r="E28" s="512">
        <f t="shared" si="4"/>
        <v>2347675.4864560449</v>
      </c>
      <c r="F28" s="513">
        <f t="shared" si="4"/>
        <v>7.5427076233945132E-3</v>
      </c>
      <c r="G28" s="510">
        <f t="shared" si="4"/>
        <v>249900498.09935707</v>
      </c>
      <c r="H28" s="511">
        <f t="shared" si="4"/>
        <v>0.80289051999666039</v>
      </c>
      <c r="I28" s="809"/>
      <c r="K28" s="1063"/>
    </row>
    <row r="29" spans="2:11" ht="15" x14ac:dyDescent="0.25">
      <c r="B29" s="222"/>
      <c r="C29" s="223"/>
      <c r="D29" s="224"/>
      <c r="E29" s="225"/>
      <c r="F29" s="226"/>
      <c r="G29" s="223"/>
      <c r="H29" s="224"/>
      <c r="I29" s="63"/>
    </row>
    <row r="30" spans="2:11" s="421" customFormat="1" ht="15" x14ac:dyDescent="0.25">
      <c r="B30" s="509" t="s">
        <v>230</v>
      </c>
      <c r="C30" s="510">
        <f t="shared" ref="C30:H30" si="5">SUM(C31:C33)</f>
        <v>182457950.12954801</v>
      </c>
      <c r="D30" s="511">
        <f t="shared" si="5"/>
        <v>0.58620834920782594</v>
      </c>
      <c r="E30" s="512">
        <f t="shared" si="5"/>
        <v>1467619.5671022385</v>
      </c>
      <c r="F30" s="513">
        <f t="shared" si="5"/>
        <v>4.7152280461621923E-3</v>
      </c>
      <c r="G30" s="510">
        <f t="shared" si="5"/>
        <v>183925569.69665027</v>
      </c>
      <c r="H30" s="511">
        <f t="shared" si="5"/>
        <v>0.59092357725398814</v>
      </c>
      <c r="I30" s="63"/>
    </row>
    <row r="31" spans="2:11" ht="15" x14ac:dyDescent="0.2">
      <c r="B31" s="521" t="s">
        <v>150</v>
      </c>
      <c r="C31" s="517">
        <v>94289340.372016013</v>
      </c>
      <c r="D31" s="518">
        <f>+C31/$G$15</f>
        <v>0.3029366411720042</v>
      </c>
      <c r="E31" s="519">
        <v>1379688.1515698016</v>
      </c>
      <c r="F31" s="520">
        <f>+E31/$G$15</f>
        <v>4.4327184054138513E-3</v>
      </c>
      <c r="G31" s="517">
        <f>+C31+E31</f>
        <v>95669028.523585811</v>
      </c>
      <c r="H31" s="518">
        <f>+F31+D31</f>
        <v>0.30736935957741807</v>
      </c>
      <c r="I31" s="63"/>
    </row>
    <row r="32" spans="2:11" ht="15" x14ac:dyDescent="0.2">
      <c r="B32" s="521" t="s">
        <v>151</v>
      </c>
      <c r="C32" s="517">
        <v>20379490.222319998</v>
      </c>
      <c r="D32" s="518">
        <f>+C32/$G$15</f>
        <v>6.5476057976322444E-2</v>
      </c>
      <c r="E32" s="519">
        <v>63</v>
      </c>
      <c r="F32" s="520">
        <f>+E32/$G$15</f>
        <v>2.0240897134858391E-7</v>
      </c>
      <c r="G32" s="517">
        <f>+C32+E32</f>
        <v>20379553.222319998</v>
      </c>
      <c r="H32" s="518">
        <f>+F32+D32</f>
        <v>6.5476260385293791E-2</v>
      </c>
      <c r="I32" s="63"/>
    </row>
    <row r="33" spans="2:9" ht="15" x14ac:dyDescent="0.2">
      <c r="B33" s="521" t="s">
        <v>153</v>
      </c>
      <c r="C33" s="517">
        <f>+C34+C35</f>
        <v>67789119.535211995</v>
      </c>
      <c r="D33" s="518">
        <f>+D34+D35</f>
        <v>0.2177956500594993</v>
      </c>
      <c r="E33" s="517">
        <f>+E34+E35</f>
        <v>87868.415532436979</v>
      </c>
      <c r="F33" s="520">
        <f>+F34+F35</f>
        <v>2.8230723177699205E-4</v>
      </c>
      <c r="G33" s="517">
        <f>+C33+E33</f>
        <v>67876987.950744435</v>
      </c>
      <c r="H33" s="518">
        <f>+H34+H35</f>
        <v>0.2180779572912763</v>
      </c>
      <c r="I33" s="63"/>
    </row>
    <row r="34" spans="2:9" ht="15" x14ac:dyDescent="0.2">
      <c r="B34" s="649" t="s">
        <v>366</v>
      </c>
      <c r="C34" s="646">
        <v>18418123.949632</v>
      </c>
      <c r="D34" s="647">
        <f>+C34/$G$15</f>
        <v>5.917450036215445E-2</v>
      </c>
      <c r="E34" s="650">
        <v>80677.426092436974</v>
      </c>
      <c r="F34" s="648">
        <f>+E34/$G$15</f>
        <v>2.5920372740351698E-4</v>
      </c>
      <c r="G34" s="517">
        <f>+C34+E34</f>
        <v>18498801.375724439</v>
      </c>
      <c r="H34" s="647">
        <f>+F34+D34</f>
        <v>5.9433704089557969E-2</v>
      </c>
      <c r="I34" s="63"/>
    </row>
    <row r="35" spans="2:9" ht="15" x14ac:dyDescent="0.2">
      <c r="B35" s="649" t="s">
        <v>154</v>
      </c>
      <c r="C35" s="646">
        <v>49370995.585579999</v>
      </c>
      <c r="D35" s="647">
        <f>+C35/$G$15</f>
        <v>0.15862114969734484</v>
      </c>
      <c r="E35" s="650">
        <v>7190.9894400000003</v>
      </c>
      <c r="F35" s="648">
        <f>+E35/$G$15</f>
        <v>2.3103504373475069E-5</v>
      </c>
      <c r="G35" s="517">
        <f>+C35+E35</f>
        <v>49378186.57502</v>
      </c>
      <c r="H35" s="647">
        <f>+F35+D35</f>
        <v>0.15864425320171832</v>
      </c>
      <c r="I35" s="63"/>
    </row>
    <row r="36" spans="2:9" ht="15" x14ac:dyDescent="0.25">
      <c r="B36" s="228"/>
      <c r="C36" s="218"/>
      <c r="D36" s="219"/>
      <c r="E36" s="220"/>
      <c r="F36" s="221"/>
      <c r="G36" s="218"/>
      <c r="H36" s="219"/>
      <c r="I36" s="63"/>
    </row>
    <row r="37" spans="2:9" s="421" customFormat="1" ht="15" x14ac:dyDescent="0.25">
      <c r="B37" s="509" t="s">
        <v>231</v>
      </c>
      <c r="C37" s="510">
        <f t="shared" ref="C37:H37" si="6">SUM(C38:C39)</f>
        <v>20241966.054980382</v>
      </c>
      <c r="D37" s="511">
        <f t="shared" si="6"/>
        <v>6.5034214718437011E-2</v>
      </c>
      <c r="E37" s="512">
        <f t="shared" si="6"/>
        <v>832232.85725057079</v>
      </c>
      <c r="F37" s="513">
        <f t="shared" si="6"/>
        <v>2.6738316914060459E-3</v>
      </c>
      <c r="G37" s="510">
        <f t="shared" si="6"/>
        <v>21074198.912230954</v>
      </c>
      <c r="H37" s="511">
        <f t="shared" si="6"/>
        <v>6.770804640984307E-2</v>
      </c>
      <c r="I37" s="63"/>
    </row>
    <row r="38" spans="2:9" ht="15" x14ac:dyDescent="0.2">
      <c r="B38" s="521" t="s">
        <v>150</v>
      </c>
      <c r="C38" s="517">
        <v>20036411.545956843</v>
      </c>
      <c r="D38" s="518">
        <f>+C38/$G$15</f>
        <v>6.4373800802127207E-2</v>
      </c>
      <c r="E38" s="519">
        <v>817581.40022436611</v>
      </c>
      <c r="F38" s="520">
        <f>+E38/$G$15</f>
        <v>2.6267588922722035E-3</v>
      </c>
      <c r="G38" s="517">
        <f>+C38+E38</f>
        <v>20853992.946181208</v>
      </c>
      <c r="H38" s="518">
        <f>+F38+D38</f>
        <v>6.7000559694399414E-2</v>
      </c>
      <c r="I38" s="63"/>
    </row>
    <row r="39" spans="2:9" ht="15" x14ac:dyDescent="0.2">
      <c r="B39" s="521" t="s">
        <v>153</v>
      </c>
      <c r="C39" s="519">
        <f>+C40+C41</f>
        <v>205554.50902353966</v>
      </c>
      <c r="D39" s="520">
        <f>+D40+D41</f>
        <v>6.6041391630980754E-4</v>
      </c>
      <c r="E39" s="519">
        <f>+E40+E41</f>
        <v>14651.457026204691</v>
      </c>
      <c r="F39" s="520">
        <f>+F40+F41</f>
        <v>4.7072799133842439E-5</v>
      </c>
      <c r="G39" s="517">
        <f>+C39+E39</f>
        <v>220205.96604974434</v>
      </c>
      <c r="H39" s="518">
        <f>+H40+H41</f>
        <v>7.0748671544364997E-4</v>
      </c>
      <c r="I39" s="63"/>
    </row>
    <row r="40" spans="2:9" x14ac:dyDescent="0.2">
      <c r="B40" s="649" t="s">
        <v>366</v>
      </c>
      <c r="C40" s="646">
        <v>196175.39836530079</v>
      </c>
      <c r="D40" s="647">
        <f>+C40/$G$15</f>
        <v>6.3028032677808256E-4</v>
      </c>
      <c r="E40" s="650">
        <v>7307.3079463402519</v>
      </c>
      <c r="F40" s="648">
        <f>+E40/$G$15</f>
        <v>2.3477217218191485E-5</v>
      </c>
      <c r="G40" s="646">
        <f>+C40+E40</f>
        <v>203482.70631164103</v>
      </c>
      <c r="H40" s="647">
        <f>+F40+D40</f>
        <v>6.5375754399627406E-4</v>
      </c>
      <c r="I40" s="63"/>
    </row>
    <row r="41" spans="2:9" x14ac:dyDescent="0.2">
      <c r="B41" s="649" t="s">
        <v>154</v>
      </c>
      <c r="C41" s="646">
        <v>9379.1106582388838</v>
      </c>
      <c r="D41" s="833">
        <f>+C41/$G$15</f>
        <v>3.0133589531724955E-5</v>
      </c>
      <c r="E41" s="650">
        <v>7344.149079864439</v>
      </c>
      <c r="F41" s="648">
        <f>+E41/$G$15</f>
        <v>2.3595581915650954E-5</v>
      </c>
      <c r="G41" s="646">
        <f>+C41+E41</f>
        <v>16723.259738103323</v>
      </c>
      <c r="H41" s="647">
        <f>+F41+D41</f>
        <v>5.3729171447375909E-5</v>
      </c>
      <c r="I41" s="63"/>
    </row>
    <row r="42" spans="2:9" ht="15" x14ac:dyDescent="0.25">
      <c r="B42" s="227"/>
      <c r="C42" s="218"/>
      <c r="D42" s="219"/>
      <c r="E42" s="220"/>
      <c r="F42" s="221"/>
      <c r="G42" s="218"/>
      <c r="H42" s="219"/>
      <c r="I42" s="63"/>
    </row>
    <row r="43" spans="2:9" ht="15" x14ac:dyDescent="0.2">
      <c r="B43" s="509" t="s">
        <v>759</v>
      </c>
      <c r="C43" s="510">
        <f>+C44</f>
        <v>43523165.5343422</v>
      </c>
      <c r="D43" s="511">
        <f>+SUM(D44:D45)</f>
        <v>0.13983300262921183</v>
      </c>
      <c r="E43" s="512">
        <f>+SUM(E44:E45)</f>
        <v>0</v>
      </c>
      <c r="F43" s="513">
        <f>+SUM(F44:F45)</f>
        <v>0</v>
      </c>
      <c r="G43" s="510">
        <f>+SUM(G44:G45)</f>
        <v>43523165.5343422</v>
      </c>
      <c r="H43" s="511">
        <f>+SUM(H44:H45)</f>
        <v>0.13983300262921183</v>
      </c>
      <c r="I43" s="63"/>
    </row>
    <row r="44" spans="2:9" ht="15" x14ac:dyDescent="0.25">
      <c r="B44" s="521" t="s">
        <v>746</v>
      </c>
      <c r="C44" s="515">
        <v>43523165.5343422</v>
      </c>
      <c r="D44" s="832">
        <f>+C44/$G$15</f>
        <v>0.13983300262921183</v>
      </c>
      <c r="E44" s="516">
        <v>0</v>
      </c>
      <c r="F44" s="221">
        <f>+E44/$G$15</f>
        <v>0</v>
      </c>
      <c r="G44" s="515">
        <f>+C44+E44</f>
        <v>43523165.5343422</v>
      </c>
      <c r="H44" s="219">
        <f>+F44+D44</f>
        <v>0.13983300262921183</v>
      </c>
      <c r="I44" s="63"/>
    </row>
    <row r="45" spans="2:9" ht="15" x14ac:dyDescent="0.25">
      <c r="B45" s="1061"/>
      <c r="C45" s="218"/>
      <c r="D45" s="219"/>
      <c r="E45" s="220"/>
      <c r="F45" s="221"/>
      <c r="G45" s="218"/>
      <c r="H45" s="219"/>
      <c r="I45" s="63"/>
    </row>
    <row r="46" spans="2:9" s="421" customFormat="1" ht="15" x14ac:dyDescent="0.25">
      <c r="B46" s="509" t="s">
        <v>232</v>
      </c>
      <c r="C46" s="510">
        <f t="shared" ref="C46:H46" si="7">+SUM(C47:C47)</f>
        <v>769149.01600536739</v>
      </c>
      <c r="D46" s="511">
        <f t="shared" si="7"/>
        <v>2.4711533514828873E-3</v>
      </c>
      <c r="E46" s="512">
        <f t="shared" si="7"/>
        <v>29657.448986674066</v>
      </c>
      <c r="F46" s="513">
        <f t="shared" si="7"/>
        <v>9.5284662574853969E-5</v>
      </c>
      <c r="G46" s="510">
        <f t="shared" si="7"/>
        <v>798806.46499204147</v>
      </c>
      <c r="H46" s="511">
        <f t="shared" si="7"/>
        <v>2.5664380140577414E-3</v>
      </c>
      <c r="I46" s="63"/>
    </row>
    <row r="47" spans="2:9" ht="15" x14ac:dyDescent="0.2">
      <c r="B47" s="521" t="s">
        <v>150</v>
      </c>
      <c r="C47" s="517">
        <v>769149.01600536739</v>
      </c>
      <c r="D47" s="518">
        <f>+C47/$G$15</f>
        <v>2.4711533514828873E-3</v>
      </c>
      <c r="E47" s="519">
        <v>29657.448986674066</v>
      </c>
      <c r="F47" s="520">
        <f>+E47/$G$15</f>
        <v>9.5284662574853969E-5</v>
      </c>
      <c r="G47" s="517">
        <f>+C47+E47</f>
        <v>798806.46499204147</v>
      </c>
      <c r="H47" s="518">
        <f>+F47+D47</f>
        <v>2.5664380140577414E-3</v>
      </c>
      <c r="I47" s="63"/>
    </row>
    <row r="48" spans="2:9" ht="15" x14ac:dyDescent="0.25">
      <c r="B48" s="227"/>
      <c r="C48" s="218"/>
      <c r="D48" s="219"/>
      <c r="E48" s="220"/>
      <c r="F48" s="221"/>
      <c r="G48" s="218"/>
      <c r="H48" s="219"/>
      <c r="I48" s="63"/>
    </row>
    <row r="49" spans="2:9" s="421" customFormat="1" ht="15" x14ac:dyDescent="0.25">
      <c r="B49" s="509" t="s">
        <v>418</v>
      </c>
      <c r="C49" s="510">
        <f t="shared" ref="C49:H49" si="8">SUM(C50:C50)</f>
        <v>560591.8780250221</v>
      </c>
      <c r="D49" s="511">
        <f t="shared" si="8"/>
        <v>1.8010924663081833E-3</v>
      </c>
      <c r="E49" s="512">
        <f t="shared" si="8"/>
        <v>18165.613116561472</v>
      </c>
      <c r="F49" s="513">
        <f t="shared" si="8"/>
        <v>5.8363223251421442E-5</v>
      </c>
      <c r="G49" s="510">
        <f t="shared" si="8"/>
        <v>578757.49114158354</v>
      </c>
      <c r="H49" s="511">
        <f t="shared" si="8"/>
        <v>1.8594556895596046E-3</v>
      </c>
      <c r="I49" s="63"/>
    </row>
    <row r="50" spans="2:9" ht="15" x14ac:dyDescent="0.25">
      <c r="B50" s="514" t="s">
        <v>150</v>
      </c>
      <c r="C50" s="515">
        <v>560591.8780250221</v>
      </c>
      <c r="D50" s="219">
        <f>+C50/$G$15</f>
        <v>1.8010924663081833E-3</v>
      </c>
      <c r="E50" s="516">
        <v>18165.613116561472</v>
      </c>
      <c r="F50" s="221">
        <f>+E50/$G$15</f>
        <v>5.8363223251421442E-5</v>
      </c>
      <c r="G50" s="515">
        <f>+C50+E50</f>
        <v>578757.49114158354</v>
      </c>
      <c r="H50" s="219">
        <f>+F50+D50</f>
        <v>1.8594556895596046E-3</v>
      </c>
      <c r="I50" s="63"/>
    </row>
    <row r="51" spans="2:9" ht="15.75" thickBot="1" x14ac:dyDescent="0.3">
      <c r="B51" s="229"/>
      <c r="C51" s="230"/>
      <c r="D51" s="231"/>
      <c r="E51" s="230"/>
      <c r="F51" s="231"/>
      <c r="G51" s="230"/>
      <c r="H51" s="231"/>
      <c r="I51" s="63"/>
    </row>
    <row r="52" spans="2:9" ht="12.75" customHeight="1" thickTop="1" x14ac:dyDescent="0.2">
      <c r="B52" s="232" t="s">
        <v>290</v>
      </c>
      <c r="C52" s="233"/>
      <c r="D52" s="234"/>
      <c r="E52" s="5"/>
      <c r="F52" s="5"/>
      <c r="G52" s="54"/>
      <c r="H52" s="138"/>
      <c r="I52" s="63"/>
    </row>
    <row r="53" spans="2:9" ht="12.75" customHeight="1" x14ac:dyDescent="0.2">
      <c r="B53" s="1260" t="s">
        <v>419</v>
      </c>
      <c r="C53" s="1260"/>
      <c r="D53" s="1260"/>
      <c r="E53" s="1260"/>
      <c r="F53" s="1260"/>
      <c r="G53" s="1260"/>
      <c r="H53" s="1260"/>
      <c r="I53" s="63"/>
    </row>
    <row r="54" spans="2:9" x14ac:dyDescent="0.2">
      <c r="B54" s="1260" t="s">
        <v>747</v>
      </c>
      <c r="C54" s="1260"/>
      <c r="D54" s="1260"/>
      <c r="E54" s="1260"/>
      <c r="F54" s="1260"/>
      <c r="G54" s="1260"/>
      <c r="H54" s="1260"/>
      <c r="I54" s="63"/>
    </row>
    <row r="55" spans="2:9" x14ac:dyDescent="0.2">
      <c r="B55" s="232"/>
      <c r="C55" s="233"/>
      <c r="D55" s="235"/>
      <c r="I55" s="63"/>
    </row>
    <row r="56" spans="2:9" x14ac:dyDescent="0.2">
      <c r="B56" s="236"/>
      <c r="C56" s="1062"/>
      <c r="D56" s="237"/>
      <c r="E56" s="237"/>
      <c r="F56" s="237"/>
      <c r="G56" s="237"/>
      <c r="H56" s="237"/>
      <c r="I56" s="63"/>
    </row>
    <row r="57" spans="2:9" x14ac:dyDescent="0.2">
      <c r="C57" s="63"/>
      <c r="D57" s="63"/>
      <c r="F57" s="63"/>
      <c r="G57" s="63"/>
      <c r="H57" s="63"/>
      <c r="I57" s="63"/>
    </row>
    <row r="58" spans="2:9" x14ac:dyDescent="0.2">
      <c r="I58" s="63"/>
    </row>
    <row r="59" spans="2:9" x14ac:dyDescent="0.2">
      <c r="I59" s="63"/>
    </row>
    <row r="60" spans="2:9" x14ac:dyDescent="0.2">
      <c r="I60" s="63"/>
    </row>
    <row r="61" spans="2:9" x14ac:dyDescent="0.2">
      <c r="I61" s="63"/>
    </row>
    <row r="62" spans="2:9" x14ac:dyDescent="0.2">
      <c r="I62" s="63"/>
    </row>
    <row r="63" spans="2:9" x14ac:dyDescent="0.2">
      <c r="I63" s="63"/>
    </row>
    <row r="64" spans="2:9" x14ac:dyDescent="0.2">
      <c r="I64" s="63"/>
    </row>
    <row r="65" spans="9:9" x14ac:dyDescent="0.2">
      <c r="I65" s="63"/>
    </row>
    <row r="66" spans="9:9" x14ac:dyDescent="0.2">
      <c r="I66" s="63"/>
    </row>
    <row r="67" spans="9:9" x14ac:dyDescent="0.2">
      <c r="I67" s="63"/>
    </row>
    <row r="68" spans="9:9" x14ac:dyDescent="0.2">
      <c r="I68" s="63"/>
    </row>
    <row r="69" spans="9:9" x14ac:dyDescent="0.2">
      <c r="I69" s="63"/>
    </row>
    <row r="70" spans="9:9" x14ac:dyDescent="0.2">
      <c r="I70" s="63"/>
    </row>
    <row r="71" spans="9:9" x14ac:dyDescent="0.2">
      <c r="I71" s="63"/>
    </row>
    <row r="72" spans="9:9" x14ac:dyDescent="0.2">
      <c r="I72" s="63"/>
    </row>
    <row r="73" spans="9:9" x14ac:dyDescent="0.2">
      <c r="I73" s="63"/>
    </row>
    <row r="74" spans="9:9" x14ac:dyDescent="0.2">
      <c r="I74" s="63"/>
    </row>
    <row r="75" spans="9:9" x14ac:dyDescent="0.2">
      <c r="I75" s="63"/>
    </row>
    <row r="76" spans="9:9" x14ac:dyDescent="0.2">
      <c r="I76" s="63"/>
    </row>
    <row r="77" spans="9:9" x14ac:dyDescent="0.2">
      <c r="I77" s="63"/>
    </row>
    <row r="78" spans="9:9" x14ac:dyDescent="0.2">
      <c r="I78" s="63"/>
    </row>
  </sheetData>
  <customSheetViews>
    <customSheetView guid="{AE035438-BA58-480D-90AC-43CF75BC256A}" scale="75" showPageBreaks="1" fitToPage="1" printArea="1" hiddenColumns="1" showRuler="0" topLeftCell="A7">
      <selection activeCell="B18" sqref="B18"/>
      <pageMargins left="0.59055118110236227" right="0.59055118110236227" top="0.98425196850393704" bottom="0.98425196850393704" header="0" footer="0"/>
      <printOptions horizontalCentered="1"/>
      <pageSetup paperSize="9" orientation="portrait" horizontalDpi="4294967293" r:id="rId1"/>
      <headerFooter alignWithMargins="0"/>
    </customSheetView>
  </customSheetViews>
  <mergeCells count="8">
    <mergeCell ref="B54:H54"/>
    <mergeCell ref="C10:H10"/>
    <mergeCell ref="C11:D12"/>
    <mergeCell ref="B6:H6"/>
    <mergeCell ref="B7:H7"/>
    <mergeCell ref="E11:F12"/>
    <mergeCell ref="G11:H12"/>
    <mergeCell ref="B53:H53"/>
  </mergeCells>
  <phoneticPr fontId="20" type="noConversion"/>
  <hyperlinks>
    <hyperlink ref="A1" location="INDICE!A1" display="Indice"/>
  </hyperlinks>
  <printOptions horizontalCentered="1"/>
  <pageMargins left="0.39370078740157483" right="0.39370078740157483" top="0.19685039370078741" bottom="0.19685039370078741" header="0.15748031496062992" footer="0"/>
  <pageSetup paperSize="9" scale="63" orientation="portrait" horizontalDpi="4294967293" r:id="rId2"/>
  <headerFooter scaleWithDoc="0">
    <oddFooter>&amp;R&amp;A</oddFooter>
  </headerFooter>
  <ignoredErrors>
    <ignoredError sqref="G23 G27 G36 G42 G48 G29 D33 F33 H33" formula="1"/>
    <ignoredError sqref="G3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3"/>
  <sheetViews>
    <sheetView showGridLines="0" showRuler="0" zoomScaleNormal="100" zoomScaleSheetLayoutView="85" workbookViewId="0"/>
  </sheetViews>
  <sheetFormatPr baseColWidth="10" defaultColWidth="11.42578125" defaultRowHeight="12.75" x14ac:dyDescent="0.2"/>
  <cols>
    <col min="1" max="1" width="9.28515625" style="15" customWidth="1"/>
    <col min="2" max="2" width="58.5703125" style="15" customWidth="1"/>
    <col min="3" max="3" width="15" style="15" customWidth="1"/>
    <col min="4" max="16384" width="11.42578125" style="15"/>
  </cols>
  <sheetData>
    <row r="1" spans="1:3" ht="15" x14ac:dyDescent="0.25">
      <c r="A1" s="757" t="s">
        <v>220</v>
      </c>
      <c r="B1" s="443"/>
    </row>
    <row r="2" spans="1:3" ht="15" customHeight="1" x14ac:dyDescent="0.25">
      <c r="A2" s="443"/>
      <c r="B2" s="394" t="str">
        <f>+A.1.4!B2</f>
        <v>MINISTERIO DE ECONOMIA</v>
      </c>
      <c r="C2" s="210"/>
    </row>
    <row r="3" spans="1:3" ht="15" customHeight="1" x14ac:dyDescent="0.25">
      <c r="A3" s="443"/>
      <c r="B3" s="651" t="s">
        <v>305</v>
      </c>
      <c r="C3" s="21"/>
    </row>
    <row r="4" spans="1:3" x14ac:dyDescent="0.2">
      <c r="B4" s="211"/>
      <c r="C4" s="211"/>
    </row>
    <row r="5" spans="1:3" ht="15" x14ac:dyDescent="0.25">
      <c r="B5" s="212"/>
      <c r="C5" s="212"/>
    </row>
    <row r="6" spans="1:3" ht="17.25" x14ac:dyDescent="0.2">
      <c r="B6" s="1274" t="s">
        <v>424</v>
      </c>
      <c r="C6" s="1274"/>
    </row>
    <row r="7" spans="1:3" ht="15" x14ac:dyDescent="0.2">
      <c r="B7" s="1275" t="s">
        <v>245</v>
      </c>
      <c r="C7" s="1275"/>
    </row>
    <row r="8" spans="1:3" x14ac:dyDescent="0.2">
      <c r="B8" s="5"/>
      <c r="C8" s="5"/>
    </row>
    <row r="9" spans="1:3" x14ac:dyDescent="0.2">
      <c r="B9" s="159"/>
      <c r="C9" s="159"/>
    </row>
    <row r="10" spans="1:3" ht="13.5" thickBot="1" x14ac:dyDescent="0.25">
      <c r="B10" s="14" t="s">
        <v>880</v>
      </c>
      <c r="C10" s="213"/>
    </row>
    <row r="11" spans="1:3" ht="17.25" thickTop="1" thickBot="1" x14ac:dyDescent="0.25">
      <c r="B11" s="404" t="s">
        <v>74</v>
      </c>
      <c r="C11" s="714">
        <v>7.2059660944395587E-2</v>
      </c>
    </row>
    <row r="12" spans="1:3" ht="13.5" thickTop="1" x14ac:dyDescent="0.2">
      <c r="B12" s="57"/>
      <c r="C12" s="214"/>
    </row>
    <row r="13" spans="1:3" ht="15" x14ac:dyDescent="0.2">
      <c r="B13" s="507" t="s">
        <v>249</v>
      </c>
      <c r="C13" s="716">
        <v>0.28370515621774012</v>
      </c>
    </row>
    <row r="14" spans="1:3" x14ac:dyDescent="0.2">
      <c r="B14" s="148"/>
      <c r="C14" s="1064"/>
    </row>
    <row r="15" spans="1:3" x14ac:dyDescent="0.2">
      <c r="B15" s="285" t="s">
        <v>251</v>
      </c>
      <c r="C15" s="715">
        <v>0.32493208735570073</v>
      </c>
    </row>
    <row r="16" spans="1:3" x14ac:dyDescent="0.2">
      <c r="B16" s="285" t="s">
        <v>42</v>
      </c>
      <c r="C16" s="715">
        <v>0.47696240283915298</v>
      </c>
    </row>
    <row r="17" spans="2:3" x14ac:dyDescent="0.2">
      <c r="B17" s="285" t="s">
        <v>43</v>
      </c>
      <c r="C17" s="715">
        <v>1.4158655100400864E-2</v>
      </c>
    </row>
    <row r="18" spans="2:3" x14ac:dyDescent="0.2">
      <c r="B18" s="292" t="s">
        <v>568</v>
      </c>
      <c r="C18" s="715">
        <v>0</v>
      </c>
    </row>
    <row r="19" spans="2:3" x14ac:dyDescent="0.2">
      <c r="B19" s="146"/>
      <c r="C19" s="713"/>
    </row>
    <row r="20" spans="2:3" ht="15" x14ac:dyDescent="0.2">
      <c r="B20" s="507" t="s">
        <v>250</v>
      </c>
      <c r="C20" s="1065">
        <v>3.7736634595386648E-2</v>
      </c>
    </row>
    <row r="21" spans="2:3" x14ac:dyDescent="0.2">
      <c r="B21" s="148"/>
      <c r="C21" s="1064"/>
    </row>
    <row r="22" spans="2:3" x14ac:dyDescent="0.2">
      <c r="B22" s="285" t="s">
        <v>251</v>
      </c>
      <c r="C22" s="715">
        <v>3.5028841545065845E-2</v>
      </c>
    </row>
    <row r="23" spans="2:3" x14ac:dyDescent="0.2">
      <c r="B23" s="285" t="s">
        <v>42</v>
      </c>
      <c r="C23" s="715">
        <v>9.2717570500585961E-2</v>
      </c>
    </row>
    <row r="24" spans="2:3" x14ac:dyDescent="0.2">
      <c r="B24" s="717" t="s">
        <v>252</v>
      </c>
      <c r="C24" s="715">
        <v>4.9999999999999996E-2</v>
      </c>
    </row>
    <row r="25" spans="2:3" x14ac:dyDescent="0.2">
      <c r="B25" s="285" t="s">
        <v>43</v>
      </c>
      <c r="C25" s="715">
        <v>1.77E-2</v>
      </c>
    </row>
    <row r="26" spans="2:3" x14ac:dyDescent="0.2">
      <c r="B26" s="146"/>
      <c r="C26" s="713"/>
    </row>
    <row r="27" spans="2:3" ht="15" x14ac:dyDescent="0.2">
      <c r="B27" s="507" t="s">
        <v>246</v>
      </c>
      <c r="C27" s="1065">
        <v>4.6003506178009211E-2</v>
      </c>
    </row>
    <row r="28" spans="2:3" x14ac:dyDescent="0.2">
      <c r="B28" s="148"/>
      <c r="C28" s="1064"/>
    </row>
    <row r="29" spans="2:3" x14ac:dyDescent="0.2">
      <c r="B29" s="285" t="s">
        <v>251</v>
      </c>
      <c r="C29" s="715">
        <v>4.9997711302679972E-2</v>
      </c>
    </row>
    <row r="30" spans="2:3" x14ac:dyDescent="0.2">
      <c r="B30" s="285" t="s">
        <v>42</v>
      </c>
      <c r="C30" s="715">
        <v>4.6452350610231272E-2</v>
      </c>
    </row>
    <row r="31" spans="2:3" x14ac:dyDescent="0.2">
      <c r="B31" s="285" t="s">
        <v>630</v>
      </c>
      <c r="C31" s="715">
        <v>0</v>
      </c>
    </row>
    <row r="32" spans="2:3" x14ac:dyDescent="0.2">
      <c r="B32" s="285" t="s">
        <v>247</v>
      </c>
      <c r="C32" s="715">
        <v>3.4047831192326843E-2</v>
      </c>
    </row>
    <row r="33" spans="2:3" x14ac:dyDescent="0.2">
      <c r="B33" s="285" t="s">
        <v>248</v>
      </c>
      <c r="C33" s="715">
        <v>6.1513546169480224E-2</v>
      </c>
    </row>
    <row r="34" spans="2:3" x14ac:dyDescent="0.2">
      <c r="B34" s="285" t="s">
        <v>43</v>
      </c>
      <c r="C34" s="715">
        <v>6.9861721539869873E-2</v>
      </c>
    </row>
    <row r="35" spans="2:3" x14ac:dyDescent="0.2">
      <c r="B35" s="162"/>
      <c r="C35" s="713"/>
    </row>
    <row r="36" spans="2:3" ht="15" x14ac:dyDescent="0.2">
      <c r="B36" s="507" t="s">
        <v>253</v>
      </c>
      <c r="C36" s="1065">
        <v>5.3249797718943712E-2</v>
      </c>
    </row>
    <row r="37" spans="2:3" x14ac:dyDescent="0.2">
      <c r="B37" s="148"/>
      <c r="C37" s="1064"/>
    </row>
    <row r="38" spans="2:3" x14ac:dyDescent="0.2">
      <c r="B38" s="285" t="s">
        <v>251</v>
      </c>
      <c r="C38" s="715">
        <v>5.2262206294014804E-2</v>
      </c>
    </row>
    <row r="39" spans="2:3" x14ac:dyDescent="0.2">
      <c r="B39" s="285" t="s">
        <v>248</v>
      </c>
      <c r="C39" s="715">
        <v>8.4400854330448263E-2</v>
      </c>
    </row>
    <row r="40" spans="2:3" x14ac:dyDescent="0.2">
      <c r="B40" s="285" t="s">
        <v>247</v>
      </c>
      <c r="C40" s="715">
        <v>6.1135661414124225E-3</v>
      </c>
    </row>
    <row r="41" spans="2:3" x14ac:dyDescent="0.2">
      <c r="B41" s="285" t="s">
        <v>43</v>
      </c>
      <c r="C41" s="715">
        <v>1.216896211358042E-2</v>
      </c>
    </row>
    <row r="42" spans="2:3" x14ac:dyDescent="0.2">
      <c r="B42" s="146"/>
      <c r="C42" s="713"/>
    </row>
    <row r="43" spans="2:3" ht="15" x14ac:dyDescent="0.2">
      <c r="B43" s="718" t="s">
        <v>759</v>
      </c>
      <c r="C43" s="1065">
        <v>3.815496567244854E-2</v>
      </c>
    </row>
    <row r="44" spans="2:3" x14ac:dyDescent="0.2">
      <c r="B44" s="148"/>
      <c r="C44" s="1064"/>
    </row>
    <row r="45" spans="2:3" x14ac:dyDescent="0.2">
      <c r="B45" s="285" t="s">
        <v>247</v>
      </c>
      <c r="C45" s="715">
        <v>3.815496567244854E-2</v>
      </c>
    </row>
    <row r="46" spans="2:3" x14ac:dyDescent="0.2">
      <c r="B46" s="146"/>
      <c r="C46" s="713"/>
    </row>
    <row r="47" spans="2:3" ht="15" x14ac:dyDescent="0.2">
      <c r="B47" s="718" t="s">
        <v>254</v>
      </c>
      <c r="C47" s="1065">
        <v>6.231341538129119E-2</v>
      </c>
    </row>
    <row r="48" spans="2:3" x14ac:dyDescent="0.2">
      <c r="B48" s="148"/>
      <c r="C48" s="1064"/>
    </row>
    <row r="49" spans="2:3" x14ac:dyDescent="0.2">
      <c r="B49" s="285" t="s">
        <v>251</v>
      </c>
      <c r="C49" s="715">
        <v>1.9568321020237218E-2</v>
      </c>
    </row>
    <row r="50" spans="2:3" x14ac:dyDescent="0.2">
      <c r="B50" s="285" t="s">
        <v>248</v>
      </c>
      <c r="C50" s="715">
        <v>8.39630335185923E-2</v>
      </c>
    </row>
    <row r="51" spans="2:3" x14ac:dyDescent="0.2">
      <c r="B51" s="146"/>
      <c r="C51" s="713"/>
    </row>
    <row r="52" spans="2:3" ht="15" x14ac:dyDescent="0.2">
      <c r="B52" s="507" t="s">
        <v>255</v>
      </c>
      <c r="C52" s="1065">
        <v>4.6185928416829114E-2</v>
      </c>
    </row>
    <row r="53" spans="2:3" x14ac:dyDescent="0.2">
      <c r="B53" s="148"/>
      <c r="C53" s="1064"/>
    </row>
    <row r="54" spans="2:3" x14ac:dyDescent="0.2">
      <c r="B54" s="285" t="s">
        <v>251</v>
      </c>
      <c r="C54" s="715">
        <v>3.3750000000000002E-2</v>
      </c>
    </row>
    <row r="55" spans="2:3" x14ac:dyDescent="0.2">
      <c r="B55" s="285" t="s">
        <v>248</v>
      </c>
      <c r="C55" s="715">
        <v>7.7410459245725094E-2</v>
      </c>
    </row>
    <row r="56" spans="2:3" ht="12.75" customHeight="1" x14ac:dyDescent="0.2">
      <c r="B56" s="285" t="s">
        <v>43</v>
      </c>
      <c r="C56" s="715">
        <v>6.9000000000000006E-2</v>
      </c>
    </row>
    <row r="57" spans="2:3" ht="13.5" thickBot="1" x14ac:dyDescent="0.25">
      <c r="B57" s="13"/>
      <c r="C57" s="1066"/>
    </row>
    <row r="58" spans="2:3" ht="13.5" thickTop="1" x14ac:dyDescent="0.2">
      <c r="B58" s="5"/>
      <c r="C58" s="5"/>
    </row>
    <row r="59" spans="2:3" x14ac:dyDescent="0.2">
      <c r="B59" s="1276" t="s">
        <v>909</v>
      </c>
      <c r="C59" s="1276"/>
    </row>
    <row r="60" spans="2:3" ht="12.75" customHeight="1" x14ac:dyDescent="0.2">
      <c r="B60" s="1276"/>
      <c r="C60" s="1276"/>
    </row>
    <row r="61" spans="2:3" x14ac:dyDescent="0.2">
      <c r="B61" s="1276"/>
      <c r="C61" s="1276"/>
    </row>
    <row r="62" spans="2:3" x14ac:dyDescent="0.2">
      <c r="B62" s="215"/>
      <c r="C62" s="215"/>
    </row>
    <row r="63" spans="2:3" x14ac:dyDescent="0.2">
      <c r="B63" s="215"/>
      <c r="C63" s="215"/>
    </row>
  </sheetData>
  <mergeCells count="3">
    <mergeCell ref="B6:C6"/>
    <mergeCell ref="B7:C7"/>
    <mergeCell ref="B59:C61"/>
  </mergeCells>
  <hyperlinks>
    <hyperlink ref="A1" location="INDICE!A1" display="Indice"/>
  </hyperlinks>
  <printOptions horizontalCentered="1"/>
  <pageMargins left="0.39370078740157483" right="0.39370078740157483" top="0.19685039370078741" bottom="0.19685039370078741" header="0.15748031496062992" footer="0"/>
  <pageSetup paperSize="9" orientation="portrait" horizontalDpi="4294967293" r:id="rId1"/>
  <headerFooter scaleWithDoc="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
  <sheetViews>
    <sheetView showGridLines="0" zoomScaleNormal="100" zoomScaleSheetLayoutView="85" workbookViewId="0"/>
  </sheetViews>
  <sheetFormatPr baseColWidth="10" defaultColWidth="11.42578125" defaultRowHeight="12.75" x14ac:dyDescent="0.2"/>
  <cols>
    <col min="1" max="1" width="6.85546875" style="1" customWidth="1"/>
    <col min="2" max="2" width="51" style="199" customWidth="1"/>
    <col min="3" max="3" width="18.85546875" style="199" customWidth="1"/>
    <col min="4" max="16384" width="11.42578125" style="199"/>
  </cols>
  <sheetData>
    <row r="1" spans="1:4" ht="15" x14ac:dyDescent="0.25">
      <c r="A1" s="757" t="s">
        <v>220</v>
      </c>
      <c r="B1" s="191"/>
    </row>
    <row r="2" spans="1:4" ht="15" customHeight="1" x14ac:dyDescent="0.25">
      <c r="A2" s="191"/>
      <c r="B2" s="394" t="str">
        <f>+A.1.5!B2</f>
        <v>MINISTERIO DE ECONOMIA</v>
      </c>
      <c r="C2" s="35"/>
    </row>
    <row r="3" spans="1:4" ht="15" customHeight="1" x14ac:dyDescent="0.25">
      <c r="A3" s="191"/>
      <c r="B3" s="276" t="s">
        <v>305</v>
      </c>
      <c r="C3" s="35"/>
    </row>
    <row r="4" spans="1:4" ht="12" x14ac:dyDescent="0.2">
      <c r="A4" s="199"/>
      <c r="B4" s="35"/>
      <c r="C4" s="35"/>
    </row>
    <row r="5" spans="1:4" ht="12" x14ac:dyDescent="0.2">
      <c r="A5" s="199"/>
      <c r="B5" s="35"/>
      <c r="C5" s="35"/>
    </row>
    <row r="6" spans="1:4" ht="17.25" x14ac:dyDescent="0.2">
      <c r="B6" s="1252" t="s">
        <v>762</v>
      </c>
      <c r="C6" s="1252"/>
    </row>
    <row r="7" spans="1:4" ht="15" x14ac:dyDescent="0.2">
      <c r="B7" s="1275" t="s">
        <v>763</v>
      </c>
      <c r="C7" s="1275"/>
    </row>
    <row r="8" spans="1:4" ht="12" x14ac:dyDescent="0.2">
      <c r="A8" s="199"/>
      <c r="B8" s="423"/>
      <c r="C8" s="423"/>
    </row>
    <row r="9" spans="1:4" thickBot="1" x14ac:dyDescent="0.25">
      <c r="A9" s="199"/>
      <c r="B9" s="35"/>
      <c r="C9" s="35"/>
    </row>
    <row r="10" spans="1:4" ht="16.5" thickTop="1" thickBot="1" x14ac:dyDescent="0.25">
      <c r="B10" s="465" t="s">
        <v>880</v>
      </c>
      <c r="C10" s="652" t="s">
        <v>47</v>
      </c>
    </row>
    <row r="11" spans="1:4" thickTop="1" x14ac:dyDescent="0.2">
      <c r="A11" s="199"/>
      <c r="B11" s="797"/>
      <c r="C11" s="529"/>
    </row>
    <row r="12" spans="1:4" ht="17.25" x14ac:dyDescent="0.2">
      <c r="B12" s="530" t="s">
        <v>56</v>
      </c>
      <c r="C12" s="531">
        <v>7.2233121999011809</v>
      </c>
    </row>
    <row r="13" spans="1:4" ht="13.5" customHeight="1" x14ac:dyDescent="0.2">
      <c r="B13" s="200"/>
      <c r="C13" s="201"/>
    </row>
    <row r="14" spans="1:4" s="191" customFormat="1" ht="15.75" x14ac:dyDescent="0.25">
      <c r="B14" s="532" t="s">
        <v>364</v>
      </c>
      <c r="C14" s="528">
        <v>8.8658631594969979</v>
      </c>
      <c r="D14" s="199"/>
    </row>
    <row r="15" spans="1:4" ht="15" x14ac:dyDescent="0.2">
      <c r="B15" s="202"/>
      <c r="C15" s="203"/>
    </row>
    <row r="16" spans="1:4" s="191" customFormat="1" ht="15.75" x14ac:dyDescent="0.25">
      <c r="B16" s="532" t="s">
        <v>573</v>
      </c>
      <c r="C16" s="528">
        <v>11.007149754308458</v>
      </c>
      <c r="D16" s="199"/>
    </row>
    <row r="17" spans="1:4" ht="15" x14ac:dyDescent="0.2">
      <c r="B17" s="202"/>
      <c r="C17" s="203"/>
    </row>
    <row r="18" spans="1:4" s="191" customFormat="1" ht="15.75" x14ac:dyDescent="0.25">
      <c r="B18" s="532" t="s">
        <v>95</v>
      </c>
      <c r="C18" s="528">
        <v>1.1079847430392522</v>
      </c>
      <c r="D18" s="199"/>
    </row>
    <row r="19" spans="1:4" ht="13.5" customHeight="1" x14ac:dyDescent="0.2">
      <c r="B19" s="204"/>
      <c r="C19" s="205"/>
    </row>
    <row r="20" spans="1:4" s="191" customFormat="1" ht="15.75" x14ac:dyDescent="0.25">
      <c r="B20" s="532" t="s">
        <v>48</v>
      </c>
      <c r="C20" s="528">
        <v>5.5656572815629985</v>
      </c>
      <c r="D20" s="199"/>
    </row>
    <row r="21" spans="1:4" ht="13.5" customHeight="1" x14ac:dyDescent="0.2">
      <c r="A21" s="199"/>
      <c r="B21" s="49"/>
      <c r="C21" s="206"/>
    </row>
    <row r="22" spans="1:4" s="1" customFormat="1" ht="15" x14ac:dyDescent="0.2">
      <c r="B22" s="527" t="s">
        <v>57</v>
      </c>
      <c r="C22" s="526">
        <v>5.6805344771783837</v>
      </c>
      <c r="D22" s="199"/>
    </row>
    <row r="23" spans="1:4" x14ac:dyDescent="0.2">
      <c r="A23" s="199"/>
      <c r="B23" s="49"/>
      <c r="C23" s="206"/>
    </row>
    <row r="24" spans="1:4" s="1" customFormat="1" ht="15" x14ac:dyDescent="0.2">
      <c r="B24" s="527" t="s">
        <v>58</v>
      </c>
      <c r="C24" s="526">
        <v>4.3254017171243273</v>
      </c>
      <c r="D24" s="199"/>
    </row>
    <row r="25" spans="1:4" x14ac:dyDescent="0.2">
      <c r="A25" s="199"/>
      <c r="B25" s="49"/>
      <c r="C25" s="206"/>
    </row>
    <row r="26" spans="1:4" s="1" customFormat="1" ht="15" x14ac:dyDescent="0.2">
      <c r="B26" s="527" t="s">
        <v>59</v>
      </c>
      <c r="C26" s="526">
        <v>11.118861648138704</v>
      </c>
      <c r="D26" s="199"/>
    </row>
    <row r="27" spans="1:4" x14ac:dyDescent="0.2">
      <c r="A27" s="199"/>
      <c r="B27" s="49"/>
      <c r="C27" s="206"/>
    </row>
    <row r="28" spans="1:4" s="1" customFormat="1" ht="15" x14ac:dyDescent="0.2">
      <c r="B28" s="527" t="s">
        <v>376</v>
      </c>
      <c r="C28" s="526">
        <v>14.385860749476851</v>
      </c>
      <c r="D28" s="199"/>
    </row>
    <row r="29" spans="1:4" x14ac:dyDescent="0.2">
      <c r="A29" s="199"/>
      <c r="B29" s="49"/>
      <c r="C29" s="206"/>
    </row>
    <row r="30" spans="1:4" s="1" customFormat="1" ht="15" x14ac:dyDescent="0.2">
      <c r="B30" s="527" t="s">
        <v>60</v>
      </c>
      <c r="C30" s="526">
        <v>1.067049387357383</v>
      </c>
      <c r="D30" s="199"/>
    </row>
    <row r="31" spans="1:4" x14ac:dyDescent="0.2">
      <c r="A31" s="199"/>
      <c r="B31" s="207"/>
      <c r="C31" s="208"/>
    </row>
    <row r="32" spans="1:4" s="1" customFormat="1" ht="15" x14ac:dyDescent="0.2">
      <c r="B32" s="527" t="s">
        <v>871</v>
      </c>
      <c r="C32" s="526">
        <v>2.1865636382362572</v>
      </c>
      <c r="D32" s="199"/>
    </row>
    <row r="33" spans="1:4" x14ac:dyDescent="0.2">
      <c r="A33" s="199"/>
      <c r="B33" s="207"/>
      <c r="C33" s="206"/>
    </row>
    <row r="34" spans="1:4" s="191" customFormat="1" ht="15.75" x14ac:dyDescent="0.25">
      <c r="B34" s="532" t="s">
        <v>94</v>
      </c>
      <c r="C34" s="528">
        <v>0.75758856642730699</v>
      </c>
      <c r="D34" s="199"/>
    </row>
    <row r="35" spans="1:4" ht="13.5" thickBot="1" x14ac:dyDescent="0.25">
      <c r="A35" s="199"/>
      <c r="B35" s="62"/>
      <c r="C35" s="209"/>
    </row>
    <row r="36" spans="1:4" thickTop="1" x14ac:dyDescent="0.2">
      <c r="A36" s="199"/>
      <c r="B36" s="35"/>
      <c r="C36" s="35"/>
    </row>
    <row r="37" spans="1:4" x14ac:dyDescent="0.2">
      <c r="A37" s="199"/>
      <c r="B37" s="1277" t="s">
        <v>764</v>
      </c>
      <c r="C37" s="1277"/>
    </row>
    <row r="38" spans="1:4" ht="15" x14ac:dyDescent="0.25">
      <c r="A38" s="199"/>
      <c r="B38" s="6"/>
      <c r="C38" s="35"/>
    </row>
  </sheetData>
  <mergeCells count="3">
    <mergeCell ref="B6:C6"/>
    <mergeCell ref="B7:C7"/>
    <mergeCell ref="B37:C37"/>
  </mergeCells>
  <hyperlinks>
    <hyperlink ref="A1" location="INDICE!A1" display="Indice"/>
  </hyperlinks>
  <printOptions horizontalCentered="1"/>
  <pageMargins left="0.39370078740157483" right="0.39370078740157483" top="0.19685039370078741" bottom="0.19685039370078741" header="0.15748031496062992" footer="0"/>
  <pageSetup paperSize="9" orientation="portrait" r:id="rId1"/>
  <headerFooter scaleWithDoc="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showGridLines="0" showRuler="0" zoomScaleNormal="100" zoomScaleSheetLayoutView="85" workbookViewId="0"/>
  </sheetViews>
  <sheetFormatPr baseColWidth="10" defaultColWidth="32.7109375" defaultRowHeight="15" x14ac:dyDescent="0.25"/>
  <cols>
    <col min="1" max="1" width="6.85546875" style="15" customWidth="1"/>
    <col min="2" max="2" width="14.28515625" style="54" customWidth="1"/>
    <col min="3" max="3" width="41.140625" style="54" bestFit="1" customWidth="1"/>
    <col min="4" max="4" width="30.7109375" style="54" customWidth="1"/>
    <col min="5" max="5" width="13" style="444" bestFit="1" customWidth="1"/>
    <col min="6" max="6" width="22.7109375" style="54" customWidth="1"/>
    <col min="7" max="7" width="22.28515625" style="54" customWidth="1"/>
    <col min="8" max="8" width="21.5703125" style="54" customWidth="1"/>
    <col min="9" max="9" width="39" style="63" bestFit="1" customWidth="1"/>
    <col min="10" max="10" width="18.42578125" style="63" bestFit="1" customWidth="1"/>
    <col min="11" max="16384" width="32.7109375" style="54"/>
  </cols>
  <sheetData>
    <row r="1" spans="1:14" x14ac:dyDescent="0.25">
      <c r="A1" s="757" t="s">
        <v>220</v>
      </c>
      <c r="B1" s="444"/>
    </row>
    <row r="2" spans="1:14" ht="15" customHeight="1" x14ac:dyDescent="0.25">
      <c r="A2" s="443"/>
      <c r="B2" s="394" t="str">
        <f>+A.1.6!B2</f>
        <v>MINISTERIO DE ECONOMIA</v>
      </c>
      <c r="C2" s="3"/>
      <c r="D2" s="3"/>
      <c r="E2" s="42"/>
      <c r="F2" s="5"/>
      <c r="G2" s="5"/>
      <c r="H2" s="197"/>
    </row>
    <row r="3" spans="1:14" ht="15" customHeight="1" x14ac:dyDescent="0.25">
      <c r="A3" s="443"/>
      <c r="B3" s="276" t="s">
        <v>305</v>
      </c>
      <c r="C3" s="3"/>
      <c r="D3" s="3"/>
      <c r="E3" s="42"/>
      <c r="F3" s="5"/>
      <c r="G3" s="5"/>
      <c r="H3" s="5"/>
    </row>
    <row r="4" spans="1:14" s="438" customFormat="1" x14ac:dyDescent="0.25">
      <c r="A4" s="429"/>
      <c r="B4" s="35"/>
      <c r="C4" s="35"/>
      <c r="D4" s="35"/>
      <c r="E4" s="3"/>
      <c r="F4" s="432"/>
      <c r="G4" s="432"/>
      <c r="H4" s="35"/>
      <c r="I4" s="63"/>
      <c r="J4" s="63"/>
      <c r="K4" s="54"/>
      <c r="L4" s="54"/>
      <c r="M4" s="54"/>
      <c r="N4" s="54"/>
    </row>
    <row r="5" spans="1:14" s="438" customFormat="1" x14ac:dyDescent="0.25">
      <c r="A5" s="429"/>
      <c r="B5" s="35"/>
      <c r="C5" s="35"/>
      <c r="D5" s="35"/>
      <c r="E5" s="3"/>
      <c r="F5" s="432"/>
      <c r="G5" s="432"/>
      <c r="H5" s="35"/>
      <c r="I5" s="63"/>
      <c r="J5" s="63"/>
      <c r="K5" s="54"/>
      <c r="L5" s="54"/>
      <c r="M5" s="54"/>
      <c r="N5" s="54"/>
    </row>
    <row r="6" spans="1:14" ht="17.25" x14ac:dyDescent="0.2">
      <c r="B6" s="1252" t="s">
        <v>308</v>
      </c>
      <c r="C6" s="1252"/>
      <c r="D6" s="1252"/>
      <c r="E6" s="1252"/>
      <c r="F6" s="1252"/>
      <c r="G6" s="1252"/>
      <c r="H6" s="1252"/>
    </row>
    <row r="7" spans="1:14" ht="17.25" x14ac:dyDescent="0.2">
      <c r="B7" s="1252" t="s">
        <v>294</v>
      </c>
      <c r="C7" s="1252"/>
      <c r="D7" s="1252"/>
      <c r="E7" s="1252"/>
      <c r="F7" s="1252"/>
      <c r="G7" s="1252"/>
      <c r="H7" s="1252"/>
    </row>
    <row r="8" spans="1:14" ht="13.5" customHeight="1" x14ac:dyDescent="0.2">
      <c r="B8" s="1281" t="s">
        <v>893</v>
      </c>
      <c r="C8" s="1281"/>
      <c r="D8" s="1281"/>
      <c r="E8" s="1281"/>
      <c r="F8" s="1281"/>
      <c r="G8" s="1281"/>
      <c r="H8" s="1281"/>
    </row>
    <row r="9" spans="1:14" s="438" customFormat="1" x14ac:dyDescent="0.25">
      <c r="A9" s="429"/>
      <c r="B9" s="35"/>
      <c r="C9" s="439"/>
      <c r="D9" s="439"/>
      <c r="E9" s="3"/>
      <c r="F9" s="439"/>
      <c r="G9" s="439"/>
      <c r="H9" s="440"/>
      <c r="I9" s="63"/>
      <c r="J9" s="63"/>
      <c r="K9" s="54"/>
      <c r="L9" s="54"/>
      <c r="M9" s="54"/>
      <c r="N9" s="54"/>
    </row>
    <row r="10" spans="1:14" s="438" customFormat="1" x14ac:dyDescent="0.25">
      <c r="A10" s="429"/>
      <c r="B10" s="35"/>
      <c r="C10" s="439"/>
      <c r="D10" s="439"/>
      <c r="E10" s="3"/>
      <c r="F10" s="439"/>
      <c r="G10" s="439"/>
      <c r="H10" s="440"/>
      <c r="I10" s="63"/>
      <c r="J10" s="63"/>
      <c r="K10" s="54"/>
      <c r="L10" s="54"/>
      <c r="M10" s="54"/>
      <c r="N10" s="54"/>
    </row>
    <row r="11" spans="1:14" ht="15.75" thickBot="1" x14ac:dyDescent="0.3">
      <c r="B11" s="5"/>
      <c r="C11" s="198"/>
      <c r="D11" s="198"/>
      <c r="E11" s="42"/>
      <c r="F11" s="198"/>
      <c r="G11" s="198"/>
      <c r="H11" s="197" t="s">
        <v>295</v>
      </c>
    </row>
    <row r="12" spans="1:14" ht="13.5" customHeight="1" thickTop="1" x14ac:dyDescent="0.2">
      <c r="B12" s="1282" t="s">
        <v>296</v>
      </c>
      <c r="C12" s="1285" t="s">
        <v>291</v>
      </c>
      <c r="D12" s="1285" t="s">
        <v>233</v>
      </c>
      <c r="E12" s="1288" t="s">
        <v>292</v>
      </c>
      <c r="F12" s="1291" t="s">
        <v>297</v>
      </c>
      <c r="G12" s="1291" t="s">
        <v>332</v>
      </c>
      <c r="H12" s="1291" t="s">
        <v>333</v>
      </c>
    </row>
    <row r="13" spans="1:14" ht="12.75" x14ac:dyDescent="0.2">
      <c r="B13" s="1283"/>
      <c r="C13" s="1286"/>
      <c r="D13" s="1286"/>
      <c r="E13" s="1289"/>
      <c r="F13" s="1292"/>
      <c r="G13" s="1292"/>
      <c r="H13" s="1292"/>
    </row>
    <row r="14" spans="1:14" ht="12.75" x14ac:dyDescent="0.2">
      <c r="B14" s="1283"/>
      <c r="C14" s="1286"/>
      <c r="D14" s="1286"/>
      <c r="E14" s="1289"/>
      <c r="F14" s="1292"/>
      <c r="G14" s="1292"/>
      <c r="H14" s="1292"/>
      <c r="L14" s="1069">
        <f>+K14-J14</f>
        <v>0</v>
      </c>
    </row>
    <row r="15" spans="1:14" ht="12.75" x14ac:dyDescent="0.2">
      <c r="B15" s="1283"/>
      <c r="C15" s="1286"/>
      <c r="D15" s="1286"/>
      <c r="E15" s="1289"/>
      <c r="F15" s="1292"/>
      <c r="G15" s="1292"/>
      <c r="H15" s="1292"/>
    </row>
    <row r="16" spans="1:14" ht="12.75" x14ac:dyDescent="0.2">
      <c r="B16" s="1284"/>
      <c r="C16" s="1287"/>
      <c r="D16" s="1287"/>
      <c r="E16" s="1290"/>
      <c r="F16" s="1293"/>
      <c r="G16" s="1293"/>
      <c r="H16" s="1293"/>
    </row>
    <row r="17" spans="1:14" x14ac:dyDescent="0.25">
      <c r="B17" s="948"/>
      <c r="C17" s="1070"/>
      <c r="D17" s="1070"/>
      <c r="E17" s="889"/>
      <c r="F17" s="890"/>
      <c r="G17" s="890"/>
      <c r="H17" s="890"/>
    </row>
    <row r="18" spans="1:14" x14ac:dyDescent="0.25">
      <c r="B18" s="1071"/>
      <c r="C18" s="1072" t="s">
        <v>306</v>
      </c>
      <c r="D18" s="1072"/>
      <c r="E18" s="892"/>
      <c r="F18" s="893">
        <f>+F20+F23+F39</f>
        <v>16719813.690970104</v>
      </c>
      <c r="G18" s="893">
        <f>+G20+G23+G39</f>
        <v>16175591.943491224</v>
      </c>
      <c r="H18" s="893">
        <f>+H20+H23+H39</f>
        <v>16670935.647692164</v>
      </c>
    </row>
    <row r="19" spans="1:14" x14ac:dyDescent="0.25">
      <c r="B19" s="1071"/>
      <c r="C19" s="1072"/>
      <c r="D19" s="1072"/>
      <c r="E19" s="892"/>
      <c r="F19" s="894"/>
      <c r="G19" s="894"/>
      <c r="H19" s="894"/>
    </row>
    <row r="20" spans="1:14" s="444" customFormat="1" x14ac:dyDescent="0.25">
      <c r="A20" s="443"/>
      <c r="B20" s="1071"/>
      <c r="C20" s="1073" t="s">
        <v>385</v>
      </c>
      <c r="D20" s="1073"/>
      <c r="E20" s="895"/>
      <c r="F20" s="896">
        <f>+F21</f>
        <v>88090.805809066616</v>
      </c>
      <c r="G20" s="896">
        <f>+G21</f>
        <v>83686.265518613291</v>
      </c>
      <c r="H20" s="896">
        <f>+H21</f>
        <v>146843.62061834696</v>
      </c>
      <c r="I20" s="63"/>
      <c r="J20" s="63"/>
      <c r="K20" s="54"/>
      <c r="L20" s="54"/>
      <c r="M20" s="54"/>
      <c r="N20" s="54"/>
    </row>
    <row r="21" spans="1:14" x14ac:dyDescent="0.25">
      <c r="B21" s="1071">
        <v>40182</v>
      </c>
      <c r="C21" s="943" t="s">
        <v>636</v>
      </c>
      <c r="D21" s="1074" t="s">
        <v>234</v>
      </c>
      <c r="E21" s="1088">
        <v>2022</v>
      </c>
      <c r="F21" s="944">
        <v>88090.805809066616</v>
      </c>
      <c r="G21" s="944">
        <v>83686.265518613291</v>
      </c>
      <c r="H21" s="944">
        <v>146843.62061834696</v>
      </c>
    </row>
    <row r="22" spans="1:14" x14ac:dyDescent="0.25">
      <c r="B22" s="1071"/>
      <c r="C22" s="943"/>
      <c r="D22" s="1074"/>
      <c r="E22" s="1088"/>
      <c r="F22" s="897"/>
      <c r="G22" s="894"/>
      <c r="H22" s="894"/>
    </row>
    <row r="23" spans="1:14" s="442" customFormat="1" x14ac:dyDescent="0.25">
      <c r="A23" s="441"/>
      <c r="B23" s="1075"/>
      <c r="C23" s="1073" t="s">
        <v>865</v>
      </c>
      <c r="D23" s="1076"/>
      <c r="E23" s="1088"/>
      <c r="F23" s="898">
        <f>SUM(F24:F37)</f>
        <v>16631722.885161038</v>
      </c>
      <c r="G23" s="898">
        <f>SUM(G24:G37)</f>
        <v>16091905.677972611</v>
      </c>
      <c r="H23" s="898">
        <f>SUM(H24:H37)</f>
        <v>16524089.409296677</v>
      </c>
      <c r="I23" s="63"/>
      <c r="J23" s="63"/>
      <c r="K23" s="54"/>
      <c r="L23" s="54"/>
      <c r="M23" s="54"/>
      <c r="N23" s="54"/>
    </row>
    <row r="24" spans="1:14" x14ac:dyDescent="0.25">
      <c r="B24" s="1071">
        <v>43294</v>
      </c>
      <c r="C24" s="943" t="s">
        <v>868</v>
      </c>
      <c r="D24" s="946" t="s">
        <v>869</v>
      </c>
      <c r="E24" s="1088">
        <v>2020</v>
      </c>
      <c r="F24" s="944">
        <v>1637771.4939999999</v>
      </c>
      <c r="G24" s="944">
        <v>1637771.4939999999</v>
      </c>
      <c r="H24" s="944">
        <v>1637771.4939999999</v>
      </c>
    </row>
    <row r="25" spans="1:14" x14ac:dyDescent="0.25">
      <c r="B25" s="1071">
        <v>43193</v>
      </c>
      <c r="C25" s="943" t="s">
        <v>695</v>
      </c>
      <c r="D25" s="946">
        <v>6.7276394391951197E-2</v>
      </c>
      <c r="E25" s="1088">
        <v>2028</v>
      </c>
      <c r="F25" s="944">
        <v>814555.0275807312</v>
      </c>
      <c r="G25" s="944">
        <v>748915.97852970462</v>
      </c>
      <c r="H25" s="944">
        <v>748915.97853029007</v>
      </c>
      <c r="J25" s="1114"/>
    </row>
    <row r="26" spans="1:14" x14ac:dyDescent="0.25">
      <c r="B26" s="1071">
        <v>42828</v>
      </c>
      <c r="C26" s="943" t="s">
        <v>631</v>
      </c>
      <c r="D26" s="945" t="s">
        <v>537</v>
      </c>
      <c r="E26" s="1088">
        <v>2022</v>
      </c>
      <c r="F26" s="944">
        <v>931666.55047143495</v>
      </c>
      <c r="G26" s="944">
        <v>931666.55047143495</v>
      </c>
      <c r="H26" s="944">
        <v>931666.55047143495</v>
      </c>
      <c r="J26" s="1114"/>
    </row>
    <row r="27" spans="1:14" x14ac:dyDescent="0.25">
      <c r="B27" s="1071">
        <v>41631</v>
      </c>
      <c r="C27" s="943" t="s">
        <v>632</v>
      </c>
      <c r="D27" s="947" t="s">
        <v>228</v>
      </c>
      <c r="E27" s="1088">
        <v>2020</v>
      </c>
      <c r="F27" s="944">
        <v>615458.32288305939</v>
      </c>
      <c r="G27" s="944">
        <v>615458.32288305939</v>
      </c>
      <c r="H27" s="944">
        <v>615458.32288305939</v>
      </c>
      <c r="J27" s="1114"/>
    </row>
    <row r="28" spans="1:14" x14ac:dyDescent="0.25">
      <c r="B28" s="1071">
        <v>42430</v>
      </c>
      <c r="C28" s="943" t="s">
        <v>633</v>
      </c>
      <c r="D28" s="1077" t="s">
        <v>535</v>
      </c>
      <c r="E28" s="1088">
        <v>2020</v>
      </c>
      <c r="F28" s="944">
        <v>290619.91518165061</v>
      </c>
      <c r="G28" s="944">
        <v>290619.91518165061</v>
      </c>
      <c r="H28" s="944">
        <v>290619.91518165061</v>
      </c>
      <c r="J28" s="1114"/>
    </row>
    <row r="29" spans="1:14" x14ac:dyDescent="0.25">
      <c r="B29" s="1071">
        <v>32875</v>
      </c>
      <c r="C29" s="943" t="s">
        <v>721</v>
      </c>
      <c r="D29" s="1078" t="s">
        <v>50</v>
      </c>
      <c r="E29" s="1088">
        <v>2089</v>
      </c>
      <c r="F29" s="944">
        <v>15314.275878022803</v>
      </c>
      <c r="G29" s="944">
        <v>13782.848290220521</v>
      </c>
      <c r="H29" s="944">
        <v>13782.848290689613</v>
      </c>
      <c r="J29" s="1114"/>
    </row>
    <row r="30" spans="1:14" x14ac:dyDescent="0.25">
      <c r="A30" s="54"/>
      <c r="B30" s="1071">
        <v>43272</v>
      </c>
      <c r="C30" s="943" t="s">
        <v>681</v>
      </c>
      <c r="D30" s="1078">
        <v>0.26</v>
      </c>
      <c r="E30" s="1088">
        <v>2020</v>
      </c>
      <c r="F30" s="944">
        <v>2168386.8804672826</v>
      </c>
      <c r="G30" s="944">
        <v>2168386.8804672826</v>
      </c>
      <c r="H30" s="944">
        <v>2168386.8804672826</v>
      </c>
      <c r="J30" s="1114"/>
    </row>
    <row r="31" spans="1:14" x14ac:dyDescent="0.25">
      <c r="A31" s="54"/>
      <c r="B31" s="1071">
        <v>42660</v>
      </c>
      <c r="C31" s="943" t="s">
        <v>508</v>
      </c>
      <c r="D31" s="1079">
        <v>0.155</v>
      </c>
      <c r="E31" s="1088">
        <v>2026</v>
      </c>
      <c r="F31" s="944">
        <v>1677772.1673503213</v>
      </c>
      <c r="G31" s="944">
        <v>1677772.1673503213</v>
      </c>
      <c r="H31" s="944">
        <v>1677772.1673503213</v>
      </c>
      <c r="J31" s="1114"/>
    </row>
    <row r="32" spans="1:14" x14ac:dyDescent="0.25">
      <c r="A32" s="54"/>
      <c r="B32" s="1071">
        <v>42660</v>
      </c>
      <c r="C32" s="943" t="s">
        <v>509</v>
      </c>
      <c r="D32" s="1080">
        <v>0.16</v>
      </c>
      <c r="E32" s="1088">
        <v>2023</v>
      </c>
      <c r="F32" s="944">
        <v>1114528.2792577264</v>
      </c>
      <c r="G32" s="944">
        <v>1114528.2792577264</v>
      </c>
      <c r="H32" s="944">
        <v>1114528.2792577264</v>
      </c>
      <c r="J32" s="1114"/>
    </row>
    <row r="33" spans="1:14" x14ac:dyDescent="0.25">
      <c r="A33" s="54"/>
      <c r="B33" s="1071">
        <v>43172</v>
      </c>
      <c r="C33" s="943" t="s">
        <v>624</v>
      </c>
      <c r="D33" s="1081">
        <v>0.17249999999999999</v>
      </c>
      <c r="E33" s="1088">
        <v>2021</v>
      </c>
      <c r="F33" s="944">
        <v>1534144.0888976916</v>
      </c>
      <c r="G33" s="944">
        <v>1534144.0888976916</v>
      </c>
      <c r="H33" s="944">
        <v>1966327.8201811032</v>
      </c>
      <c r="J33" s="1114"/>
    </row>
    <row r="34" spans="1:14" x14ac:dyDescent="0.25">
      <c r="A34" s="54"/>
      <c r="B34" s="1071">
        <v>42646</v>
      </c>
      <c r="C34" s="943" t="s">
        <v>510</v>
      </c>
      <c r="D34" s="1082">
        <v>0.182</v>
      </c>
      <c r="E34" s="1088">
        <v>2021</v>
      </c>
      <c r="F34" s="944">
        <v>1085855.5584685439</v>
      </c>
      <c r="G34" s="944">
        <v>1085855.5584685439</v>
      </c>
      <c r="H34" s="944">
        <v>1085855.5584685439</v>
      </c>
      <c r="J34" s="1114"/>
    </row>
    <row r="35" spans="1:14" x14ac:dyDescent="0.25">
      <c r="A35" s="54"/>
      <c r="B35" s="1071">
        <v>42907</v>
      </c>
      <c r="C35" s="943" t="s">
        <v>538</v>
      </c>
      <c r="D35" s="1082" t="s">
        <v>539</v>
      </c>
      <c r="E35" s="1088">
        <v>2020</v>
      </c>
      <c r="F35" s="944">
        <v>2473636.5992046325</v>
      </c>
      <c r="G35" s="944">
        <v>2473636.5992046325</v>
      </c>
      <c r="H35" s="944">
        <v>2473636.5992046325</v>
      </c>
      <c r="J35" s="1114"/>
    </row>
    <row r="36" spans="1:14" x14ac:dyDescent="0.25">
      <c r="A36" s="54"/>
      <c r="B36" s="1071">
        <v>43504</v>
      </c>
      <c r="C36" s="943" t="s">
        <v>725</v>
      </c>
      <c r="D36" s="1082" t="s">
        <v>537</v>
      </c>
      <c r="E36" s="1088">
        <v>2021</v>
      </c>
      <c r="F36" s="944">
        <v>694947.55751994066</v>
      </c>
      <c r="G36" s="944">
        <v>694947.55751994066</v>
      </c>
      <c r="H36" s="944">
        <v>694947.55751994066</v>
      </c>
      <c r="I36" s="1114"/>
      <c r="J36" s="1114"/>
    </row>
    <row r="37" spans="1:14" x14ac:dyDescent="0.25">
      <c r="A37" s="54"/>
      <c r="B37" s="1071">
        <v>43523</v>
      </c>
      <c r="C37" s="943" t="s">
        <v>842</v>
      </c>
      <c r="D37" s="1082" t="s">
        <v>50</v>
      </c>
      <c r="E37" s="1088">
        <v>2021</v>
      </c>
      <c r="F37" s="944">
        <v>1577066.1680000001</v>
      </c>
      <c r="G37" s="944">
        <v>1104419.4374504001</v>
      </c>
      <c r="H37" s="944">
        <v>1104419.4374899999</v>
      </c>
      <c r="J37" s="1114"/>
    </row>
    <row r="38" spans="1:14" x14ac:dyDescent="0.25">
      <c r="A38" s="54"/>
      <c r="B38" s="1071"/>
      <c r="C38" s="943"/>
      <c r="D38" s="948"/>
      <c r="E38" s="1088"/>
      <c r="F38" s="944"/>
      <c r="G38" s="944"/>
      <c r="H38" s="944"/>
    </row>
    <row r="39" spans="1:14" s="444" customFormat="1" x14ac:dyDescent="0.25">
      <c r="B39" s="1071"/>
      <c r="C39" s="1084" t="s">
        <v>298</v>
      </c>
      <c r="D39" s="1085"/>
      <c r="E39" s="1088"/>
      <c r="F39" s="897"/>
      <c r="G39" s="944"/>
      <c r="H39" s="1005">
        <v>2.6177771407425161</v>
      </c>
      <c r="I39" s="63"/>
      <c r="J39" s="63"/>
      <c r="K39" s="54"/>
      <c r="L39" s="54"/>
      <c r="M39" s="54"/>
      <c r="N39" s="54"/>
    </row>
    <row r="40" spans="1:14" x14ac:dyDescent="0.25">
      <c r="A40" s="54"/>
      <c r="B40" s="1071"/>
      <c r="C40" s="1083"/>
      <c r="D40" s="1074"/>
      <c r="E40" s="1088"/>
      <c r="F40" s="897"/>
      <c r="G40" s="894"/>
      <c r="H40" s="894"/>
    </row>
    <row r="41" spans="1:14" s="444" customFormat="1" x14ac:dyDescent="0.25">
      <c r="B41" s="1071"/>
      <c r="C41" s="1072" t="s">
        <v>221</v>
      </c>
      <c r="D41" s="1076"/>
      <c r="E41" s="1088"/>
      <c r="F41" s="893">
        <f>SUM(F43:F66)</f>
        <v>11299291.050985584</v>
      </c>
      <c r="G41" s="893">
        <f t="shared" ref="G41:H41" si="0">SUM(G43:G66)</f>
        <v>10840456.902156994</v>
      </c>
      <c r="H41" s="893">
        <f t="shared" si="0"/>
        <v>12417257.839012148</v>
      </c>
      <c r="I41" s="63"/>
      <c r="J41" s="63"/>
      <c r="K41" s="54"/>
      <c r="L41" s="54"/>
      <c r="M41" s="54"/>
      <c r="N41" s="54"/>
    </row>
    <row r="42" spans="1:14" s="444" customFormat="1" x14ac:dyDescent="0.25">
      <c r="B42" s="1071"/>
      <c r="C42" s="1072"/>
      <c r="D42" s="1076"/>
      <c r="E42" s="1088"/>
      <c r="F42" s="898"/>
      <c r="G42" s="898"/>
      <c r="H42" s="898"/>
      <c r="I42" s="63"/>
      <c r="J42" s="63"/>
      <c r="K42" s="54"/>
      <c r="L42" s="54"/>
      <c r="M42" s="54"/>
      <c r="N42" s="54"/>
    </row>
    <row r="43" spans="1:14" x14ac:dyDescent="0.25">
      <c r="A43" s="54"/>
      <c r="B43" s="1071">
        <v>43364</v>
      </c>
      <c r="C43" s="943" t="s">
        <v>694</v>
      </c>
      <c r="D43" s="946">
        <v>0.41399999999999998</v>
      </c>
      <c r="E43" s="1088">
        <v>2020</v>
      </c>
      <c r="F43" s="944">
        <v>829156.27433402301</v>
      </c>
      <c r="G43" s="944">
        <v>704782.83318391955</v>
      </c>
      <c r="H43" s="944">
        <v>1069653.0517046193</v>
      </c>
    </row>
    <row r="44" spans="1:14" x14ac:dyDescent="0.25">
      <c r="A44" s="54"/>
      <c r="B44" s="1071">
        <v>43403</v>
      </c>
      <c r="C44" s="943" t="s">
        <v>715</v>
      </c>
      <c r="D44" s="946">
        <v>0.36</v>
      </c>
      <c r="E44" s="1088">
        <v>2020</v>
      </c>
      <c r="F44" s="944">
        <v>476564.00440944225</v>
      </c>
      <c r="G44" s="944">
        <v>476564.00440944225</v>
      </c>
      <c r="H44" s="944">
        <v>659674.19182376831</v>
      </c>
    </row>
    <row r="45" spans="1:14" x14ac:dyDescent="0.25">
      <c r="A45" s="54"/>
      <c r="B45" s="1071">
        <v>43392</v>
      </c>
      <c r="C45" s="943" t="s">
        <v>716</v>
      </c>
      <c r="D45" s="946">
        <v>0.40200000000000002</v>
      </c>
      <c r="E45" s="1088">
        <v>2019</v>
      </c>
      <c r="F45" s="944">
        <v>694947.55751994066</v>
      </c>
      <c r="G45" s="944">
        <v>694947.55751994066</v>
      </c>
      <c r="H45" s="944">
        <v>998542.34749810188</v>
      </c>
    </row>
    <row r="46" spans="1:14" x14ac:dyDescent="0.25">
      <c r="A46" s="54"/>
      <c r="B46" s="1071">
        <v>43496</v>
      </c>
      <c r="C46" s="943" t="s">
        <v>726</v>
      </c>
      <c r="D46" s="946">
        <v>0.318</v>
      </c>
      <c r="E46" s="1088">
        <v>2020</v>
      </c>
      <c r="F46" s="944">
        <v>853360.69235887774</v>
      </c>
      <c r="G46" s="944">
        <v>853360.69235887774</v>
      </c>
      <c r="H46" s="944">
        <v>1051971.8598983986</v>
      </c>
    </row>
    <row r="47" spans="1:14" x14ac:dyDescent="0.25">
      <c r="A47" s="54"/>
      <c r="B47" s="1071">
        <v>43518</v>
      </c>
      <c r="C47" s="943" t="s">
        <v>727</v>
      </c>
      <c r="D47" s="946">
        <v>0.318</v>
      </c>
      <c r="E47" s="1088">
        <v>2020</v>
      </c>
      <c r="F47" s="944">
        <v>412684.58945104352</v>
      </c>
      <c r="G47" s="944">
        <v>412684.58945104352</v>
      </c>
      <c r="H47" s="944">
        <v>495601.17716350197</v>
      </c>
    </row>
    <row r="48" spans="1:14" x14ac:dyDescent="0.25">
      <c r="A48" s="54"/>
      <c r="B48" s="1071">
        <v>43616</v>
      </c>
      <c r="C48" s="943" t="s">
        <v>843</v>
      </c>
      <c r="D48" s="946">
        <v>0.51</v>
      </c>
      <c r="E48" s="1088">
        <v>2020</v>
      </c>
      <c r="F48" s="944">
        <v>818554.32059320726</v>
      </c>
      <c r="G48" s="944">
        <v>695771.1725042261</v>
      </c>
      <c r="H48" s="944">
        <v>821810.12040331285</v>
      </c>
      <c r="I48" s="1114"/>
      <c r="J48" s="1114"/>
    </row>
    <row r="49" spans="1:10" x14ac:dyDescent="0.25">
      <c r="A49" s="54"/>
      <c r="B49" s="1071">
        <v>43644</v>
      </c>
      <c r="C49" s="943" t="s">
        <v>844</v>
      </c>
      <c r="D49" s="946">
        <v>0.51</v>
      </c>
      <c r="E49" s="1088">
        <v>2020</v>
      </c>
      <c r="F49" s="944">
        <v>1086446.1095967046</v>
      </c>
      <c r="G49" s="944">
        <v>923479.19315719884</v>
      </c>
      <c r="H49" s="944">
        <v>1024746.8350328276</v>
      </c>
      <c r="I49" s="1114"/>
      <c r="J49" s="1114"/>
    </row>
    <row r="50" spans="1:10" x14ac:dyDescent="0.25">
      <c r="A50" s="54"/>
      <c r="B50" s="1071">
        <v>43665</v>
      </c>
      <c r="C50" s="943" t="s">
        <v>894</v>
      </c>
      <c r="D50" s="946">
        <v>0.04</v>
      </c>
      <c r="E50" s="1088">
        <v>2019</v>
      </c>
      <c r="F50" s="944">
        <v>1077168.714155908</v>
      </c>
      <c r="G50" s="944">
        <v>1077168.714155908</v>
      </c>
      <c r="H50" s="944">
        <v>1165065.68123103</v>
      </c>
      <c r="I50" s="1114"/>
      <c r="J50" s="1114"/>
    </row>
    <row r="51" spans="1:10" x14ac:dyDescent="0.25">
      <c r="A51" s="54"/>
      <c r="B51" s="1071">
        <v>43665</v>
      </c>
      <c r="C51" s="943" t="s">
        <v>895</v>
      </c>
      <c r="D51" s="946">
        <v>3.7499999999999999E-2</v>
      </c>
      <c r="E51" s="1088">
        <v>2020</v>
      </c>
      <c r="F51" s="944">
        <v>788488.87604394148</v>
      </c>
      <c r="G51" s="944">
        <v>788488.87604394148</v>
      </c>
      <c r="H51" s="944">
        <v>848737.3110625227</v>
      </c>
      <c r="I51" s="1114"/>
      <c r="J51" s="1114"/>
    </row>
    <row r="52" spans="1:10" x14ac:dyDescent="0.25">
      <c r="A52" s="54"/>
      <c r="B52" s="1071">
        <v>43677</v>
      </c>
      <c r="C52" s="943" t="s">
        <v>896</v>
      </c>
      <c r="D52" s="946">
        <v>4.2500000000000003E-2</v>
      </c>
      <c r="E52" s="1088">
        <v>2019</v>
      </c>
      <c r="F52" s="944">
        <v>786153.59776087897</v>
      </c>
      <c r="G52" s="944">
        <v>786153.59776087897</v>
      </c>
      <c r="H52" s="944">
        <v>854399.59158244764</v>
      </c>
    </row>
    <row r="53" spans="1:10" x14ac:dyDescent="0.25">
      <c r="A53" s="54"/>
      <c r="B53" s="1071">
        <v>43460</v>
      </c>
      <c r="C53" s="943" t="s">
        <v>717</v>
      </c>
      <c r="D53" s="946" t="s">
        <v>576</v>
      </c>
      <c r="E53" s="1088">
        <v>2019</v>
      </c>
      <c r="F53" s="944">
        <v>1025047.6473419124</v>
      </c>
      <c r="G53" s="944">
        <v>1025047.6473419124</v>
      </c>
      <c r="H53" s="944">
        <v>1025047.6473419124</v>
      </c>
    </row>
    <row r="54" spans="1:10" x14ac:dyDescent="0.25">
      <c r="A54" s="54"/>
      <c r="B54" s="1071">
        <v>43570</v>
      </c>
      <c r="C54" s="943" t="s">
        <v>845</v>
      </c>
      <c r="D54" s="946" t="s">
        <v>634</v>
      </c>
      <c r="E54" s="1088">
        <v>2019</v>
      </c>
      <c r="F54" s="944">
        <v>5212.1066813995549</v>
      </c>
      <c r="G54" s="944">
        <v>5212.1066813995549</v>
      </c>
      <c r="H54" s="944">
        <v>5212.1066813995549</v>
      </c>
    </row>
    <row r="55" spans="1:10" x14ac:dyDescent="0.25">
      <c r="A55" s="54"/>
      <c r="B55" s="1071">
        <v>43591</v>
      </c>
      <c r="C55" s="943" t="s">
        <v>846</v>
      </c>
      <c r="D55" s="946" t="s">
        <v>634</v>
      </c>
      <c r="E55" s="1088">
        <v>2019</v>
      </c>
      <c r="F55" s="944">
        <v>13963.722034875942</v>
      </c>
      <c r="G55" s="944">
        <v>13963.722034875942</v>
      </c>
      <c r="H55" s="944">
        <v>13963.722034875942</v>
      </c>
    </row>
    <row r="56" spans="1:10" x14ac:dyDescent="0.25">
      <c r="A56" s="54"/>
      <c r="B56" s="1071">
        <v>43668</v>
      </c>
      <c r="C56" s="943" t="s">
        <v>897</v>
      </c>
      <c r="D56" s="946" t="s">
        <v>634</v>
      </c>
      <c r="E56" s="1088">
        <v>2020</v>
      </c>
      <c r="F56" s="944">
        <v>17373.688937998515</v>
      </c>
      <c r="G56" s="944">
        <v>17373.688937998515</v>
      </c>
      <c r="H56" s="944">
        <v>17373.688937998515</v>
      </c>
      <c r="I56" s="1114"/>
      <c r="J56" s="1114"/>
    </row>
    <row r="57" spans="1:10" x14ac:dyDescent="0.25">
      <c r="A57" s="54"/>
      <c r="B57" s="1071">
        <v>43691</v>
      </c>
      <c r="C57" s="943" t="s">
        <v>898</v>
      </c>
      <c r="D57" s="946" t="s">
        <v>634</v>
      </c>
      <c r="E57" s="1088">
        <v>2020</v>
      </c>
      <c r="F57" s="944">
        <v>21717.111172498146</v>
      </c>
      <c r="G57" s="944">
        <v>21717.111172498146</v>
      </c>
      <c r="H57" s="944">
        <v>21717.111172498146</v>
      </c>
      <c r="I57" s="1114"/>
      <c r="J57" s="1114"/>
    </row>
    <row r="58" spans="1:10" x14ac:dyDescent="0.25">
      <c r="A58" s="54"/>
      <c r="B58" s="1071">
        <v>43724</v>
      </c>
      <c r="C58" s="943" t="s">
        <v>899</v>
      </c>
      <c r="D58" s="946" t="s">
        <v>634</v>
      </c>
      <c r="E58" s="1088">
        <v>2020</v>
      </c>
      <c r="F58" s="944">
        <v>71405.861535173899</v>
      </c>
      <c r="G58" s="944">
        <v>71405.861535173899</v>
      </c>
      <c r="H58" s="944">
        <v>71405.861535173899</v>
      </c>
      <c r="I58" s="1114"/>
      <c r="J58" s="1114"/>
    </row>
    <row r="59" spans="1:10" x14ac:dyDescent="0.25">
      <c r="A59" s="54"/>
      <c r="B59" s="1071">
        <v>43721</v>
      </c>
      <c r="C59" s="943" t="s">
        <v>900</v>
      </c>
      <c r="D59" s="946" t="s">
        <v>634</v>
      </c>
      <c r="E59" s="1088">
        <v>2020</v>
      </c>
      <c r="F59" s="944">
        <v>608079.11282994808</v>
      </c>
      <c r="G59" s="944">
        <v>608079.11282994808</v>
      </c>
      <c r="H59" s="944">
        <v>608079.11282994808</v>
      </c>
      <c r="I59" s="1114"/>
      <c r="J59" s="1114"/>
    </row>
    <row r="60" spans="1:10" x14ac:dyDescent="0.25">
      <c r="A60" s="54"/>
      <c r="B60" s="1071">
        <v>43703</v>
      </c>
      <c r="C60" s="943" t="s">
        <v>901</v>
      </c>
      <c r="D60" s="946" t="s">
        <v>634</v>
      </c>
      <c r="E60" s="1088">
        <v>2020</v>
      </c>
      <c r="F60" s="944">
        <v>1445.352399219574</v>
      </c>
      <c r="G60" s="944">
        <v>1445.352399219574</v>
      </c>
      <c r="H60" s="944">
        <v>1445.352399219574</v>
      </c>
      <c r="I60" s="1114"/>
      <c r="J60" s="1114"/>
    </row>
    <row r="61" spans="1:10" x14ac:dyDescent="0.25">
      <c r="A61" s="54"/>
      <c r="B61" s="1071">
        <v>43679</v>
      </c>
      <c r="C61" s="943" t="s">
        <v>902</v>
      </c>
      <c r="D61" s="946" t="s">
        <v>634</v>
      </c>
      <c r="E61" s="1088">
        <v>2019</v>
      </c>
      <c r="F61" s="944">
        <v>81656.338008593026</v>
      </c>
      <c r="G61" s="944">
        <v>81656.338008593026</v>
      </c>
      <c r="H61" s="944">
        <v>81656.338008593026</v>
      </c>
      <c r="I61" s="1114"/>
      <c r="J61" s="1114"/>
    </row>
    <row r="62" spans="1:10" x14ac:dyDescent="0.25">
      <c r="A62" s="54"/>
      <c r="B62" s="1071">
        <v>43608</v>
      </c>
      <c r="C62" s="943" t="s">
        <v>847</v>
      </c>
      <c r="D62" s="946">
        <v>4.2500000000000003E-2</v>
      </c>
      <c r="E62" s="1088">
        <v>2019</v>
      </c>
      <c r="F62" s="944">
        <v>242312.38200000001</v>
      </c>
      <c r="G62" s="944">
        <v>242312.38200000001</v>
      </c>
      <c r="H62" s="944">
        <v>242312.38200000001</v>
      </c>
    </row>
    <row r="63" spans="1:10" x14ac:dyDescent="0.25">
      <c r="A63" s="54"/>
      <c r="B63" s="1071">
        <v>43608</v>
      </c>
      <c r="C63" s="943" t="s">
        <v>848</v>
      </c>
      <c r="D63" s="946">
        <v>4.2500000000000003E-2</v>
      </c>
      <c r="E63" s="1088">
        <v>2019</v>
      </c>
      <c r="F63" s="944">
        <v>439495.78600000002</v>
      </c>
      <c r="G63" s="944">
        <v>439495.78600000002</v>
      </c>
      <c r="H63" s="944">
        <v>439495.78600000002</v>
      </c>
    </row>
    <row r="64" spans="1:10" x14ac:dyDescent="0.25">
      <c r="A64" s="54"/>
      <c r="B64" s="1071">
        <v>43608</v>
      </c>
      <c r="C64" s="943" t="s">
        <v>849</v>
      </c>
      <c r="D64" s="946">
        <v>4.2500000000000003E-2</v>
      </c>
      <c r="E64" s="1088">
        <v>2020</v>
      </c>
      <c r="F64" s="944">
        <v>324737.62099999998</v>
      </c>
      <c r="G64" s="944">
        <v>276026.97784999997</v>
      </c>
      <c r="H64" s="944">
        <v>276026.97785000002</v>
      </c>
      <c r="I64" s="1114"/>
      <c r="J64" s="1114"/>
    </row>
    <row r="65" spans="1:14" x14ac:dyDescent="0.25">
      <c r="A65" s="54"/>
      <c r="B65" s="1071">
        <v>43608</v>
      </c>
      <c r="C65" s="943" t="s">
        <v>850</v>
      </c>
      <c r="D65" s="946">
        <v>4.2500000000000003E-2</v>
      </c>
      <c r="E65" s="1088">
        <v>2019</v>
      </c>
      <c r="F65" s="944">
        <v>426405.01899999997</v>
      </c>
      <c r="G65" s="944">
        <v>426405.01899999997</v>
      </c>
      <c r="H65" s="944">
        <v>426405.01899999997</v>
      </c>
      <c r="I65" s="1114"/>
      <c r="J65" s="1114"/>
    </row>
    <row r="66" spans="1:14" x14ac:dyDescent="0.25">
      <c r="A66" s="54"/>
      <c r="B66" s="1071">
        <v>43362</v>
      </c>
      <c r="C66" s="943" t="s">
        <v>718</v>
      </c>
      <c r="D66" s="946" t="s">
        <v>50</v>
      </c>
      <c r="E66" s="1088">
        <v>2020</v>
      </c>
      <c r="F66" s="944">
        <v>196914.56581999996</v>
      </c>
      <c r="G66" s="944">
        <v>196914.56581999996</v>
      </c>
      <c r="H66" s="944">
        <v>196914.56581999999</v>
      </c>
      <c r="I66" s="1114"/>
      <c r="J66" s="1114"/>
    </row>
    <row r="67" spans="1:14" s="533" customFormat="1" ht="15.75" x14ac:dyDescent="0.25">
      <c r="B67" s="1071"/>
      <c r="C67" s="1083"/>
      <c r="D67" s="1086"/>
      <c r="E67" s="1088"/>
      <c r="F67" s="897"/>
      <c r="G67" s="894"/>
      <c r="H67" s="894"/>
      <c r="I67" s="63"/>
      <c r="J67" s="63"/>
      <c r="K67" s="54"/>
      <c r="L67" s="54"/>
      <c r="M67" s="54"/>
      <c r="N67" s="54"/>
    </row>
    <row r="68" spans="1:14" ht="15.75" x14ac:dyDescent="0.2">
      <c r="A68" s="54"/>
      <c r="B68" s="1278" t="s">
        <v>281</v>
      </c>
      <c r="C68" s="1279"/>
      <c r="D68" s="1279"/>
      <c r="E68" s="1280"/>
      <c r="F68" s="906">
        <f>+F41+F18</f>
        <v>28019104.74195569</v>
      </c>
      <c r="G68" s="906">
        <f>+G41+G18</f>
        <v>27016048.845648218</v>
      </c>
      <c r="H68" s="906">
        <f>+H41+H18</f>
        <v>29088193.486704312</v>
      </c>
    </row>
    <row r="69" spans="1:14" x14ac:dyDescent="0.25">
      <c r="B69" s="1087"/>
      <c r="C69" s="1"/>
      <c r="D69" s="1"/>
      <c r="E69" s="191"/>
      <c r="F69" s="900"/>
      <c r="G69" s="900"/>
      <c r="H69" s="900"/>
    </row>
    <row r="70" spans="1:14" x14ac:dyDescent="0.25">
      <c r="A70" s="54"/>
      <c r="B70" s="901" t="s">
        <v>922</v>
      </c>
      <c r="C70" s="1"/>
      <c r="D70" s="1"/>
      <c r="E70" s="191"/>
      <c r="F70" s="902"/>
      <c r="G70" s="902"/>
      <c r="H70" s="902"/>
    </row>
    <row r="71" spans="1:14" x14ac:dyDescent="0.25">
      <c r="A71" s="54"/>
      <c r="B71" s="901" t="s">
        <v>923</v>
      </c>
      <c r="C71" s="1"/>
      <c r="D71" s="1"/>
      <c r="E71" s="191"/>
      <c r="F71" s="1"/>
      <c r="G71" s="802"/>
      <c r="H71" s="903"/>
    </row>
    <row r="72" spans="1:14" x14ac:dyDescent="0.25">
      <c r="B72" s="901" t="s">
        <v>823</v>
      </c>
      <c r="C72" s="191"/>
      <c r="D72" s="191"/>
      <c r="E72" s="191"/>
      <c r="F72" s="904"/>
      <c r="G72" s="904"/>
      <c r="H72" s="904"/>
    </row>
    <row r="73" spans="1:14" x14ac:dyDescent="0.25">
      <c r="H73" s="1168"/>
    </row>
    <row r="74" spans="1:14" x14ac:dyDescent="0.25">
      <c r="H74" s="1168"/>
    </row>
  </sheetData>
  <sortState ref="B47:H67">
    <sortCondition ref="B47:B67"/>
  </sortState>
  <mergeCells count="11">
    <mergeCell ref="B68:E68"/>
    <mergeCell ref="B6:H6"/>
    <mergeCell ref="B7:H7"/>
    <mergeCell ref="B8:H8"/>
    <mergeCell ref="B12:B16"/>
    <mergeCell ref="C12:C16"/>
    <mergeCell ref="D12:D16"/>
    <mergeCell ref="E12:E16"/>
    <mergeCell ref="F12:F16"/>
    <mergeCell ref="G12:G16"/>
    <mergeCell ref="H12:H16"/>
  </mergeCells>
  <hyperlinks>
    <hyperlink ref="A1" location="INDICE!A1" display="Indice"/>
  </hyperlinks>
  <printOptions horizontalCentered="1"/>
  <pageMargins left="0.39370078740157483" right="0.39370078740157483" top="0.19685039370078741" bottom="0.19685039370078741" header="0.15748031496062992" footer="0"/>
  <pageSetup paperSize="9" scale="59" orientation="portrait" horizontalDpi="4294967294" verticalDpi="4294967294" r:id="rId1"/>
  <headerFooter scaleWithDoc="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showGridLines="0" showRuler="0" zoomScaleNormal="100" zoomScaleSheetLayoutView="85" workbookViewId="0"/>
  </sheetViews>
  <sheetFormatPr baseColWidth="10" defaultColWidth="11.42578125" defaultRowHeight="12.75" x14ac:dyDescent="0.2"/>
  <cols>
    <col min="1" max="1" width="6.85546875" style="1" customWidth="1"/>
    <col min="2" max="2" width="10.5703125" style="1" customWidth="1"/>
    <col min="3" max="3" width="66.140625" style="1" customWidth="1"/>
    <col min="4" max="4" width="27" style="1" bestFit="1" customWidth="1"/>
    <col min="5" max="5" width="13.42578125" style="1" customWidth="1"/>
    <col min="6" max="6" width="19.85546875" style="1" customWidth="1"/>
    <col min="7" max="7" width="20.5703125" style="1" customWidth="1"/>
    <col min="8" max="8" width="21.28515625" style="1" customWidth="1"/>
    <col min="9" max="9" width="11.42578125" style="1"/>
    <col min="10" max="11" width="13.85546875" style="1" bestFit="1" customWidth="1"/>
    <col min="12" max="16384" width="11.42578125" style="1"/>
  </cols>
  <sheetData>
    <row r="1" spans="1:14" ht="15" x14ac:dyDescent="0.25">
      <c r="A1" s="757" t="s">
        <v>220</v>
      </c>
      <c r="B1" s="191"/>
    </row>
    <row r="2" spans="1:14" ht="15" customHeight="1" x14ac:dyDescent="0.25">
      <c r="A2" s="757"/>
      <c r="B2" s="394" t="str">
        <f>+A.1.7!B2</f>
        <v>MINISTERIO DE ECONOMIA</v>
      </c>
      <c r="C2" s="3"/>
      <c r="D2" s="3"/>
      <c r="E2" s="4"/>
      <c r="F2" s="4"/>
      <c r="G2" s="4"/>
      <c r="H2" s="5"/>
    </row>
    <row r="3" spans="1:14" ht="15" customHeight="1" x14ac:dyDescent="0.25">
      <c r="A3" s="191"/>
      <c r="B3" s="276" t="s">
        <v>305</v>
      </c>
      <c r="C3" s="3"/>
      <c r="D3" s="3"/>
      <c r="E3" s="4"/>
      <c r="F3" s="4"/>
      <c r="G3" s="4"/>
      <c r="H3" s="5"/>
    </row>
    <row r="4" spans="1:14" s="199" customFormat="1" x14ac:dyDescent="0.2">
      <c r="B4" s="35"/>
      <c r="C4" s="35"/>
      <c r="D4" s="35"/>
      <c r="E4" s="445"/>
      <c r="F4" s="446"/>
      <c r="G4" s="446"/>
      <c r="H4" s="35"/>
      <c r="I4" s="1"/>
      <c r="J4" s="1"/>
      <c r="K4" s="1"/>
      <c r="L4" s="1"/>
      <c r="M4" s="1"/>
      <c r="N4" s="1"/>
    </row>
    <row r="5" spans="1:14" s="199" customFormat="1" x14ac:dyDescent="0.2">
      <c r="B5" s="35"/>
      <c r="C5" s="35"/>
      <c r="D5" s="35"/>
      <c r="E5" s="445"/>
      <c r="F5" s="446"/>
      <c r="G5" s="446"/>
      <c r="H5" s="35"/>
      <c r="I5" s="1"/>
      <c r="J5" s="1"/>
      <c r="K5" s="1"/>
      <c r="L5" s="1"/>
      <c r="M5" s="1"/>
      <c r="N5" s="1"/>
    </row>
    <row r="6" spans="1:14" ht="17.25" x14ac:dyDescent="0.2">
      <c r="B6" s="1252" t="s">
        <v>362</v>
      </c>
      <c r="C6" s="1252"/>
      <c r="D6" s="1252"/>
      <c r="E6" s="1252"/>
      <c r="F6" s="1252"/>
      <c r="G6" s="1252"/>
      <c r="H6" s="1252"/>
    </row>
    <row r="7" spans="1:14" ht="17.25" x14ac:dyDescent="0.2">
      <c r="B7" s="1296" t="s">
        <v>229</v>
      </c>
      <c r="C7" s="1296"/>
      <c r="D7" s="1296"/>
      <c r="E7" s="1296"/>
      <c r="F7" s="1296"/>
      <c r="G7" s="1296"/>
      <c r="H7" s="1296"/>
    </row>
    <row r="8" spans="1:14" ht="15" x14ac:dyDescent="0.2">
      <c r="B8" s="1281" t="s">
        <v>893</v>
      </c>
      <c r="C8" s="1281"/>
      <c r="D8" s="1281"/>
      <c r="E8" s="1281"/>
      <c r="F8" s="1281"/>
      <c r="G8" s="1281"/>
      <c r="H8" s="1281"/>
    </row>
    <row r="9" spans="1:14" s="199" customFormat="1" x14ac:dyDescent="0.2">
      <c r="B9" s="447"/>
      <c r="C9" s="447"/>
      <c r="D9" s="447"/>
      <c r="E9" s="447"/>
      <c r="F9" s="447"/>
      <c r="G9" s="447"/>
      <c r="H9" s="447"/>
      <c r="I9" s="1"/>
      <c r="J9" s="1"/>
      <c r="K9" s="1"/>
      <c r="L9" s="1"/>
      <c r="M9" s="1"/>
      <c r="N9" s="1"/>
    </row>
    <row r="10" spans="1:14" s="199" customFormat="1" x14ac:dyDescent="0.2">
      <c r="B10" s="447"/>
      <c r="C10" s="447"/>
      <c r="D10" s="447"/>
      <c r="E10" s="447"/>
      <c r="F10" s="447"/>
      <c r="G10" s="447"/>
      <c r="H10" s="447"/>
      <c r="I10" s="1"/>
      <c r="J10" s="1"/>
      <c r="K10" s="1"/>
      <c r="L10" s="1"/>
      <c r="M10" s="1"/>
      <c r="N10" s="1"/>
    </row>
    <row r="11" spans="1:14" ht="13.5" thickBot="1" x14ac:dyDescent="0.25">
      <c r="B11" s="5"/>
      <c r="C11" s="5"/>
      <c r="D11" s="7"/>
      <c r="E11" s="7"/>
      <c r="F11" s="8"/>
      <c r="G11" s="8"/>
      <c r="H11" s="653" t="s">
        <v>295</v>
      </c>
    </row>
    <row r="12" spans="1:14" ht="13.5" thickTop="1" x14ac:dyDescent="0.2">
      <c r="B12" s="1297" t="s">
        <v>296</v>
      </c>
      <c r="C12" s="1300" t="s">
        <v>291</v>
      </c>
      <c r="D12" s="1300" t="s">
        <v>235</v>
      </c>
      <c r="E12" s="1288" t="s">
        <v>292</v>
      </c>
      <c r="F12" s="1291" t="s">
        <v>334</v>
      </c>
      <c r="G12" s="1291" t="s">
        <v>335</v>
      </c>
      <c r="H12" s="1291" t="s">
        <v>336</v>
      </c>
    </row>
    <row r="13" spans="1:14" ht="17.25" customHeight="1" x14ac:dyDescent="0.2">
      <c r="B13" s="1298"/>
      <c r="C13" s="1301"/>
      <c r="D13" s="1301"/>
      <c r="E13" s="1289"/>
      <c r="F13" s="1292"/>
      <c r="G13" s="1292"/>
      <c r="H13" s="1292"/>
    </row>
    <row r="14" spans="1:14" x14ac:dyDescent="0.2">
      <c r="B14" s="1298"/>
      <c r="C14" s="1301"/>
      <c r="D14" s="1301"/>
      <c r="E14" s="1289"/>
      <c r="F14" s="1292"/>
      <c r="G14" s="1292"/>
      <c r="H14" s="1292"/>
    </row>
    <row r="15" spans="1:14" x14ac:dyDescent="0.2">
      <c r="B15" s="1299"/>
      <c r="C15" s="1302"/>
      <c r="D15" s="1302"/>
      <c r="E15" s="1290"/>
      <c r="F15" s="1293"/>
      <c r="G15" s="1293"/>
      <c r="H15" s="1293"/>
    </row>
    <row r="16" spans="1:14" ht="13.5" customHeight="1" x14ac:dyDescent="0.25">
      <c r="B16" s="949"/>
      <c r="C16" s="950"/>
      <c r="D16" s="951"/>
      <c r="E16" s="952"/>
      <c r="F16" s="953"/>
      <c r="G16" s="954"/>
      <c r="H16" s="955"/>
    </row>
    <row r="17" spans="2:14" s="129" customFormat="1" ht="15.75" x14ac:dyDescent="0.25">
      <c r="B17" s="949"/>
      <c r="C17" s="891" t="s">
        <v>306</v>
      </c>
      <c r="D17" s="951"/>
      <c r="E17" s="952"/>
      <c r="F17" s="893">
        <f>+F22+F19+F30+F37</f>
        <v>5697141.0689532245</v>
      </c>
      <c r="G17" s="893">
        <f>+G22+G19+G30+G37</f>
        <v>5678744.7821857836</v>
      </c>
      <c r="H17" s="893">
        <f>+H22+H19+H30+H37</f>
        <v>20788927.096275743</v>
      </c>
      <c r="I17" s="802"/>
      <c r="J17" s="802"/>
      <c r="K17" s="1"/>
      <c r="L17" s="1"/>
      <c r="M17" s="1"/>
      <c r="N17" s="1"/>
    </row>
    <row r="18" spans="2:14" ht="13.5" customHeight="1" x14ac:dyDescent="0.25">
      <c r="B18" s="949"/>
      <c r="C18" s="950"/>
      <c r="D18" s="951"/>
      <c r="E18" s="952"/>
      <c r="F18" s="953"/>
      <c r="G18" s="954"/>
      <c r="H18" s="955"/>
      <c r="I18" s="802"/>
    </row>
    <row r="19" spans="2:14" s="10" customFormat="1" ht="15" x14ac:dyDescent="0.25">
      <c r="B19" s="956"/>
      <c r="C19" s="888" t="s">
        <v>385</v>
      </c>
      <c r="D19" s="957"/>
      <c r="E19" s="958"/>
      <c r="F19" s="959">
        <f>+F20</f>
        <v>33582.122613072308</v>
      </c>
      <c r="G19" s="959">
        <f>+G20</f>
        <v>15185.835845631358</v>
      </c>
      <c r="H19" s="959">
        <f>+H20</f>
        <v>207331.3945158525</v>
      </c>
      <c r="I19" s="802"/>
      <c r="J19" s="802"/>
      <c r="K19" s="1"/>
      <c r="L19" s="1"/>
      <c r="M19" s="1"/>
      <c r="N19" s="1"/>
    </row>
    <row r="20" spans="2:14" ht="15" x14ac:dyDescent="0.25">
      <c r="B20" s="960">
        <v>38061</v>
      </c>
      <c r="C20" s="961" t="s">
        <v>728</v>
      </c>
      <c r="D20" s="962">
        <v>0.02</v>
      </c>
      <c r="E20" s="963">
        <v>2024</v>
      </c>
      <c r="F20" s="897">
        <v>33582.122613072308</v>
      </c>
      <c r="G20" s="897">
        <v>15185.835845631358</v>
      </c>
      <c r="H20" s="964">
        <v>207331.3945158525</v>
      </c>
      <c r="I20" s="802"/>
    </row>
    <row r="21" spans="2:14" ht="13.5" customHeight="1" x14ac:dyDescent="0.25">
      <c r="B21" s="949"/>
      <c r="C21" s="950"/>
      <c r="D21" s="951"/>
      <c r="E21" s="952"/>
      <c r="F21" s="953"/>
      <c r="G21" s="954"/>
      <c r="H21" s="955"/>
      <c r="I21" s="802"/>
    </row>
    <row r="22" spans="2:14" s="2" customFormat="1" ht="13.5" customHeight="1" x14ac:dyDescent="0.25">
      <c r="B22" s="956"/>
      <c r="C22" s="888" t="s">
        <v>865</v>
      </c>
      <c r="D22" s="957"/>
      <c r="E22" s="958"/>
      <c r="F22" s="959">
        <f>SUM(F23:F28)</f>
        <v>5023519.1654223697</v>
      </c>
      <c r="G22" s="959">
        <f>SUM(G23:G28)</f>
        <v>5023519.1654223697</v>
      </c>
      <c r="H22" s="959">
        <f>SUM(H23:H28)</f>
        <v>11034978.004293077</v>
      </c>
      <c r="I22" s="802"/>
      <c r="J22" s="802"/>
      <c r="K22" s="1"/>
      <c r="L22" s="1"/>
      <c r="M22" s="1"/>
      <c r="N22" s="1"/>
    </row>
    <row r="23" spans="2:14" ht="13.5" customHeight="1" x14ac:dyDescent="0.25">
      <c r="B23" s="960">
        <v>42573</v>
      </c>
      <c r="C23" s="961" t="s">
        <v>637</v>
      </c>
      <c r="D23" s="962">
        <v>2.5000000000000001E-2</v>
      </c>
      <c r="E23" s="963">
        <v>2021</v>
      </c>
      <c r="F23" s="897">
        <v>997067.85910980694</v>
      </c>
      <c r="G23" s="897">
        <v>997067.85910980694</v>
      </c>
      <c r="H23" s="964">
        <v>2610914.2578943404</v>
      </c>
      <c r="I23" s="802"/>
      <c r="J23" s="802"/>
    </row>
    <row r="24" spans="2:14" ht="13.5" customHeight="1" x14ac:dyDescent="0.25">
      <c r="B24" s="960">
        <v>42671</v>
      </c>
      <c r="C24" s="961" t="s">
        <v>638</v>
      </c>
      <c r="D24" s="962">
        <v>2.2499999999999999E-2</v>
      </c>
      <c r="E24" s="963">
        <v>2020</v>
      </c>
      <c r="F24" s="897">
        <v>1918075.0106413844</v>
      </c>
      <c r="G24" s="897">
        <v>1918075.0106413844</v>
      </c>
      <c r="H24" s="964">
        <v>4781661.2310207533</v>
      </c>
      <c r="I24" s="802"/>
      <c r="J24" s="802"/>
    </row>
    <row r="25" spans="2:14" ht="13.5" customHeight="1" x14ac:dyDescent="0.25">
      <c r="B25" s="960">
        <v>43165</v>
      </c>
      <c r="C25" s="961" t="s">
        <v>682</v>
      </c>
      <c r="D25" s="962">
        <v>0.04</v>
      </c>
      <c r="E25" s="963">
        <v>2023</v>
      </c>
      <c r="F25" s="897">
        <v>491544.87618640577</v>
      </c>
      <c r="G25" s="897">
        <v>491544.87618640577</v>
      </c>
      <c r="H25" s="964">
        <v>914979.26182412787</v>
      </c>
      <c r="I25" s="802"/>
      <c r="J25" s="802"/>
    </row>
    <row r="26" spans="2:14" ht="13.5" customHeight="1" x14ac:dyDescent="0.25">
      <c r="B26" s="960">
        <v>43217</v>
      </c>
      <c r="C26" s="961" t="s">
        <v>683</v>
      </c>
      <c r="D26" s="962">
        <v>0.04</v>
      </c>
      <c r="E26" s="963">
        <v>2025</v>
      </c>
      <c r="F26" s="897">
        <v>505536.08833130926</v>
      </c>
      <c r="G26" s="897">
        <v>505536.08833130926</v>
      </c>
      <c r="H26" s="964">
        <v>905360.52620389976</v>
      </c>
      <c r="I26" s="802"/>
      <c r="J26" s="802"/>
    </row>
    <row r="27" spans="2:14" ht="13.5" customHeight="1" x14ac:dyDescent="0.25">
      <c r="B27" s="960">
        <v>43433</v>
      </c>
      <c r="C27" s="961" t="s">
        <v>719</v>
      </c>
      <c r="D27" s="962">
        <v>8.5000000000000006E-2</v>
      </c>
      <c r="E27" s="963">
        <v>2022</v>
      </c>
      <c r="F27" s="897">
        <v>590084.66339346359</v>
      </c>
      <c r="G27" s="897">
        <v>590084.66339346359</v>
      </c>
      <c r="H27" s="964">
        <v>819969.75836511736</v>
      </c>
      <c r="I27" s="802"/>
      <c r="J27" s="802"/>
    </row>
    <row r="28" spans="2:14" s="191" customFormat="1" ht="15" x14ac:dyDescent="0.25">
      <c r="B28" s="960">
        <v>43165</v>
      </c>
      <c r="C28" s="961" t="s">
        <v>870</v>
      </c>
      <c r="D28" s="962">
        <v>0.04</v>
      </c>
      <c r="E28" s="963">
        <v>2020</v>
      </c>
      <c r="F28" s="897">
        <v>521210.66775999998</v>
      </c>
      <c r="G28" s="897">
        <v>521210.66775999998</v>
      </c>
      <c r="H28" s="964">
        <v>1002092.968984838</v>
      </c>
      <c r="I28" s="802"/>
      <c r="J28" s="802"/>
      <c r="K28" s="1"/>
      <c r="L28" s="1"/>
      <c r="M28" s="1"/>
      <c r="N28" s="1"/>
    </row>
    <row r="29" spans="2:14" s="191" customFormat="1" ht="15" x14ac:dyDescent="0.25">
      <c r="B29" s="960"/>
      <c r="C29" s="961"/>
      <c r="D29" s="962"/>
      <c r="E29" s="963"/>
      <c r="F29" s="919"/>
      <c r="G29" s="926"/>
      <c r="H29" s="965"/>
      <c r="I29" s="802"/>
      <c r="J29" s="802"/>
      <c r="K29" s="1"/>
      <c r="L29" s="1"/>
      <c r="M29" s="1"/>
      <c r="N29" s="1"/>
    </row>
    <row r="30" spans="2:14" ht="15" x14ac:dyDescent="0.25">
      <c r="B30" s="956"/>
      <c r="C30" s="888" t="s">
        <v>386</v>
      </c>
      <c r="D30" s="957"/>
      <c r="E30" s="958"/>
      <c r="F30" s="959">
        <f>SUM(F31:F35)</f>
        <v>640039.78091778245</v>
      </c>
      <c r="G30" s="959">
        <f>SUM(G31:G35)</f>
        <v>640039.78091778245</v>
      </c>
      <c r="H30" s="959">
        <f>SUM(H31:H35)</f>
        <v>9545719.2496927977</v>
      </c>
      <c r="I30" s="802"/>
      <c r="J30" s="802"/>
    </row>
    <row r="31" spans="2:14" s="10" customFormat="1" ht="15" x14ac:dyDescent="0.25">
      <c r="B31" s="960">
        <v>37986</v>
      </c>
      <c r="C31" s="961" t="s">
        <v>639</v>
      </c>
      <c r="D31" s="962">
        <v>1.18E-2</v>
      </c>
      <c r="E31" s="963">
        <v>2038</v>
      </c>
      <c r="F31" s="897">
        <v>49126.483148390413</v>
      </c>
      <c r="G31" s="897">
        <v>49126.483148390413</v>
      </c>
      <c r="H31" s="964">
        <v>553131.57591299864</v>
      </c>
      <c r="I31" s="802"/>
      <c r="J31" s="802"/>
      <c r="K31" s="1"/>
      <c r="L31" s="1"/>
      <c r="M31" s="1"/>
      <c r="N31" s="1"/>
    </row>
    <row r="32" spans="2:14" ht="15" x14ac:dyDescent="0.25">
      <c r="B32" s="960">
        <v>37986</v>
      </c>
      <c r="C32" s="961" t="s">
        <v>640</v>
      </c>
      <c r="D32" s="962">
        <v>1.18E-2</v>
      </c>
      <c r="E32" s="963">
        <v>2038</v>
      </c>
      <c r="F32" s="897">
        <v>195.3761316786632</v>
      </c>
      <c r="G32" s="897">
        <v>195.3761316786632</v>
      </c>
      <c r="H32" s="964">
        <v>2199.805496914305</v>
      </c>
      <c r="I32" s="802"/>
      <c r="J32" s="802"/>
    </row>
    <row r="33" spans="2:14" ht="15" x14ac:dyDescent="0.25">
      <c r="B33" s="960">
        <v>37986</v>
      </c>
      <c r="C33" s="961" t="s">
        <v>641</v>
      </c>
      <c r="D33" s="962">
        <v>5.8299999999999998E-2</v>
      </c>
      <c r="E33" s="963">
        <v>2033</v>
      </c>
      <c r="F33" s="897">
        <v>181401.43386792173</v>
      </c>
      <c r="G33" s="897">
        <v>181401.43386792173</v>
      </c>
      <c r="H33" s="964">
        <v>2593793.6483470388</v>
      </c>
      <c r="I33" s="802"/>
      <c r="J33" s="802"/>
    </row>
    <row r="34" spans="2:14" ht="15" x14ac:dyDescent="0.25">
      <c r="B34" s="960">
        <v>37986</v>
      </c>
      <c r="C34" s="961" t="s">
        <v>642</v>
      </c>
      <c r="D34" s="962">
        <v>5.8299999999999998E-2</v>
      </c>
      <c r="E34" s="963">
        <v>2033</v>
      </c>
      <c r="F34" s="897">
        <v>2180.5806113106191</v>
      </c>
      <c r="G34" s="897">
        <v>2180.5806113106191</v>
      </c>
      <c r="H34" s="964">
        <v>31179.321087254379</v>
      </c>
      <c r="I34" s="802"/>
      <c r="J34" s="802"/>
    </row>
    <row r="35" spans="2:14" ht="15" x14ac:dyDescent="0.25">
      <c r="B35" s="960">
        <v>37986</v>
      </c>
      <c r="C35" s="961" t="s">
        <v>643</v>
      </c>
      <c r="D35" s="962">
        <v>3.3099999999999997E-2</v>
      </c>
      <c r="E35" s="963">
        <v>2045</v>
      </c>
      <c r="F35" s="897">
        <v>407135.90715848107</v>
      </c>
      <c r="G35" s="897">
        <v>407135.90715848107</v>
      </c>
      <c r="H35" s="964">
        <v>6365414.8988485914</v>
      </c>
      <c r="I35" s="802"/>
    </row>
    <row r="36" spans="2:14" s="191" customFormat="1" ht="15" x14ac:dyDescent="0.25">
      <c r="B36" s="967"/>
      <c r="C36" s="961"/>
      <c r="D36" s="962"/>
      <c r="E36" s="963"/>
      <c r="F36" s="919"/>
      <c r="G36" s="926"/>
      <c r="H36" s="965"/>
      <c r="I36" s="802"/>
      <c r="J36" s="802"/>
      <c r="K36" s="1"/>
      <c r="L36" s="1"/>
      <c r="M36" s="1"/>
      <c r="N36" s="1"/>
    </row>
    <row r="37" spans="2:14" ht="15" x14ac:dyDescent="0.25">
      <c r="B37" s="968"/>
      <c r="C37" s="888" t="s">
        <v>298</v>
      </c>
      <c r="D37" s="957"/>
      <c r="E37" s="958"/>
      <c r="F37" s="959"/>
      <c r="G37" s="959"/>
      <c r="H37" s="966">
        <v>898.44777401359215</v>
      </c>
      <c r="I37" s="802"/>
    </row>
    <row r="38" spans="2:14" s="129" customFormat="1" ht="15.75" x14ac:dyDescent="0.25">
      <c r="B38" s="967"/>
      <c r="C38" s="961"/>
      <c r="D38" s="962"/>
      <c r="E38" s="963"/>
      <c r="F38" s="919"/>
      <c r="G38" s="926"/>
      <c r="H38" s="965"/>
      <c r="I38" s="802"/>
      <c r="J38" s="802"/>
      <c r="K38" s="1"/>
      <c r="L38" s="1"/>
      <c r="M38" s="1"/>
      <c r="N38" s="1"/>
    </row>
    <row r="39" spans="2:14" s="10" customFormat="1" ht="15" x14ac:dyDescent="0.25">
      <c r="B39" s="967"/>
      <c r="C39" s="891" t="s">
        <v>221</v>
      </c>
      <c r="D39" s="962"/>
      <c r="E39" s="963"/>
      <c r="F39" s="969">
        <f>SUM(F41:F42)</f>
        <v>910813.95794999995</v>
      </c>
      <c r="G39" s="969">
        <f>SUM(G41:G42)</f>
        <v>774191.86425999994</v>
      </c>
      <c r="H39" s="969">
        <f>SUM(H41:H42)</f>
        <v>948644.41561587364</v>
      </c>
      <c r="I39" s="802"/>
      <c r="J39" s="1"/>
      <c r="K39" s="1"/>
      <c r="L39" s="1"/>
      <c r="M39" s="1"/>
      <c r="N39" s="1"/>
    </row>
    <row r="40" spans="2:14" s="191" customFormat="1" ht="15" x14ac:dyDescent="0.25">
      <c r="B40" s="967"/>
      <c r="C40" s="961"/>
      <c r="D40" s="962"/>
      <c r="E40" s="963"/>
      <c r="F40" s="919"/>
      <c r="G40" s="926"/>
      <c r="H40" s="965"/>
      <c r="I40" s="802"/>
      <c r="J40" s="1"/>
      <c r="K40" s="1"/>
      <c r="L40" s="1"/>
      <c r="M40" s="1"/>
      <c r="N40" s="1"/>
    </row>
    <row r="41" spans="2:14" s="10" customFormat="1" ht="15" x14ac:dyDescent="0.25">
      <c r="B41" s="960">
        <v>43524</v>
      </c>
      <c r="C41" s="961" t="s">
        <v>729</v>
      </c>
      <c r="D41" s="962" t="s">
        <v>50</v>
      </c>
      <c r="E41" s="963">
        <v>2019</v>
      </c>
      <c r="F41" s="919">
        <v>135707.63761000001</v>
      </c>
      <c r="G41" s="926">
        <v>115351.49197</v>
      </c>
      <c r="H41" s="965">
        <v>145256.25849506538</v>
      </c>
      <c r="I41" s="802"/>
      <c r="J41" s="1"/>
      <c r="K41" s="1"/>
      <c r="L41" s="1067"/>
      <c r="M41" s="1067"/>
      <c r="N41" s="1067"/>
    </row>
    <row r="42" spans="2:14" s="10" customFormat="1" ht="15" x14ac:dyDescent="0.25">
      <c r="B42" s="960">
        <v>43553</v>
      </c>
      <c r="C42" s="961" t="s">
        <v>730</v>
      </c>
      <c r="D42" s="962" t="s">
        <v>50</v>
      </c>
      <c r="E42" s="963">
        <v>2019</v>
      </c>
      <c r="F42" s="919">
        <v>775106.32033999998</v>
      </c>
      <c r="G42" s="926">
        <v>658840.37228999997</v>
      </c>
      <c r="H42" s="965">
        <v>803388.15712080826</v>
      </c>
      <c r="I42" s="802"/>
      <c r="J42" s="1"/>
      <c r="K42" s="1"/>
      <c r="L42" s="1067"/>
      <c r="M42" s="1067"/>
      <c r="N42" s="1067"/>
    </row>
    <row r="43" spans="2:14" ht="15" x14ac:dyDescent="0.25">
      <c r="B43" s="967"/>
      <c r="C43" s="961"/>
      <c r="D43" s="962"/>
      <c r="E43" s="963"/>
      <c r="F43" s="919"/>
      <c r="G43" s="926"/>
      <c r="H43" s="965"/>
      <c r="I43" s="802"/>
    </row>
    <row r="44" spans="2:14" s="10" customFormat="1" ht="15" x14ac:dyDescent="0.25">
      <c r="B44" s="968"/>
      <c r="C44" s="891" t="s">
        <v>384</v>
      </c>
      <c r="D44" s="970"/>
      <c r="E44" s="958"/>
      <c r="F44" s="893">
        <f>+F46</f>
        <v>30081.456700423743</v>
      </c>
      <c r="G44" s="893">
        <f>+G46</f>
        <v>30081.456700423743</v>
      </c>
      <c r="H44" s="893">
        <f>+H46</f>
        <v>584431.07180310832</v>
      </c>
      <c r="I44" s="802"/>
      <c r="J44" s="802"/>
      <c r="K44" s="1"/>
      <c r="L44" s="1"/>
      <c r="M44" s="1"/>
      <c r="N44" s="1"/>
    </row>
    <row r="45" spans="2:14" ht="15" x14ac:dyDescent="0.25">
      <c r="B45" s="967"/>
      <c r="C45" s="961"/>
      <c r="D45" s="907"/>
      <c r="E45" s="963"/>
      <c r="F45" s="926"/>
      <c r="G45" s="926"/>
      <c r="H45" s="965"/>
      <c r="I45" s="802"/>
      <c r="J45" s="802"/>
    </row>
    <row r="46" spans="2:14" ht="15" x14ac:dyDescent="0.25">
      <c r="B46" s="956"/>
      <c r="C46" s="971" t="s">
        <v>387</v>
      </c>
      <c r="D46" s="972"/>
      <c r="E46" s="958"/>
      <c r="F46" s="959">
        <f>SUM(F47:F56)</f>
        <v>30081.456700423743</v>
      </c>
      <c r="G46" s="959">
        <f>SUM(G47:G56)</f>
        <v>30081.456700423743</v>
      </c>
      <c r="H46" s="959">
        <f>SUM(H47:H56)</f>
        <v>584431.07180310832</v>
      </c>
      <c r="I46" s="90"/>
      <c r="J46" s="802"/>
    </row>
    <row r="47" spans="2:14" ht="15" x14ac:dyDescent="0.25">
      <c r="B47" s="960">
        <v>37201</v>
      </c>
      <c r="C47" s="961" t="s">
        <v>314</v>
      </c>
      <c r="D47" s="921">
        <v>0.05</v>
      </c>
      <c r="E47" s="963">
        <v>2027</v>
      </c>
      <c r="F47" s="919">
        <v>1017.4379959102336</v>
      </c>
      <c r="G47" s="919">
        <v>1017.4379959102336</v>
      </c>
      <c r="H47" s="964">
        <v>17105.86654796563</v>
      </c>
      <c r="I47" s="802"/>
      <c r="J47" s="802"/>
    </row>
    <row r="48" spans="2:14" ht="15" x14ac:dyDescent="0.25">
      <c r="B48" s="960">
        <v>37201</v>
      </c>
      <c r="C48" s="961" t="s">
        <v>312</v>
      </c>
      <c r="D48" s="921">
        <v>0.05</v>
      </c>
      <c r="E48" s="963">
        <v>2020</v>
      </c>
      <c r="F48" s="919">
        <v>625.20198824496197</v>
      </c>
      <c r="G48" s="919">
        <v>625.20198824496197</v>
      </c>
      <c r="H48" s="964">
        <v>10512.424145705903</v>
      </c>
      <c r="I48" s="802"/>
      <c r="J48" s="802"/>
    </row>
    <row r="49" spans="2:14" ht="15" x14ac:dyDescent="0.25">
      <c r="B49" s="960">
        <v>37201</v>
      </c>
      <c r="C49" s="961" t="s">
        <v>315</v>
      </c>
      <c r="D49" s="921">
        <v>0.05</v>
      </c>
      <c r="E49" s="963">
        <v>2027</v>
      </c>
      <c r="F49" s="919">
        <v>2890.9767105699784</v>
      </c>
      <c r="G49" s="919">
        <v>2890.9767105699784</v>
      </c>
      <c r="H49" s="964">
        <v>48589.950480123654</v>
      </c>
      <c r="I49" s="802"/>
      <c r="J49" s="802"/>
    </row>
    <row r="50" spans="2:14" ht="15" x14ac:dyDescent="0.25">
      <c r="B50" s="960">
        <v>37201</v>
      </c>
      <c r="C50" s="961" t="s">
        <v>318</v>
      </c>
      <c r="D50" s="921">
        <v>0.05</v>
      </c>
      <c r="E50" s="963">
        <v>2030</v>
      </c>
      <c r="F50" s="919">
        <v>219.19033744916024</v>
      </c>
      <c r="G50" s="919">
        <v>219.19033744916024</v>
      </c>
      <c r="H50" s="964">
        <v>3685.5639116171233</v>
      </c>
      <c r="I50" s="802"/>
      <c r="J50" s="802"/>
    </row>
    <row r="51" spans="2:14" ht="15" x14ac:dyDescent="0.25">
      <c r="B51" s="960">
        <v>37201</v>
      </c>
      <c r="C51" s="961" t="s">
        <v>319</v>
      </c>
      <c r="D51" s="921">
        <v>0.05</v>
      </c>
      <c r="E51" s="963">
        <v>2031</v>
      </c>
      <c r="F51" s="919">
        <v>50.203011555240508</v>
      </c>
      <c r="G51" s="919">
        <v>50.203011555240508</v>
      </c>
      <c r="H51" s="964">
        <v>844.13578596880791</v>
      </c>
      <c r="I51" s="802"/>
      <c r="J51" s="802"/>
    </row>
    <row r="52" spans="2:14" ht="15" x14ac:dyDescent="0.25">
      <c r="B52" s="960">
        <v>37201</v>
      </c>
      <c r="C52" s="961" t="s">
        <v>320</v>
      </c>
      <c r="D52" s="921">
        <v>0.05</v>
      </c>
      <c r="E52" s="963">
        <v>2031</v>
      </c>
      <c r="F52" s="919">
        <v>16399.261927471794</v>
      </c>
      <c r="G52" s="919">
        <v>16399.261927471794</v>
      </c>
      <c r="H52" s="964">
        <v>339578.48653898324</v>
      </c>
      <c r="I52" s="802"/>
      <c r="J52" s="802"/>
    </row>
    <row r="53" spans="2:14" ht="15" x14ac:dyDescent="0.25">
      <c r="B53" s="960">
        <v>37201</v>
      </c>
      <c r="C53" s="961" t="s">
        <v>313</v>
      </c>
      <c r="D53" s="921">
        <v>0.05</v>
      </c>
      <c r="E53" s="963">
        <v>2020</v>
      </c>
      <c r="F53" s="919">
        <v>288.5740614298893</v>
      </c>
      <c r="G53" s="919">
        <v>288.5740614298893</v>
      </c>
      <c r="H53" s="964">
        <v>4832.3633180739425</v>
      </c>
      <c r="I53" s="802"/>
      <c r="J53" s="802"/>
    </row>
    <row r="54" spans="2:14" ht="15" x14ac:dyDescent="0.25">
      <c r="B54" s="960">
        <v>37201</v>
      </c>
      <c r="C54" s="961" t="s">
        <v>316</v>
      </c>
      <c r="D54" s="921">
        <v>0.05</v>
      </c>
      <c r="E54" s="963">
        <v>2027</v>
      </c>
      <c r="F54" s="919">
        <v>2960.4656322372271</v>
      </c>
      <c r="G54" s="919">
        <v>2960.4656322372271</v>
      </c>
      <c r="H54" s="964">
        <v>49559.341824789059</v>
      </c>
      <c r="I54" s="802"/>
    </row>
    <row r="55" spans="2:14" s="191" customFormat="1" ht="15" x14ac:dyDescent="0.25">
      <c r="B55" s="960">
        <v>37201</v>
      </c>
      <c r="C55" s="961" t="s">
        <v>317</v>
      </c>
      <c r="D55" s="921">
        <v>0.05</v>
      </c>
      <c r="E55" s="963">
        <v>2030</v>
      </c>
      <c r="F55" s="919">
        <v>1646.6079435980562</v>
      </c>
      <c r="G55" s="919">
        <v>1646.6079435980562</v>
      </c>
      <c r="H55" s="964">
        <v>27573.537911188523</v>
      </c>
      <c r="I55" s="802"/>
      <c r="J55" s="802"/>
      <c r="K55" s="1"/>
      <c r="L55" s="1"/>
      <c r="M55" s="1"/>
      <c r="N55" s="1"/>
    </row>
    <row r="56" spans="2:14" ht="15" x14ac:dyDescent="0.25">
      <c r="B56" s="960">
        <v>37201</v>
      </c>
      <c r="C56" s="961" t="s">
        <v>321</v>
      </c>
      <c r="D56" s="921">
        <v>0.05</v>
      </c>
      <c r="E56" s="963">
        <v>2031</v>
      </c>
      <c r="F56" s="919">
        <v>3983.5370919571978</v>
      </c>
      <c r="G56" s="919">
        <v>3983.5370919571978</v>
      </c>
      <c r="H56" s="964">
        <v>82149.401338692347</v>
      </c>
      <c r="I56" s="802"/>
      <c r="J56" s="802"/>
    </row>
    <row r="57" spans="2:14" s="534" customFormat="1" ht="15.75" x14ac:dyDescent="0.25">
      <c r="B57" s="960"/>
      <c r="C57" s="961"/>
      <c r="D57" s="921"/>
      <c r="E57" s="963"/>
      <c r="F57" s="919"/>
      <c r="G57" s="926"/>
      <c r="H57" s="965"/>
      <c r="I57" s="802"/>
      <c r="J57" s="802"/>
      <c r="K57" s="1"/>
      <c r="L57" s="1"/>
      <c r="M57" s="1"/>
      <c r="N57" s="1"/>
    </row>
    <row r="58" spans="2:14" ht="15" x14ac:dyDescent="0.25">
      <c r="B58" s="956"/>
      <c r="C58" s="973" t="s">
        <v>349</v>
      </c>
      <c r="D58" s="972"/>
      <c r="E58" s="958"/>
      <c r="F58" s="893">
        <f>+F60</f>
        <v>25479.83541695985</v>
      </c>
      <c r="G58" s="893">
        <f>+G60</f>
        <v>25479.83541695985</v>
      </c>
      <c r="H58" s="893">
        <f>+H60</f>
        <v>286886.02592804527</v>
      </c>
      <c r="I58" s="802"/>
      <c r="J58" s="802"/>
    </row>
    <row r="59" spans="2:14" s="10" customFormat="1" ht="15" x14ac:dyDescent="0.25">
      <c r="B59" s="960"/>
      <c r="C59" s="961"/>
      <c r="D59" s="921"/>
      <c r="E59" s="963"/>
      <c r="F59" s="919"/>
      <c r="G59" s="926"/>
      <c r="H59" s="965"/>
      <c r="I59" s="802"/>
      <c r="J59" s="1"/>
      <c r="K59" s="1"/>
      <c r="L59" s="1"/>
      <c r="M59" s="1"/>
      <c r="N59" s="1"/>
    </row>
    <row r="60" spans="2:14" s="129" customFormat="1" ht="15.75" x14ac:dyDescent="0.25">
      <c r="B60" s="960">
        <v>38930</v>
      </c>
      <c r="C60" s="961" t="s">
        <v>559</v>
      </c>
      <c r="D60" s="921">
        <v>1.18E-2</v>
      </c>
      <c r="E60" s="963">
        <v>2038</v>
      </c>
      <c r="F60" s="919">
        <v>25479.83541695985</v>
      </c>
      <c r="G60" s="897">
        <v>25479.83541695985</v>
      </c>
      <c r="H60" s="964">
        <v>286886.02592804527</v>
      </c>
      <c r="I60" s="802"/>
      <c r="J60" s="802"/>
      <c r="K60" s="1"/>
      <c r="L60" s="1"/>
      <c r="M60" s="1"/>
      <c r="N60" s="1"/>
    </row>
    <row r="61" spans="2:14" ht="15" x14ac:dyDescent="0.25">
      <c r="B61" s="960"/>
      <c r="C61" s="974"/>
      <c r="D61" s="921"/>
      <c r="E61" s="963"/>
      <c r="F61" s="975"/>
      <c r="G61" s="954"/>
      <c r="H61" s="955"/>
      <c r="I61" s="802"/>
    </row>
    <row r="62" spans="2:14" ht="15.75" x14ac:dyDescent="0.25">
      <c r="B62" s="1294" t="s">
        <v>281</v>
      </c>
      <c r="C62" s="1295"/>
      <c r="D62" s="1295"/>
      <c r="E62" s="1295"/>
      <c r="F62" s="976">
        <f>+F58+F44+F39+F17</f>
        <v>6663516.3190206084</v>
      </c>
      <c r="G62" s="976">
        <f>+G58+G44+G39+G17</f>
        <v>6508497.9385631671</v>
      </c>
      <c r="H62" s="976">
        <f>+H58+H44+H39+H17</f>
        <v>22608888.609622769</v>
      </c>
      <c r="I62" s="802"/>
    </row>
    <row r="63" spans="2:14" ht="15" x14ac:dyDescent="0.25">
      <c r="B63" s="977"/>
      <c r="C63" s="191"/>
      <c r="D63" s="191"/>
      <c r="E63" s="191"/>
      <c r="F63" s="978"/>
      <c r="G63" s="978"/>
      <c r="H63" s="979"/>
      <c r="I63" s="802"/>
    </row>
    <row r="64" spans="2:14" x14ac:dyDescent="0.2">
      <c r="B64" s="901" t="s">
        <v>337</v>
      </c>
      <c r="C64" s="980"/>
      <c r="D64" s="980"/>
      <c r="E64" s="980"/>
      <c r="F64" s="980"/>
      <c r="G64" s="980"/>
      <c r="H64" s="981"/>
      <c r="I64" s="802"/>
    </row>
    <row r="65" spans="2:9" x14ac:dyDescent="0.2">
      <c r="B65" s="901" t="s">
        <v>924</v>
      </c>
      <c r="C65" s="980"/>
      <c r="D65" s="980"/>
      <c r="E65" s="980"/>
      <c r="F65" s="980"/>
      <c r="G65" s="980"/>
      <c r="H65" s="1234"/>
      <c r="I65" s="802"/>
    </row>
    <row r="66" spans="2:9" x14ac:dyDescent="0.2">
      <c r="B66" s="901" t="s">
        <v>925</v>
      </c>
      <c r="C66" s="980"/>
      <c r="D66" s="980"/>
      <c r="E66" s="980"/>
      <c r="F66" s="980"/>
      <c r="G66" s="980"/>
      <c r="H66" s="90"/>
      <c r="I66" s="802"/>
    </row>
    <row r="67" spans="2:9" x14ac:dyDescent="0.2">
      <c r="H67" s="90"/>
      <c r="I67" s="802"/>
    </row>
    <row r="68" spans="2:9" x14ac:dyDescent="0.2">
      <c r="H68" s="90"/>
      <c r="I68" s="802"/>
    </row>
    <row r="69" spans="2:9" x14ac:dyDescent="0.2">
      <c r="H69" s="90"/>
      <c r="I69" s="802"/>
    </row>
    <row r="70" spans="2:9" x14ac:dyDescent="0.2">
      <c r="F70" s="1068"/>
      <c r="G70" s="1068"/>
      <c r="H70" s="1068"/>
      <c r="I70" s="802"/>
    </row>
    <row r="71" spans="2:9" x14ac:dyDescent="0.2">
      <c r="I71" s="802"/>
    </row>
    <row r="72" spans="2:9" x14ac:dyDescent="0.2">
      <c r="I72" s="802"/>
    </row>
    <row r="73" spans="2:9" x14ac:dyDescent="0.2">
      <c r="I73" s="802"/>
    </row>
  </sheetData>
  <sortState ref="B20:H21">
    <sortCondition ref="B20:B21"/>
  </sortState>
  <mergeCells count="11">
    <mergeCell ref="B62:E62"/>
    <mergeCell ref="B6:H6"/>
    <mergeCell ref="B7:H7"/>
    <mergeCell ref="B8:H8"/>
    <mergeCell ref="B12:B15"/>
    <mergeCell ref="C12:C15"/>
    <mergeCell ref="D12:D15"/>
    <mergeCell ref="E12:E15"/>
    <mergeCell ref="F12:F15"/>
    <mergeCell ref="G12:G15"/>
    <mergeCell ref="H12:H15"/>
  </mergeCells>
  <hyperlinks>
    <hyperlink ref="A1" location="INDICE!A1" display="Indice"/>
  </hyperlinks>
  <printOptions horizontalCentered="1"/>
  <pageMargins left="0.39370078740157483" right="0.39370078740157483" top="0.19685039370078741" bottom="0.19685039370078741" header="0.15748031496062992" footer="0"/>
  <pageSetup paperSize="9" scale="59" orientation="portrait" horizontalDpi="4294967294" verticalDpi="4294967294" r:id="rId1"/>
  <headerFooter scaleWithDoc="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32</vt:i4>
      </vt:variant>
    </vt:vector>
  </HeadingPairs>
  <TitlesOfParts>
    <vt:vector size="62" baseType="lpstr">
      <vt:lpstr>INDICE</vt:lpstr>
      <vt:lpstr>A.1.1</vt:lpstr>
      <vt:lpstr>A.1.2</vt:lpstr>
      <vt:lpstr>A.1.3</vt:lpstr>
      <vt:lpstr>A.1.4</vt:lpstr>
      <vt:lpstr>A.1.5</vt:lpstr>
      <vt:lpstr>A.1.6</vt:lpstr>
      <vt:lpstr>A.1.7</vt:lpstr>
      <vt:lpstr>A.1.8</vt:lpstr>
      <vt:lpstr>A.1.9</vt:lpstr>
      <vt:lpstr>A.1.10</vt:lpstr>
      <vt:lpstr>A.2.1</vt:lpstr>
      <vt:lpstr>A.2.2</vt:lpstr>
      <vt:lpstr>A.2.3</vt:lpstr>
      <vt:lpstr>A.2.4</vt:lpstr>
      <vt:lpstr>A.3.1</vt:lpstr>
      <vt:lpstr>A.3.2</vt:lpstr>
      <vt:lpstr>A.3.3</vt:lpstr>
      <vt:lpstr>A.3.4</vt:lpstr>
      <vt:lpstr>A.3.5</vt:lpstr>
      <vt:lpstr>A.3.6</vt:lpstr>
      <vt:lpstr>A.3.7</vt:lpstr>
      <vt:lpstr>A.3.8</vt:lpstr>
      <vt:lpstr>A.4.1</vt:lpstr>
      <vt:lpstr>A.4.2</vt:lpstr>
      <vt:lpstr>A.4.3</vt:lpstr>
      <vt:lpstr>A.4.4</vt:lpstr>
      <vt:lpstr>A.4.5</vt:lpstr>
      <vt:lpstr>A.4.6</vt:lpstr>
      <vt:lpstr>A.4.7</vt:lpstr>
      <vt:lpstr>A.1.1!Área_de_impresión</vt:lpstr>
      <vt:lpstr>A.1.10!Área_de_impresión</vt:lpstr>
      <vt:lpstr>A.1.2!Área_de_impresión</vt:lpstr>
      <vt:lpstr>A.1.3!Área_de_impresión</vt:lpstr>
      <vt:lpstr>A.1.4!Área_de_impresión</vt:lpstr>
      <vt:lpstr>A.1.5!Área_de_impresión</vt:lpstr>
      <vt:lpstr>A.1.6!Área_de_impresión</vt:lpstr>
      <vt:lpstr>A.1.7!Área_de_impresión</vt:lpstr>
      <vt:lpstr>A.1.8!Área_de_impresión</vt:lpstr>
      <vt:lpstr>A.1.9!Área_de_impresión</vt:lpstr>
      <vt:lpstr>A.2.1!Área_de_impresión</vt:lpstr>
      <vt:lpstr>A.2.2!Área_de_impresión</vt:lpstr>
      <vt:lpstr>A.2.3!Área_de_impresión</vt:lpstr>
      <vt:lpstr>A.2.4!Área_de_impresión</vt:lpstr>
      <vt:lpstr>A.3.1!Área_de_impresión</vt:lpstr>
      <vt:lpstr>A.3.2!Área_de_impresión</vt:lpstr>
      <vt:lpstr>A.3.3!Área_de_impresión</vt:lpstr>
      <vt:lpstr>A.3.4!Área_de_impresión</vt:lpstr>
      <vt:lpstr>A.3.5!Área_de_impresión</vt:lpstr>
      <vt:lpstr>A.3.6!Área_de_impresión</vt:lpstr>
      <vt:lpstr>A.3.7!Área_de_impresión</vt:lpstr>
      <vt:lpstr>A.3.8!Área_de_impresión</vt:lpstr>
      <vt:lpstr>A.4.1!Área_de_impresión</vt:lpstr>
      <vt:lpstr>A.4.2!Área_de_impresión</vt:lpstr>
      <vt:lpstr>A.4.3!Área_de_impresión</vt:lpstr>
      <vt:lpstr>A.4.4!Área_de_impresión</vt:lpstr>
      <vt:lpstr>A.4.5!Área_de_impresión</vt:lpstr>
      <vt:lpstr>A.4.6!Área_de_impresión</vt:lpstr>
      <vt:lpstr>A.4.7!Área_de_impresión</vt:lpstr>
      <vt:lpstr>INDICE!Área_de_impresión</vt:lpstr>
      <vt:lpstr>A.3.7!Títulos_a_imprimir</vt:lpstr>
      <vt:lpstr>A.3.8!Títulos_a_imprimir</vt:lpstr>
    </vt:vector>
  </TitlesOfParts>
  <Manager>Alfredo Ortiz</Manager>
  <Company>Dirección de Administración de la Deuda Pública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Fiscal - Hacienda</dc:title>
  <dc:subject>Capítulo Deuda Pública</dc:subject>
  <dc:creator>CRDP</dc:creator>
  <cp:lastModifiedBy>Template</cp:lastModifiedBy>
  <cp:lastPrinted>2019-07-22T20:45:59Z</cp:lastPrinted>
  <dcterms:created xsi:type="dcterms:W3CDTF">1999-01-19T22:36:21Z</dcterms:created>
  <dcterms:modified xsi:type="dcterms:W3CDTF">2019-12-30T14:46:39Z</dcterms:modified>
</cp:coreProperties>
</file>